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BC7ADB16-53B1-44FB-A27C-B0CA457A93C5}" xr6:coauthVersionLast="41" xr6:coauthVersionMax="41" xr10:uidLastSave="{00000000-0000-0000-0000-000000000000}"/>
  <bookViews>
    <workbookView xWindow="-289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E19" i="431"/>
  <c r="K17" i="431"/>
  <c r="P18" i="431"/>
  <c r="C10" i="431"/>
  <c r="C18" i="431"/>
  <c r="D15" i="431"/>
  <c r="E12" i="431"/>
  <c r="F9" i="431"/>
  <c r="F17" i="431"/>
  <c r="G14" i="431"/>
  <c r="H11" i="431"/>
  <c r="H19" i="431"/>
  <c r="I16" i="431"/>
  <c r="J13" i="431"/>
  <c r="K10" i="431"/>
  <c r="K18" i="431"/>
  <c r="L15" i="431"/>
  <c r="M12" i="431"/>
  <c r="N9" i="431"/>
  <c r="N17" i="431"/>
  <c r="O14" i="431"/>
  <c r="P11" i="431"/>
  <c r="P19" i="431"/>
  <c r="Q16" i="431"/>
  <c r="H13" i="431"/>
  <c r="J15" i="431"/>
  <c r="L9" i="431"/>
  <c r="N11" i="431"/>
  <c r="P13" i="431"/>
  <c r="Q18" i="431"/>
  <c r="D13" i="431"/>
  <c r="J11" i="431"/>
  <c r="M18" i="431"/>
  <c r="P17" i="431"/>
  <c r="D14" i="431"/>
  <c r="H10" i="431"/>
  <c r="L14" i="431"/>
  <c r="O13" i="431"/>
  <c r="C11" i="431"/>
  <c r="C19" i="431"/>
  <c r="D16" i="431"/>
  <c r="E13" i="431"/>
  <c r="F10" i="431"/>
  <c r="F18" i="431"/>
  <c r="G15" i="431"/>
  <c r="H12" i="431"/>
  <c r="I9" i="431"/>
  <c r="I17" i="431"/>
  <c r="J14" i="431"/>
  <c r="K11" i="431"/>
  <c r="K19" i="431"/>
  <c r="L16" i="431"/>
  <c r="M13" i="431"/>
  <c r="N10" i="431"/>
  <c r="N18" i="431"/>
  <c r="O15" i="431"/>
  <c r="P12" i="431"/>
  <c r="Q9" i="431"/>
  <c r="Q17" i="431"/>
  <c r="C12" i="431"/>
  <c r="D9" i="431"/>
  <c r="D17" i="431"/>
  <c r="E14" i="431"/>
  <c r="F11" i="431"/>
  <c r="F19" i="431"/>
  <c r="G16" i="431"/>
  <c r="I10" i="431"/>
  <c r="I18" i="431"/>
  <c r="K12" i="431"/>
  <c r="L17" i="431"/>
  <c r="M14" i="431"/>
  <c r="N19" i="431"/>
  <c r="O16" i="431"/>
  <c r="Q10" i="431"/>
  <c r="P16" i="431"/>
  <c r="E10" i="431"/>
  <c r="G12" i="431"/>
  <c r="H9" i="431"/>
  <c r="J19" i="431"/>
  <c r="M10" i="431"/>
  <c r="O12" i="431"/>
  <c r="E11" i="431"/>
  <c r="G13" i="431"/>
  <c r="I15" i="431"/>
  <c r="M11" i="431"/>
  <c r="N16" i="431"/>
  <c r="Q15" i="431"/>
  <c r="C13" i="431"/>
  <c r="D10" i="431"/>
  <c r="D18" i="431"/>
  <c r="E15" i="431"/>
  <c r="F12" i="431"/>
  <c r="G9" i="431"/>
  <c r="G17" i="431"/>
  <c r="H14" i="431"/>
  <c r="I11" i="431"/>
  <c r="I19" i="431"/>
  <c r="J16" i="431"/>
  <c r="K13" i="431"/>
  <c r="L10" i="431"/>
  <c r="L18" i="431"/>
  <c r="M15" i="431"/>
  <c r="N12" i="431"/>
  <c r="O9" i="431"/>
  <c r="O17" i="431"/>
  <c r="P14" i="431"/>
  <c r="Q11" i="431"/>
  <c r="Q19" i="431"/>
  <c r="K14" i="431"/>
  <c r="L19" i="431"/>
  <c r="N13" i="431"/>
  <c r="O18" i="431"/>
  <c r="P15" i="431"/>
  <c r="C15" i="431"/>
  <c r="E9" i="431"/>
  <c r="E17" i="431"/>
  <c r="F14" i="431"/>
  <c r="G11" i="431"/>
  <c r="H16" i="431"/>
  <c r="J10" i="431"/>
  <c r="J18" i="431"/>
  <c r="L12" i="431"/>
  <c r="M9" i="431"/>
  <c r="N14" i="431"/>
  <c r="O19" i="431"/>
  <c r="Q13" i="431"/>
  <c r="C16" i="431"/>
  <c r="F15" i="431"/>
  <c r="I14" i="431"/>
  <c r="K16" i="431"/>
  <c r="N15" i="431"/>
  <c r="P9" i="431"/>
  <c r="C17" i="431"/>
  <c r="F16" i="431"/>
  <c r="H18" i="431"/>
  <c r="K9" i="431"/>
  <c r="M19" i="431"/>
  <c r="P10" i="431"/>
  <c r="C14" i="431"/>
  <c r="D11" i="431"/>
  <c r="D19" i="431"/>
  <c r="E16" i="431"/>
  <c r="F13" i="431"/>
  <c r="G10" i="431"/>
  <c r="G18" i="431"/>
  <c r="H15" i="431"/>
  <c r="I12" i="431"/>
  <c r="J9" i="431"/>
  <c r="J17" i="431"/>
  <c r="L11" i="431"/>
  <c r="M16" i="431"/>
  <c r="O10" i="431"/>
  <c r="Q12" i="431"/>
  <c r="D12" i="431"/>
  <c r="G19" i="431"/>
  <c r="I13" i="431"/>
  <c r="K15" i="431"/>
  <c r="M17" i="431"/>
  <c r="O11" i="431"/>
  <c r="E18" i="431"/>
  <c r="H17" i="431"/>
  <c r="L13" i="431"/>
  <c r="Q14" i="431"/>
  <c r="J12" i="431"/>
  <c r="J8" i="431"/>
  <c r="K8" i="431"/>
  <c r="G8" i="431"/>
  <c r="D8" i="431"/>
  <c r="Q8" i="431"/>
  <c r="P8" i="431"/>
  <c r="N8" i="431"/>
  <c r="I8" i="431"/>
  <c r="E8" i="431"/>
  <c r="L8" i="431"/>
  <c r="H8" i="431"/>
  <c r="C8" i="431"/>
  <c r="F8" i="431"/>
  <c r="O8" i="431"/>
  <c r="M8" i="431"/>
  <c r="R14" i="431" l="1"/>
  <c r="S14" i="431"/>
  <c r="S12" i="431"/>
  <c r="R12" i="431"/>
  <c r="R13" i="431"/>
  <c r="S13" i="431"/>
  <c r="S19" i="431"/>
  <c r="R19" i="431"/>
  <c r="S11" i="431"/>
  <c r="R11" i="431"/>
  <c r="R15" i="431"/>
  <c r="S15" i="431"/>
  <c r="S10" i="431"/>
  <c r="R10" i="431"/>
  <c r="S17" i="431"/>
  <c r="R17" i="431"/>
  <c r="R9" i="431"/>
  <c r="S9" i="431"/>
  <c r="S18" i="431"/>
  <c r="R18" i="431"/>
  <c r="S16" i="431"/>
  <c r="R16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D4" i="414"/>
  <c r="C16" i="414"/>
  <c r="C19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L3" i="220" l="1"/>
  <c r="E12" i="339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C24" i="414"/>
  <c r="D24" i="414"/>
  <c r="Q3" i="345" l="1"/>
  <c r="R3" i="345"/>
  <c r="U3" i="347"/>
  <c r="S3" i="347"/>
  <c r="Q3" i="347"/>
  <c r="H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<sst xmlns="http://schemas.openxmlformats.org/spreadsheetml/2006/main" count="10579" uniqueCount="1783">
  <si>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</si>
  <si>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</si>
  <si>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</si>
  <si>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</si>
  <si>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</si>
  <si>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</si>
  <si>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</si>
  <si>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</si>
  <si>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</si>
  <si>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</si>
  <si>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</si>
  <si>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</si>
  <si>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</si>
  <si>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</si>
  <si>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</si>
  <si>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</si>
  <si>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</si>
  <si>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</si>
  <si>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</si>
  <si>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</si>
  <si>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</si>
  <si>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</si>
  <si>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</si>
  <si>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</si>
  <si>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</si>
  <si>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</si>
  <si>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</si>
  <si>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</si>
  <si>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</si>
  <si>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</si>
  <si>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</si>
  <si>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</si>
  <si>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</si>
  <si>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</si>
  <si>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</si>
  <si>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</si>
  <si>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</si>
  <si>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</si>
  <si>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</si>
  <si>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</si>
  <si>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</si>
  <si>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</si>
  <si>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</si>
  <si>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</si>
  <si>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</si>
  <si>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</si>
  <si>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</si>
  <si>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</si>
  <si>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</si>
  <si>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</si>
  <si>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</si>
  <si>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</si>
  <si>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</si>
  <si>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</si>
  <si>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</si>
  <si>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</si>
  <si>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</si>
  <si>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</si>
  <si>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</si>
  <si>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</si>
  <si>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</si>
  <si>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</si>
  <si>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</si>
  <si>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</si>
  <si>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</si>
  <si>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</si>
  <si>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</si>
  <si>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</si>
  <si>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</si>
  <si>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</si>
  <si>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</si>
  <si>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</si>
  <si>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</si>
  <si>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</si>
  <si>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</si>
  <si>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</si>
  <si>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</si>
  <si>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</si>
  <si>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</si>
  <si>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</si>
  <si>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</si>
  <si>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</si>
  <si>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</si>
  <si>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</si>
  <si>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</si>
  <si>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</si>
  <si>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</si>
  <si>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</si>
  <si>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</si>
  <si>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</si>
  <si>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</si>
  <si>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</si>
  <si>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</si>
  <si>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</si>
  <si>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</si>
  <si>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</si>
  <si>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</si>
  <si>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</si>
  <si>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</si>
  <si>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</si>
  <si>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</si>
  <si>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</si>
  <si>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</si>
  <si>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</si>
  <si>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</si>
  <si>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</si>
  <si>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</si>
  <si>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</si>
  <si>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</si>
  <si>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</si>
  <si>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</si>
  <si>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</si>
  <si>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</si>
  <si>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</si>
  <si>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</si>
  <si>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</si>
  <si>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</si>
  <si>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</si>
  <si>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</si>
  <si>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</si>
  <si>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</si>
  <si>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</si>
  <si>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</si>
  <si>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</si>
  <si>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</si>
  <si>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</si>
  <si>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</si>
  <si>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</si>
  <si>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</si>
  <si>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</si>
  <si>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</si>
  <si>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</si>
  <si>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</si>
  <si>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</si>
  <si>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</si>
  <si>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</si>
  <si>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</si>
  <si>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</si>
  <si>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</si>
  <si>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</si>
  <si>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</si>
  <si>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</si>
  <si>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</si>
  <si>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</si>
  <si>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</si>
  <si>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</si>
  <si>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</si>
  <si>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</si>
  <si>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</si>
  <si>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</si>
  <si>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</si>
  <si>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</si>
  <si>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</si>
  <si>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</si>
  <si>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</si>
  <si>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</si>
  <si>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</si>
  <si>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</si>
  <si>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</si>
  <si>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</si>
  <si>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</si>
  <si>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</si>
  <si>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</si>
  <si>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</si>
  <si>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</si>
  <si>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</si>
  <si>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</si>
  <si>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</si>
  <si>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</si>
  <si>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</si>
  <si>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</si>
  <si>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</si>
  <si>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</si>
  <si>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</si>
  <si>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</si>
  <si>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</si>
  <si>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</si>
  <si>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</si>
  <si>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</si>
  <si>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</si>
  <si>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</si>
  <si>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</si>
  <si>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</si>
  <si>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</si>
  <si>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</si>
  <si>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</si>
  <si>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</si>
  <si>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</si>
  <si>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</si>
  <si>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</si>
  <si>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</si>
  <si>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</si>
  <si>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</si>
  <si>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</si>
  <si>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</si>
  <si>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</si>
  <si>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</si>
  <si>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</si>
  <si>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</si>
  <si>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</si>
  <si>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</si>
  <si>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</si>
  <si>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</si>
  <si>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</si>
  <si>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</si>
  <si>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</si>
  <si>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</si>
  <si>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</si>
  <si>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</si>
  <si>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</si>
  <si>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</si>
  <si>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</si>
  <si>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</si>
  <si>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</si>
  <si>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</si>
  <si>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</si>
  <si>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</si>
  <si>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</si>
  <si>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</si>
  <si>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</si>
  <si>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</si>
  <si>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</si>
  <si>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</si>
  <si>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</si>
  <si>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</si>
  <si>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</si>
  <si>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</si>
  <si>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</si>
  <si>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</si>
  <si>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</si>
  <si>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</si>
  <si>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</si>
  <si>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</si>
  <si>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</si>
  <si>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</si>
  <si>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</si>
  <si>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</si>
  <si>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</si>
  <si>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</si>
  <si>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</si>
  <si>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</si>
  <si>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</si>
  <si>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</si>
  <si>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</si>
  <si>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</si>
  <si>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</si>
  <si>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</si>
  <si>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</si>
  <si>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</si>
  <si>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</si>
  <si>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</si>
  <si>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</si>
  <si>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</si>
  <si>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</si>
  <si>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</si>
  <si>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</si>
  <si>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</si>
  <si>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</si>
  <si>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</si>
  <si>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</si>
  <si>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</si>
  <si>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</si>
  <si>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</si>
  <si>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</si>
  <si>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</si>
  <si>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</si>
  <si>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</si>
  <si>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</si>
  <si>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</si>
  <si>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</si>
  <si>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</si>
  <si>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</si>
  <si>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</si>
  <si>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</si>
  <si>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</si>
  <si>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</si>
  <si>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</si>
  <si>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</si>
  <si>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</si>
  <si>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</si>
  <si>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</si>
  <si>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</si>
  <si>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</si>
  <si>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</si>
  <si>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</si>
  <si>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</si>
  <si>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</si>
  <si>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</si>
  <si>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</si>
  <si>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</si>
  <si>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</si>
  <si>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</si>
  <si>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</si>
  <si>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</si>
  <si>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</si>
  <si>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50117015     IT - spotřební materiál (sk. P37, 38, 48)</t>
  </si>
  <si>
    <t>50117020     všeob.mat. - nábytek (V30) do 1tis.</t>
  </si>
  <si>
    <t>--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</si>
  <si>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</si>
  <si>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</si>
  <si>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</si>
  <si>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techn.(OSBTK, vč.metrologa)</t>
  </si>
  <si>
    <t>50118004     ND - zdravotní techn. (OSBTK, vč.metrologa)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</si>
  <si>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</si>
  <si>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</si>
  <si>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</si>
  <si>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</si>
  <si>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</si>
  <si>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</si>
  <si>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</si>
  <si>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</si>
  <si>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</si>
  <si>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</si>
  <si>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</si>
  <si>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</si>
  <si>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</si>
  <si>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</si>
  <si>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</si>
  <si>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</si>
  <si>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</si>
  <si>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</si>
  <si>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</si>
  <si>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</si>
  <si>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</si>
  <si>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</si>
  <si>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</si>
  <si>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</si>
  <si>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</si>
  <si>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</si>
  <si>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</si>
  <si>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</si>
  <si>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</si>
  <si>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</si>
  <si>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</si>
  <si>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</si>
  <si>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</si>
  <si>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</si>
  <si>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</si>
  <si>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</si>
  <si>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</si>
  <si>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</si>
  <si>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</si>
  <si>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</si>
  <si>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</si>
  <si>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</si>
  <si>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</si>
  <si>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</si>
  <si>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</si>
  <si>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</si>
  <si>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</si>
  <si>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</si>
  <si>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</si>
  <si>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</si>
  <si>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</si>
  <si>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</si>
  <si>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</si>
  <si>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</si>
  <si>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</si>
  <si>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</si>
  <si>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</si>
  <si>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</si>
  <si>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</si>
  <si>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</si>
  <si>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</si>
  <si>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</si>
  <si>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</si>
  <si>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</si>
  <si>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</si>
  <si>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</si>
  <si>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</si>
  <si>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</si>
  <si>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</si>
  <si>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</si>
  <si>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</si>
  <si>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</si>
  <si>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542     Jiné pokuty a penále</t>
  </si>
  <si>
    <t>54201     Jiné pokuty a penále(dle dokladů)</t>
  </si>
  <si>
    <t>54201012     pok.za poruš.léčebných předpisů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</si>
  <si>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</si>
  <si>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</si>
  <si>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</si>
  <si>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</si>
  <si>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</si>
  <si>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</si>
  <si>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</si>
  <si>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</si>
  <si>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</si>
  <si>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</si>
  <si>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</si>
  <si>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</si>
  <si>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</si>
  <si>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</si>
  <si>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</si>
  <si>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</si>
  <si>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</si>
  <si>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</si>
  <si>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</si>
  <si>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</si>
  <si>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</si>
  <si>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</si>
  <si>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</si>
  <si>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</si>
  <si>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</si>
  <si>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</si>
  <si>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</si>
  <si>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</si>
  <si>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</si>
  <si>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</si>
  <si>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</si>
  <si>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</si>
  <si>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</si>
  <si>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</si>
  <si>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</si>
  <si>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</si>
  <si>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</si>
  <si>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</si>
  <si>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</si>
  <si>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</si>
  <si>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</si>
  <si>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</si>
  <si>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</si>
  <si>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</si>
  <si>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</si>
  <si>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</si>
  <si>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</si>
  <si>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</si>
  <si>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</si>
  <si>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</si>
  <si>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</si>
  <si>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</si>
  <si>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</si>
  <si>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</si>
  <si>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</si>
  <si>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</si>
  <si>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</si>
  <si>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</si>
  <si>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</si>
  <si>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</si>
  <si>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</si>
  <si>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</si>
  <si>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</si>
  <si>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</si>
  <si>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</si>
  <si>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</si>
  <si>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</si>
  <si>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</si>
  <si>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</si>
  <si>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</si>
  <si>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</si>
  <si>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</si>
  <si>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</si>
  <si>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</si>
  <si>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</si>
  <si>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</si>
  <si>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</si>
  <si>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</si>
  <si>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</si>
  <si>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</si>
  <si>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</si>
  <si>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</si>
  <si>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</si>
  <si>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</si>
  <si>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</si>
  <si>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</si>
  <si>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</si>
  <si>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</si>
  <si>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</si>
  <si>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</si>
  <si>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</si>
  <si>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</si>
  <si>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</si>
  <si>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</si>
  <si>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</si>
  <si>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</si>
  <si>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</si>
  <si>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</si>
  <si>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</si>
  <si>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</si>
  <si>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</si>
  <si>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</si>
  <si>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</si>
  <si>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</si>
  <si>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</si>
  <si>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</si>
  <si>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</si>
  <si>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</si>
  <si>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</si>
  <si>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</si>
  <si>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</si>
  <si>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</si>
  <si>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</si>
  <si>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CARBOSORB</t>
  </si>
  <si>
    <t>320MG TBL NOB 20</t>
  </si>
  <si>
    <t>DZ TRIXO LIND 100 ml</t>
  </si>
  <si>
    <t>FEBICHOL</t>
  </si>
  <si>
    <t>POR CPS MOL50X100MG</t>
  </si>
  <si>
    <t>CHLORID SODNÝ 0,9% BRAUN</t>
  </si>
  <si>
    <t>INF SOL 10X500MLPELAH</t>
  </si>
  <si>
    <t>IBALGIN 400</t>
  </si>
  <si>
    <t>400MG TBL FLM 100</t>
  </si>
  <si>
    <t>IR AC.BORICI AQ.OPHTAL.50 ML</t>
  </si>
  <si>
    <t>IR OČNI VODA 50 ml</t>
  </si>
  <si>
    <t>KL ETHANOLUM 70% 800 g</t>
  </si>
  <si>
    <t>KL Formol 4% 100 g MIK</t>
  </si>
  <si>
    <t>KL GLYCEROLUM 85% 1000g</t>
  </si>
  <si>
    <t>KL GLYCEROLUM 85% 1200G</t>
  </si>
  <si>
    <t>KL OBAL</t>
  </si>
  <si>
    <t>lékovky, kelímky</t>
  </si>
  <si>
    <t>KL Paraffinum perliq. 800g  HVLP</t>
  </si>
  <si>
    <t>KL PERSTERIL 15% 1000G</t>
  </si>
  <si>
    <t>KL PRIPRAVEK</t>
  </si>
  <si>
    <t>PEROXID VODÍKU 3% COO</t>
  </si>
  <si>
    <t>DRM SOL 1X100ML 3%</t>
  </si>
  <si>
    <t>léky - antibiotika (LEK)</t>
  </si>
  <si>
    <t>P</t>
  </si>
  <si>
    <t>AMOKSIKLAV 1G</t>
  </si>
  <si>
    <t>TBL OBD 14X1GM</t>
  </si>
  <si>
    <t>ARCHIFAR 500 MG</t>
  </si>
  <si>
    <t>INJ+INF PLV SOL 10X500MG</t>
  </si>
  <si>
    <t>AZEPO 1 G</t>
  </si>
  <si>
    <t>INJ+INF PLV SOL 10X1GM</t>
  </si>
  <si>
    <t>CEFTAZIDIM KABI 1 GM</t>
  </si>
  <si>
    <t>INJ PLV SOL 10X1GM</t>
  </si>
  <si>
    <t>FUROLIN TABLETY</t>
  </si>
  <si>
    <t>POR TBL NOB 30X100MG</t>
  </si>
  <si>
    <t>GENTAMICIN LEK 80 MG/2 ML</t>
  </si>
  <si>
    <t>INJ SOL 10X2ML/80MG</t>
  </si>
  <si>
    <t>KLACID 500</t>
  </si>
  <si>
    <t>POR TBL FLM 14X500MG</t>
  </si>
  <si>
    <t>MAXIPIME 1GM</t>
  </si>
  <si>
    <t>INJ SIC 1X1GM</t>
  </si>
  <si>
    <t>SEFOTAK 1 G</t>
  </si>
  <si>
    <t>INJ PLV SOL 1X1GM</t>
  </si>
  <si>
    <t>UNASYN</t>
  </si>
  <si>
    <t>INJ PLV SOL 1X1.5GM</t>
  </si>
  <si>
    <t>VANCOMYCIN MYLAN 500 MG</t>
  </si>
  <si>
    <t>INF PLV SOL 1X500MG</t>
  </si>
  <si>
    <t>4041 - MIKRO: mikrobiologie - laboratoř</t>
  </si>
  <si>
    <t>J01DD01 - CEFOTAXIM</t>
  </si>
  <si>
    <t>J01DH02 - MEROPENEM</t>
  </si>
  <si>
    <t>J01XA01 - VANKOMYCIN</t>
  </si>
  <si>
    <t>J01CR02 - AMOXICILIN A  INHIBITOR BETA-LAKTAMASY</t>
  </si>
  <si>
    <t>J01CR02</t>
  </si>
  <si>
    <t>5951</t>
  </si>
  <si>
    <t>AMOKSIKLAV 1 G</t>
  </si>
  <si>
    <t>875MG/125MG TBL FLM 14</t>
  </si>
  <si>
    <t>J01DD01</t>
  </si>
  <si>
    <t>201030</t>
  </si>
  <si>
    <t>SEFOTAK</t>
  </si>
  <si>
    <t>1G INJ/INF PLV SOL 1</t>
  </si>
  <si>
    <t>J01DH02</t>
  </si>
  <si>
    <t>183812</t>
  </si>
  <si>
    <t>ARCHIFAR</t>
  </si>
  <si>
    <t>500MG INJ/INF PLV SOL 10</t>
  </si>
  <si>
    <t>J01XA01</t>
  </si>
  <si>
    <t>166265</t>
  </si>
  <si>
    <t>VANCOMYCIN MYLAN</t>
  </si>
  <si>
    <t>500MG INF PLV SOL 1</t>
  </si>
  <si>
    <t>Přehled plnění pozitivního listu - spotřeba léčivých přípravků - orientační přehled</t>
  </si>
  <si>
    <t>40 - MIKRO: Ústav mikrobiologie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</si>
  <si>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</si>
  <si>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</si>
  <si>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</si>
  <si>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</si>
  <si>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</si>
  <si>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</si>
  <si>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</si>
  <si>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Bogdanová Kateřina</t>
  </si>
  <si>
    <t>Lovečková Yvona</t>
  </si>
  <si>
    <t>Není Určen</t>
  </si>
  <si>
    <t>BETAXOLOL</t>
  </si>
  <si>
    <t>139478</t>
  </si>
  <si>
    <t>BETAMED</t>
  </si>
  <si>
    <t>20MG TBL FLM 50</t>
  </si>
  <si>
    <t>139477</t>
  </si>
  <si>
    <t>20MG TBL FLM 30</t>
  </si>
  <si>
    <t>JINÁ ANTIBIOTIKA PRO LOKÁLNÍ APLIKACI</t>
  </si>
  <si>
    <t>1066</t>
  </si>
  <si>
    <t>FRAMYKOIN</t>
  </si>
  <si>
    <t>250IU/G+5,2MG/G UNG 10G</t>
  </si>
  <si>
    <t>NITROFURANTOIN</t>
  </si>
  <si>
    <t>207280</t>
  </si>
  <si>
    <t>FUROLIN</t>
  </si>
  <si>
    <t>100MG TBL NOB 30</t>
  </si>
  <si>
    <t>NYSTATIN, KOMBINACE</t>
  </si>
  <si>
    <t>107744</t>
  </si>
  <si>
    <t>MACMIROR COMPLEX</t>
  </si>
  <si>
    <t>100MG/40000IU/G VAG CRM 30G</t>
  </si>
  <si>
    <t>LEVOCETIRIZIN</t>
  </si>
  <si>
    <t>216531</t>
  </si>
  <si>
    <t>ZENARO</t>
  </si>
  <si>
    <t>5MG TBL FLM 50 IV</t>
  </si>
  <si>
    <t>OXAZEPAM</t>
  </si>
  <si>
    <t>1940</t>
  </si>
  <si>
    <t>OXAZEPAM LÉČIVA</t>
  </si>
  <si>
    <t>10MG TBL NOB 20</t>
  </si>
  <si>
    <t>HOŘČÍK (KOMBINACE RŮZNÝCH SOLÍ)</t>
  </si>
  <si>
    <t>234736</t>
  </si>
  <si>
    <t>MAGNOSOLV</t>
  </si>
  <si>
    <t>365MG POR GRA SOL SCC 30</t>
  </si>
  <si>
    <t>AZITHROMYCIN</t>
  </si>
  <si>
    <t>45011</t>
  </si>
  <si>
    <t>AZITROMYCIN SANDOZ</t>
  </si>
  <si>
    <t>500MG TBL FLM 6</t>
  </si>
  <si>
    <t>DIKLOFENAK</t>
  </si>
  <si>
    <t>119672</t>
  </si>
  <si>
    <t>DICLOFENAC DUO PHARMASWISS</t>
  </si>
  <si>
    <t>75MG CPS RDR 30 I</t>
  </si>
  <si>
    <t>ERYTHROMYCIN, KOMBINACE</t>
  </si>
  <si>
    <t>173200</t>
  </si>
  <si>
    <t>ZINERYT</t>
  </si>
  <si>
    <t>40MG/ML+12MG/ML DRM PLQ SOL 1+1X30ML</t>
  </si>
  <si>
    <t>NIMESULID</t>
  </si>
  <si>
    <t>132723</t>
  </si>
  <si>
    <t>AULIN</t>
  </si>
  <si>
    <t>100MG POR GRA SUS 30</t>
  </si>
  <si>
    <t>ZOLPIDEM</t>
  </si>
  <si>
    <t>146899</t>
  </si>
  <si>
    <t>ZOLPIDEM MYLAN</t>
  </si>
  <si>
    <t>10MG TBL FLM 50</t>
  </si>
  <si>
    <t>AMOXICILIN A  INHIBITOR BETA-LAKTAMASY</t>
  </si>
  <si>
    <t>85525</t>
  </si>
  <si>
    <t>AMOKSIKLAV 625 MG</t>
  </si>
  <si>
    <t>500MG/125MG TBL FLM 21</t>
  </si>
  <si>
    <t>MOČOVINA</t>
  </si>
  <si>
    <t>16461</t>
  </si>
  <si>
    <t>EXCIPIAL U HYDROLOTIO</t>
  </si>
  <si>
    <t>20MG/ML DRM EML 200ML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</si>
  <si>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</si>
  <si>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</si>
  <si>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</si>
  <si>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C07AB05 - BETAXOLOL</t>
  </si>
  <si>
    <t>J01FA10 - AZITHROMYCIN</t>
  </si>
  <si>
    <t>N05CF02 - ZOLPIDEM</t>
  </si>
  <si>
    <t>C07AB05</t>
  </si>
  <si>
    <t>J01FA10</t>
  </si>
  <si>
    <t>N05CF02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</si>
  <si>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</si>
  <si>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</si>
  <si>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</si>
  <si>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</si>
  <si>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</si>
  <si>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</si>
  <si>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</si>
  <si>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</si>
  <si>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</si>
  <si>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</si>
  <si>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</si>
  <si>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DF761</t>
  </si>
  <si>
    <t>2-Propanol, CHROMASOLV, for HPLC 99,9%</t>
  </si>
  <si>
    <t>DG223</t>
  </si>
  <si>
    <t>ACETON CISTY</t>
  </si>
  <si>
    <t>DD554</t>
  </si>
  <si>
    <t>Agar pro C.jejuni</t>
  </si>
  <si>
    <t>DE827</t>
  </si>
  <si>
    <t>Agar pro kultivaci H. pylori</t>
  </si>
  <si>
    <t>DF942</t>
  </si>
  <si>
    <t>Aglutin. sérum Salmonella H:d</t>
  </si>
  <si>
    <t>DH743</t>
  </si>
  <si>
    <t>Alere BinaxNOW Legionella Urinary Antigen</t>
  </si>
  <si>
    <t>DH546</t>
  </si>
  <si>
    <t>Allplexâ„˘ Respiratory Panel 1</t>
  </si>
  <si>
    <t>DC292</t>
  </si>
  <si>
    <t>Allplexâ„˘ Respiratory Panel 4 (SEEGENE)</t>
  </si>
  <si>
    <t>Allplex™ Respiratory Panel 1</t>
  </si>
  <si>
    <t>Allplex™ Respiratory Panel 4 (SEEGENE)</t>
  </si>
  <si>
    <t>DB241</t>
  </si>
  <si>
    <t>Altona RealStar Adenovirus PCR Kit 1.0 (96 reakcĂ­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</si>
  <si>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</si>
  <si>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</si>
  <si>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</si>
  <si>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</si>
  <si>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</si>
  <si>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DA309</t>
  </si>
  <si>
    <t>Altona RealStar EBV PCR Kit 1.0 (96r)</t>
  </si>
  <si>
    <t>DA423</t>
  </si>
  <si>
    <t>Altona RealStar HHV6 PCR Kit 1.0 (96 reakcĂ­)</t>
  </si>
  <si>
    <t>Altona RealStar HHV6 PCR Kit 1.0 (96 reakcí)</t>
  </si>
  <si>
    <t>DC787</t>
  </si>
  <si>
    <t>AMIKACIN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</si>
  <si>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</si>
  <si>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</si>
  <si>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</si>
  <si>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</si>
  <si>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</si>
  <si>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</si>
  <si>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</si>
  <si>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</si>
  <si>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DE353</t>
  </si>
  <si>
    <t>Amplified IDEIA Hp STAR</t>
  </si>
  <si>
    <t>DB114</t>
  </si>
  <si>
    <t>AmpliSens Toxoplasma gondii-FRT 55t</t>
  </si>
  <si>
    <t>DD660</t>
  </si>
  <si>
    <t>AnaerobnĂ­ krevnĂ­ agar (Schadler agar)</t>
  </si>
  <si>
    <t>DD598</t>
  </si>
  <si>
    <t>AnaerobnĂ­ krevnĂ­ agar(zĂˇklad BHI)</t>
  </si>
  <si>
    <t>Anaerobní krevní agar (Schadler agar)</t>
  </si>
  <si>
    <t>Anaerobní krevní agar(základ BHI)</t>
  </si>
  <si>
    <t>DE857</t>
  </si>
  <si>
    <t>Anilinxylen (100ml)</t>
  </si>
  <si>
    <t>DF691</t>
  </si>
  <si>
    <t>anti - Salmonella O:4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</si>
  <si>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</si>
  <si>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</si>
  <si>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</si>
  <si>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</si>
  <si>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</si>
  <si>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</si>
  <si>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DG329</t>
  </si>
  <si>
    <t>Anti-Salmonella O 7</t>
  </si>
  <si>
    <t>DI127</t>
  </si>
  <si>
    <t>Anti-Yersinia enterolitica ELISA IgA</t>
  </si>
  <si>
    <t>DI126</t>
  </si>
  <si>
    <t>Anti-Yersinia enterolitica ELISA IgG</t>
  </si>
  <si>
    <t>DB302</t>
  </si>
  <si>
    <t>Anyplex II HPV28 (100 reakcí)</t>
  </si>
  <si>
    <t>DH701</t>
  </si>
  <si>
    <t>Anyplex II STI-5 Detection</t>
  </si>
  <si>
    <t>DE807</t>
  </si>
  <si>
    <t>ÄŚokolĂˇdovĂ˝ agar pro kultivaci H.pylori</t>
  </si>
  <si>
    <t>DI060</t>
  </si>
  <si>
    <t>AST broth</t>
  </si>
  <si>
    <t>DI061</t>
  </si>
  <si>
    <t>AST Indicator</t>
  </si>
  <si>
    <t>DC164</t>
  </si>
  <si>
    <t>ATB ID 32 C</t>
  </si>
  <si>
    <t>DH961</t>
  </si>
  <si>
    <t>Auramine Fluo-RAL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</si>
  <si>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</si>
  <si>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</si>
  <si>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</si>
  <si>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</si>
  <si>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</si>
  <si>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</si>
  <si>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</si>
  <si>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</si>
  <si>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</si>
  <si>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</si>
  <si>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</si>
  <si>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</si>
  <si>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</si>
  <si>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</si>
  <si>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</si>
  <si>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</si>
  <si>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</si>
  <si>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</si>
  <si>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</si>
  <si>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</si>
  <si>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</si>
  <si>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</si>
  <si>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DI433</t>
  </si>
  <si>
    <t>Bosphore candida basic ( 25 reakcĂ­)</t>
  </si>
  <si>
    <t>Bosphore candida basic ( 25 reakcí)</t>
  </si>
  <si>
    <t>DI537</t>
  </si>
  <si>
    <t>Bosphore candida basic (50 reakcĂ­)</t>
  </si>
  <si>
    <t>DC222</t>
  </si>
  <si>
    <t>BRAIN HEART INFUSION BROTH,500g</t>
  </si>
  <si>
    <t>DH665</t>
  </si>
  <si>
    <t>Brillance VRE agar</t>
  </si>
  <si>
    <t>DG600</t>
  </si>
  <si>
    <t>Brillianceâ„˘ ESBL Agar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</si>
  <si>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</si>
  <si>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</si>
  <si>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</si>
  <si>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</si>
  <si>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</si>
  <si>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</si>
  <si>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</si>
  <si>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DH911</t>
  </si>
  <si>
    <t>Campylobacter agar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</si>
  <si>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</si>
  <si>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</si>
  <si>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</si>
  <si>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</si>
  <si>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</si>
  <si>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</si>
  <si>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DB707</t>
  </si>
  <si>
    <t>CASEIN ACID HYDROLYSATE,TECHN.500g</t>
  </si>
  <si>
    <t>DE620</t>
  </si>
  <si>
    <t>Cefepime 30ug</t>
  </si>
  <si>
    <t>DB194</t>
  </si>
  <si>
    <t>Cefotaxim 5ug</t>
  </si>
  <si>
    <t>DA801</t>
  </si>
  <si>
    <t>CEFOTAXIME CT 256 (30 testů)</t>
  </si>
  <si>
    <t>DC063</t>
  </si>
  <si>
    <t>CEFOXITIN</t>
  </si>
  <si>
    <t>DC909</t>
  </si>
  <si>
    <t>Cefoxitin sodium</t>
  </si>
  <si>
    <t>DC819</t>
  </si>
  <si>
    <t>Ceftaroline  (30 testů)</t>
  </si>
  <si>
    <t>DC269</t>
  </si>
  <si>
    <t>CEFTAZIDIME</t>
  </si>
  <si>
    <t>DE603</t>
  </si>
  <si>
    <t>Ceftazidime + clavulanic acid 30+10 ug</t>
  </si>
  <si>
    <t>DA777</t>
  </si>
  <si>
    <t>Ceftazidime 10 µg</t>
  </si>
  <si>
    <t>Ceftazidime 10 Âµg</t>
  </si>
  <si>
    <t>DI329</t>
  </si>
  <si>
    <t>Ceftazidime-avibactam, 30 strips</t>
  </si>
  <si>
    <t>DH877</t>
  </si>
  <si>
    <t>Ceftolozane-tazobactam MIC Test Strip - 30 strips</t>
  </si>
  <si>
    <t>DC066</t>
  </si>
  <si>
    <t>CEFUROXIME ,200 ks</t>
  </si>
  <si>
    <t>DC068</t>
  </si>
  <si>
    <t>CIPROFLOXACIN</t>
  </si>
  <si>
    <t>DA748</t>
  </si>
  <si>
    <t>Ciprofloxacin CI32 (30 testĹŻ)</t>
  </si>
  <si>
    <t>Ciprofloxacin CI32 (30 testů)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</si>
  <si>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</si>
  <si>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</si>
  <si>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</si>
  <si>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</si>
  <si>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</si>
  <si>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</si>
  <si>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</si>
  <si>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</si>
  <si>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</si>
  <si>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</si>
  <si>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DI424</t>
  </si>
  <si>
    <t>Colistin 0,125-16 mg/l</t>
  </si>
  <si>
    <t>DE805</t>
  </si>
  <si>
    <t>COLOREX Candida</t>
  </si>
  <si>
    <t>DC923</t>
  </si>
  <si>
    <t>COLOREX MRSA</t>
  </si>
  <si>
    <t>DE988</t>
  </si>
  <si>
    <t>COLOREX Yersinia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</si>
  <si>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</si>
  <si>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</si>
  <si>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</si>
  <si>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</si>
  <si>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</si>
  <si>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</si>
  <si>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Čokoládový agar pro kultivaci H.pylori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</si>
  <si>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</si>
  <si>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</si>
  <si>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</si>
  <si>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</si>
  <si>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</si>
  <si>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</si>
  <si>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</si>
  <si>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</si>
  <si>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</si>
  <si>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</si>
  <si>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</si>
  <si>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</si>
  <si>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</si>
  <si>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</si>
  <si>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DG380</t>
  </si>
  <si>
    <t>Doprava 15%</t>
  </si>
  <si>
    <t>DG379</t>
  </si>
  <si>
    <t>Doprava 21%</t>
  </si>
  <si>
    <t>DF954</t>
  </si>
  <si>
    <t>Dryspot Pneumo Latex Test</t>
  </si>
  <si>
    <t>DF794</t>
  </si>
  <si>
    <t>E Coli mixture I+II+III</t>
  </si>
  <si>
    <t>DF796</t>
  </si>
  <si>
    <t>E Coli Mixture II (86+119+126)</t>
  </si>
  <si>
    <t>DF797</t>
  </si>
  <si>
    <t>E Coli Mixture III (125+126+128)</t>
  </si>
  <si>
    <t>DF798</t>
  </si>
  <si>
    <t>E Coli Mixture IV (114+12+142)</t>
  </si>
  <si>
    <t>DF476</t>
  </si>
  <si>
    <t>E.coli 0125</t>
  </si>
  <si>
    <t>DF477</t>
  </si>
  <si>
    <t>E.coli 0128</t>
  </si>
  <si>
    <t>DF513</t>
  </si>
  <si>
    <t>E.coli o124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</si>
  <si>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</si>
  <si>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</si>
  <si>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</si>
  <si>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</si>
  <si>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</si>
  <si>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</si>
  <si>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</si>
  <si>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</si>
  <si>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</si>
  <si>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</si>
  <si>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</si>
  <si>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</si>
  <si>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</si>
  <si>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</si>
  <si>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</si>
  <si>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</si>
  <si>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</si>
  <si>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</si>
  <si>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</si>
  <si>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</si>
  <si>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</si>
  <si>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</si>
  <si>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</si>
  <si>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</si>
  <si>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</si>
  <si>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</si>
  <si>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</si>
  <si>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</si>
  <si>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</si>
  <si>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</si>
  <si>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</si>
  <si>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</si>
  <si>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</si>
  <si>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</si>
  <si>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DH340</t>
  </si>
  <si>
    <t>Ertapenem ETP 32</t>
  </si>
  <si>
    <t>DC071</t>
  </si>
  <si>
    <t>ERYTHROMYCIN</t>
  </si>
  <si>
    <t>DC034</t>
  </si>
  <si>
    <t>ETEST® Piperacillin/Tazobactam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</si>
  <si>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</si>
  <si>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</si>
  <si>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</si>
  <si>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</si>
  <si>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</si>
  <si>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</si>
  <si>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</si>
  <si>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</si>
  <si>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</si>
  <si>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testů)</t>
  </si>
  <si>
    <t>DG700</t>
  </si>
  <si>
    <t>Francisella tularensis 50 vyĹˇetĹ™.</t>
  </si>
  <si>
    <t>Francisella tularensis 50 vyšetř.</t>
  </si>
  <si>
    <t>DB196</t>
  </si>
  <si>
    <t>Furantoin 100ug</t>
  </si>
  <si>
    <t>DE201</t>
  </si>
  <si>
    <t>Geneproof Aspergilus PCR kit</t>
  </si>
  <si>
    <t>DF880</t>
  </si>
  <si>
    <t>GeneProof Borrelia Burgdorferi 50testů</t>
  </si>
  <si>
    <t>DA020</t>
  </si>
  <si>
    <t>GeneProof CMV PCR kit 100reakcĂ­</t>
  </si>
  <si>
    <t>GeneProof CMV PCR kit 100reakcí</t>
  </si>
  <si>
    <t>DG086</t>
  </si>
  <si>
    <t>GeneProof Hepatitis B Virus (HBV) PCR Kit -50r</t>
  </si>
  <si>
    <t>DF770</t>
  </si>
  <si>
    <t>GeneProof Chlamydia trachomatis PCR kit</t>
  </si>
  <si>
    <t>DG614</t>
  </si>
  <si>
    <t>GeneProof Mycobacterium tbc PCR KIT</t>
  </si>
  <si>
    <t>DB390</t>
  </si>
  <si>
    <t>GeneProof PathogenFree DNA isol.</t>
  </si>
  <si>
    <t>DC891</t>
  </si>
  <si>
    <t>Gentamycin (10ug) 200ks</t>
  </si>
  <si>
    <t>DB197</t>
  </si>
  <si>
    <t>gentamycin 30ug</t>
  </si>
  <si>
    <t>DC860</t>
  </si>
  <si>
    <t>GO AGAR</t>
  </si>
  <si>
    <t>DA312</t>
  </si>
  <si>
    <t>GO AGAR/GO agar s ATB(biplate)</t>
  </si>
  <si>
    <t>DC168</t>
  </si>
  <si>
    <t>H.INFLUENZAE B</t>
  </si>
  <si>
    <t>DA721</t>
  </si>
  <si>
    <t>Haemophilus Selective agar</t>
  </si>
  <si>
    <t>DE743</t>
  </si>
  <si>
    <t>Hajn (2 ml/zk.12x85 mm)(rovnÄ›)</t>
  </si>
  <si>
    <t>Hajn (2 ml/zk.12x85 mm)(rovně)</t>
  </si>
  <si>
    <t>DB307</t>
  </si>
  <si>
    <t>HCV-genotype-FRT (55 reakcí</t>
  </si>
  <si>
    <t>DG162</t>
  </si>
  <si>
    <t>HYDROXID DRASELNY P.A.</t>
  </si>
  <si>
    <t>DG163</t>
  </si>
  <si>
    <t>HYDROXID SODNY P.A.</t>
  </si>
  <si>
    <t>DI598</t>
  </si>
  <si>
    <t>Chlamydia elisa IgA</t>
  </si>
  <si>
    <t>DI599</t>
  </si>
  <si>
    <t>Chlamydia elisa IgG</t>
  </si>
  <si>
    <t>DI600</t>
  </si>
  <si>
    <t>Chlamydia elisa IGM</t>
  </si>
  <si>
    <t>DB748</t>
  </si>
  <si>
    <t>CHLAMYDIEN  ELISA IGA</t>
  </si>
  <si>
    <t>DB746</t>
  </si>
  <si>
    <t>CHLAMYDIEN  ELISA IGG</t>
  </si>
  <si>
    <t>DB747</t>
  </si>
  <si>
    <t>CHLAMYDIEN  ELISA IGM</t>
  </si>
  <si>
    <t>Î±-Cyano-4-hydroxycinnamic acid</t>
  </si>
  <si>
    <t>DF337</t>
  </si>
  <si>
    <t>ID broth</t>
  </si>
  <si>
    <t>DB077</t>
  </si>
  <si>
    <t>IMIPENEM</t>
  </si>
  <si>
    <t>DF612</t>
  </si>
  <si>
    <t>IMMUNOQUICK S. Pneumoniae (moÄŤ, likvor)</t>
  </si>
  <si>
    <t>IMMUNOQUICK S. Pneumoniae (moč, likvor)</t>
  </si>
  <si>
    <t>DB099</t>
  </si>
  <si>
    <t>Immutrep-RPR (500t)</t>
  </si>
  <si>
    <t>DI133</t>
  </si>
  <si>
    <t>ImmuView S.pneumoniae and L.pneumophila Urinary Ag Test (22proužků)</t>
  </si>
  <si>
    <t>DB734</t>
  </si>
  <si>
    <t>ITEST ASO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</si>
  <si>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</si>
  <si>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</si>
  <si>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</si>
  <si>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</si>
  <si>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</si>
  <si>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</si>
  <si>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</si>
  <si>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JĂˇtrovĂ˝ bujon (10ml)- ĹˇroubovacĂ­ uzĂˇvÄ›r</t>
  </si>
  <si>
    <t>DD599</t>
  </si>
  <si>
    <t>JĂˇtrovĂ˝ bujon (5ml)</t>
  </si>
  <si>
    <t>DF859</t>
  </si>
  <si>
    <t>JĂˇtrovĂ˝ bujon (WASP)</t>
  </si>
  <si>
    <t>Játrový bujon (10ml)- šroubovací uzávěr</t>
  </si>
  <si>
    <t>Játrový bujon (5ml)</t>
  </si>
  <si>
    <t>Játrový bujon (WASP)</t>
  </si>
  <si>
    <t>DC332</t>
  </si>
  <si>
    <t>JODID DRASELNY P.A.</t>
  </si>
  <si>
    <t>DE766</t>
  </si>
  <si>
    <t>Karbolxylol - parazitologie</t>
  </si>
  <si>
    <t>DG145</t>
  </si>
  <si>
    <t>kyselina CHLOROVODĂŤKOVĂ 35% P.A.</t>
  </si>
  <si>
    <t>kyselina CHLOROVODÍKOVÁ 35% P.A.</t>
  </si>
  <si>
    <t>DD659</t>
  </si>
  <si>
    <t>kyselina octová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</si>
  <si>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</si>
  <si>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</si>
  <si>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</si>
  <si>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</si>
  <si>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</si>
  <si>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</si>
  <si>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DH526</t>
  </si>
  <si>
    <t>LEVOFLOXACIN 5 ug (bal.=4x50)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</si>
  <si>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</si>
  <si>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</si>
  <si>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</si>
  <si>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</si>
  <si>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</si>
  <si>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</si>
  <si>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</si>
  <si>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</si>
  <si>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</si>
  <si>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</si>
  <si>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</si>
  <si>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</si>
  <si>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</si>
  <si>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</si>
  <si>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</si>
  <si>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</si>
  <si>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</si>
  <si>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</si>
  <si>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</si>
  <si>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</si>
  <si>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DB585</t>
  </si>
  <si>
    <t>Liaison HSV 1+2 IgG</t>
  </si>
  <si>
    <t>DB624</t>
  </si>
  <si>
    <t>Liaison HSV 1+2 IgM</t>
  </si>
  <si>
    <t>DG273</t>
  </si>
  <si>
    <t>Liaison Chlamidia trachomatis IgG</t>
  </si>
  <si>
    <t>DA087</t>
  </si>
  <si>
    <t>Liaison MCP-IgG</t>
  </si>
  <si>
    <t>DA088</t>
  </si>
  <si>
    <t>Liaison MCP-IgM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</si>
  <si>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</si>
  <si>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</si>
  <si>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</si>
  <si>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</si>
  <si>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</si>
  <si>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</si>
  <si>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</si>
  <si>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</si>
  <si>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</si>
  <si>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celkovÄ›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</si>
  <si>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</si>
  <si>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</si>
  <si>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</si>
  <si>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</si>
  <si>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</si>
  <si>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</si>
  <si>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</si>
  <si>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</si>
  <si>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</si>
  <si>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</si>
  <si>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</si>
  <si>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</si>
  <si>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</si>
  <si>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</si>
  <si>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</si>
  <si>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</si>
  <si>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</si>
  <si>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</si>
  <si>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</si>
  <si>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</si>
  <si>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</si>
  <si>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</si>
  <si>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</si>
  <si>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</si>
  <si>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</si>
  <si>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</si>
  <si>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</si>
  <si>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</si>
  <si>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</si>
  <si>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</si>
  <si>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</si>
  <si>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</si>
  <si>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</si>
  <si>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</si>
  <si>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</si>
  <si>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</si>
  <si>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</si>
  <si>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</si>
  <si>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</si>
  <si>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</si>
  <si>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</si>
  <si>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</si>
  <si>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</si>
  <si>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</si>
  <si>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</si>
  <si>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</si>
  <si>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</si>
  <si>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</si>
  <si>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</si>
  <si>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</si>
  <si>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</si>
  <si>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</si>
  <si>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</si>
  <si>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</si>
  <si>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</si>
  <si>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</si>
  <si>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</si>
  <si>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</si>
  <si>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</si>
  <si>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</si>
  <si>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</si>
  <si>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</si>
  <si>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</si>
  <si>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</si>
  <si>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</si>
  <si>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</si>
  <si>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</si>
  <si>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DC540</t>
  </si>
  <si>
    <t>Linezolid 10ug (balenĂ­ 4x50</t>
  </si>
  <si>
    <t>Linezolid 10ug (balení 4x50</t>
  </si>
  <si>
    <t>DA779</t>
  </si>
  <si>
    <t>LINEZOLID LZ 256 (30 testů)</t>
  </si>
  <si>
    <t>DF572</t>
  </si>
  <si>
    <t>MacConkey agar</t>
  </si>
  <si>
    <t>DB129</t>
  </si>
  <si>
    <t>MacConkey/DC agar 1/2p</t>
  </si>
  <si>
    <t>DE765</t>
  </si>
  <si>
    <t>Malachitová zeleň - parazitologie</t>
  </si>
  <si>
    <t>DF060</t>
  </si>
  <si>
    <t>Malachitová zeleň (500ml)</t>
  </si>
  <si>
    <t>MalachitovĂˇ zeleĹ - parazitologie</t>
  </si>
  <si>
    <t>DD852</t>
  </si>
  <si>
    <t>Meropenem 4x50</t>
  </si>
  <si>
    <t>DA747</t>
  </si>
  <si>
    <t>Meropenem MP32 - (30 testů)</t>
  </si>
  <si>
    <t>DG229</t>
  </si>
  <si>
    <t>METHANOL P.A.</t>
  </si>
  <si>
    <t>DB470</t>
  </si>
  <si>
    <t>Metronidazole MZH 256 (30 testĹŻ)</t>
  </si>
  <si>
    <t>Metronidazole MZH 256 (30 testů)</t>
  </si>
  <si>
    <t>DF840</t>
  </si>
  <si>
    <t>MGIT TB IDENTIFICATION TEST</t>
  </si>
  <si>
    <t>DE708</t>
  </si>
  <si>
    <t>MIU</t>
  </si>
  <si>
    <t>DG676</t>
  </si>
  <si>
    <t>Mixture HL</t>
  </si>
  <si>
    <t>DF803</t>
  </si>
  <si>
    <t>Monovalent E Coli (0119:B14)</t>
  </si>
  <si>
    <t>DF804</t>
  </si>
  <si>
    <t>Monovalent E Coli (0127:B8)</t>
  </si>
  <si>
    <t>DF807</t>
  </si>
  <si>
    <t>Monovalent E Coli (0142:K86)</t>
  </si>
  <si>
    <t>DF801</t>
  </si>
  <si>
    <t>Monovalent E Coli (026:B6)</t>
  </si>
  <si>
    <t>DF802</t>
  </si>
  <si>
    <t>Monovalent E Coli (086:B7)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</si>
  <si>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</si>
  <si>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</si>
  <si>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</si>
  <si>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</si>
  <si>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</si>
  <si>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</si>
  <si>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</si>
  <si>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koĹskou krvĂ­</t>
  </si>
  <si>
    <t>Mueller-Hinton agar s koňskou krví</t>
  </si>
  <si>
    <t>DD145</t>
  </si>
  <si>
    <t>MYCOPLASMA IST II</t>
  </si>
  <si>
    <t>DC169</t>
  </si>
  <si>
    <t>N.MENINGITIDIS SK.A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</si>
  <si>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</si>
  <si>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</si>
  <si>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</si>
  <si>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</si>
  <si>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</si>
  <si>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</si>
  <si>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</si>
  <si>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</si>
  <si>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DB535</t>
  </si>
  <si>
    <t>N-ACETYL-L-CYSTEIN 100g</t>
  </si>
  <si>
    <t>DF626</t>
  </si>
  <si>
    <t>Nitrocefin - diagnostics (50 prouĹľkĹŻ )</t>
  </si>
  <si>
    <t>Nitrocefin - diagnostics (50 proužků )</t>
  </si>
  <si>
    <t>DD183</t>
  </si>
  <si>
    <t>NMIC-402</t>
  </si>
  <si>
    <t>DE212</t>
  </si>
  <si>
    <t>OFLOXACIN 4x50 ks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</si>
  <si>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</si>
  <si>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</si>
  <si>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</si>
  <si>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</si>
  <si>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</si>
  <si>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</si>
  <si>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</si>
  <si>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</si>
  <si>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</si>
  <si>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</si>
  <si>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</si>
  <si>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</si>
  <si>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</si>
  <si>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</si>
  <si>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</si>
  <si>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</si>
  <si>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DC664</t>
  </si>
  <si>
    <t>PLATELIA ASPERGILLUS AG 96t</t>
  </si>
  <si>
    <t>DD205</t>
  </si>
  <si>
    <t>PMIC-88</t>
  </si>
  <si>
    <t>DI452</t>
  </si>
  <si>
    <t>Pneumogenius</t>
  </si>
  <si>
    <t>DH336</t>
  </si>
  <si>
    <t>Proteinase K (Serva) 10ml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</si>
  <si>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</si>
  <si>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</si>
  <si>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</si>
  <si>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</si>
  <si>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</si>
  <si>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</si>
  <si>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</si>
  <si>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Pufr.fyziologickĂ˝ roztok 2ml</t>
  </si>
  <si>
    <t>Pufr.fyziologický roztok 2ml</t>
  </si>
  <si>
    <t>DH680</t>
  </si>
  <si>
    <t>QI Calibrator kit MGIT</t>
  </si>
  <si>
    <t>DI550</t>
  </si>
  <si>
    <t>QI Xpert HBV Viral Load</t>
  </si>
  <si>
    <t>DC792</t>
  </si>
  <si>
    <t>QIAamp DNA Mini Kit (250), QIAgen</t>
  </si>
  <si>
    <t>DB862</t>
  </si>
  <si>
    <t>QIAamp Viral RNA Mini Kit (50), QIAgen</t>
  </si>
  <si>
    <t>DF716</t>
  </si>
  <si>
    <t>QIAGEN Proteinase K 10ml</t>
  </si>
  <si>
    <t>DE703</t>
  </si>
  <si>
    <t>RĂ˝ĹľovĂ˝ agar</t>
  </si>
  <si>
    <t>DB630</t>
  </si>
  <si>
    <t>Rapid NH Panel</t>
  </si>
  <si>
    <t>DH662</t>
  </si>
  <si>
    <t>REALQUALITY  RQ-ENTERO 96 r.</t>
  </si>
  <si>
    <t>DH731</t>
  </si>
  <si>
    <t>REALQUALITY RS-HHV 8</t>
  </si>
  <si>
    <t>DF524</t>
  </si>
  <si>
    <t>RealStar HEV RT-PCR Kit (48 reakcí)</t>
  </si>
  <si>
    <t>DG892</t>
  </si>
  <si>
    <t>RealStar Parvovirus B19 PCR Kit 1.0, 96reakcĂ­ (Altona)</t>
  </si>
  <si>
    <t>RealStar Parvovirus B19 PCR Kit 1.0, 96reakcí (Altona)</t>
  </si>
  <si>
    <t>DH203</t>
  </si>
  <si>
    <t>Reverta - L</t>
  </si>
  <si>
    <t>DC556</t>
  </si>
  <si>
    <t>Rifampicin 5ug (balení 4x50)</t>
  </si>
  <si>
    <t>DI422</t>
  </si>
  <si>
    <t>RotaAdenoNoro</t>
  </si>
  <si>
    <t>DF898</t>
  </si>
  <si>
    <t>RPMI agar (PM)</t>
  </si>
  <si>
    <t>Rýžový agar</t>
  </si>
  <si>
    <t>DD704</t>
  </si>
  <si>
    <t>S.enteritidis- antigen H susp.(ENH)</t>
  </si>
  <si>
    <t>DD703</t>
  </si>
  <si>
    <t>S.paratyphi-antigen 0 susp.(BO)</t>
  </si>
  <si>
    <t>DF421</t>
  </si>
  <si>
    <t>S.SALMO AGGL.H.MONO B</t>
  </si>
  <si>
    <t>DF423</t>
  </si>
  <si>
    <t>S.SALMO ANTI H 2</t>
  </si>
  <si>
    <t>DF425</t>
  </si>
  <si>
    <t>S.SALMO ANTI H 6</t>
  </si>
  <si>
    <t>DF426</t>
  </si>
  <si>
    <t>S.SALMO ANTI H 7</t>
  </si>
  <si>
    <t>DD836</t>
  </si>
  <si>
    <t>S.typhi Vi antigen susp.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</si>
  <si>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</si>
  <si>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</si>
  <si>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</si>
  <si>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</si>
  <si>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</si>
  <si>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</si>
  <si>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DB193</t>
  </si>
  <si>
    <t>SĂÄŚKY STĹEDNĂŤ PRO anaerob. kultivaci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</si>
  <si>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</si>
  <si>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</si>
  <si>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</si>
  <si>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</si>
  <si>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</si>
  <si>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</si>
  <si>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</si>
  <si>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(ĹˇikmĂ˝)</t>
  </si>
  <si>
    <t>Sabouraud Dextrose agar s CMP (šikmý)</t>
  </si>
  <si>
    <t>DA161</t>
  </si>
  <si>
    <t>Sabouraud Dextrose agar s CMP a CHM (ĹˇikmĂ˝)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</si>
  <si>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</si>
  <si>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</si>
  <si>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</si>
  <si>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</si>
  <si>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</si>
  <si>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</si>
  <si>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MALĂ‰ PRO CAMPYLOB.</t>
  </si>
  <si>
    <t>SACKY MALÉ PRO CAMPYLOB.</t>
  </si>
  <si>
    <t>SÁČKY STŘEDNÍ PRO anaerob. kultivaci</t>
  </si>
  <si>
    <t>DD901</t>
  </si>
  <si>
    <t>Safranin O 100g</t>
  </si>
  <si>
    <t>DG405</t>
  </si>
  <si>
    <t>Salmo.monovalent O:6,7,8</t>
  </si>
  <si>
    <t>DD782</t>
  </si>
  <si>
    <t>SALMO.PARA-B.SUSP.H (BH)</t>
  </si>
  <si>
    <t>DF352</t>
  </si>
  <si>
    <t>Salmonella H antis. C</t>
  </si>
  <si>
    <t>DH183</t>
  </si>
  <si>
    <t>Salmonella H Z10</t>
  </si>
  <si>
    <t>DH174</t>
  </si>
  <si>
    <t>Salmonella z</t>
  </si>
  <si>
    <t>DF860</t>
  </si>
  <si>
    <t>SelenitovĂ˝ bujon (WASP)</t>
  </si>
  <si>
    <t>DD600</t>
  </si>
  <si>
    <t>Selenitový bujon (5ml)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</si>
  <si>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</si>
  <si>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</si>
  <si>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</si>
  <si>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</si>
  <si>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</si>
  <si>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</si>
  <si>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</si>
  <si>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</si>
  <si>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</si>
  <si>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</si>
  <si>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</si>
  <si>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</si>
  <si>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</si>
  <si>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</si>
  <si>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</si>
  <si>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</si>
  <si>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citrĂˇt</t>
  </si>
  <si>
    <t>Simons citrát</t>
  </si>
  <si>
    <t>DC754</t>
  </si>
  <si>
    <t>SIRAN ZINECNATY 7H2O P.A.</t>
  </si>
  <si>
    <t>DD358</t>
  </si>
  <si>
    <t>SOUPRAVA LISTERIOZA PA</t>
  </si>
  <si>
    <t>DD300</t>
  </si>
  <si>
    <t>STAPHAUREX PLUS</t>
  </si>
  <si>
    <t>DI425</t>
  </si>
  <si>
    <t>suspenznĂ­ mĂ©dium pro MIC</t>
  </si>
  <si>
    <t>suspenzní médium pro MIC</t>
  </si>
  <si>
    <t>DD002</t>
  </si>
  <si>
    <t>TCBS agar</t>
  </si>
  <si>
    <t>DC081</t>
  </si>
  <si>
    <t>TETRACYCLIN  (30IU)</t>
  </si>
  <si>
    <t>DH964</t>
  </si>
  <si>
    <t>Thiazine Red Fluo-RAL</t>
  </si>
  <si>
    <t>DC017</t>
  </si>
  <si>
    <t>ThioglykolĂˇtovĂ˝ bujon</t>
  </si>
  <si>
    <t>Thioglykolátový bujon</t>
  </si>
  <si>
    <t>DH527</t>
  </si>
  <si>
    <t>TIGECYCLINE   15 ug (bal.=4x50)</t>
  </si>
  <si>
    <t>DI517</t>
  </si>
  <si>
    <t>Tobramycin TM 256</t>
  </si>
  <si>
    <t>DI458</t>
  </si>
  <si>
    <t>Toxoplasma gondii RT PCR kit (25 reakcĂ­)</t>
  </si>
  <si>
    <t>Toxoplasma gondii RT PCR kit (25 reakcí)</t>
  </si>
  <si>
    <t>DE768</t>
  </si>
  <si>
    <t>Trichrom (100ml)</t>
  </si>
  <si>
    <t>DA780</t>
  </si>
  <si>
    <t>TRIM/SULFA 1/19 TS 32</t>
  </si>
  <si>
    <t>DC082</t>
  </si>
  <si>
    <t>TRIMETHOPRIME-SULFAM (1,25+23,75)</t>
  </si>
  <si>
    <t>DE583</t>
  </si>
  <si>
    <t>V.cholerae polyv. 01, 1 ml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</si>
  <si>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</si>
  <si>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</si>
  <si>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</si>
  <si>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</si>
  <si>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</si>
  <si>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</si>
  <si>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</si>
  <si>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</si>
  <si>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</si>
  <si>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</si>
  <si>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</si>
  <si>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</si>
  <si>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</si>
  <si>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</si>
  <si>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DA627</t>
  </si>
  <si>
    <t>WASP-DISPOSABLE DRIP TRAY W ABSORBING SP</t>
  </si>
  <si>
    <t>DA629</t>
  </si>
  <si>
    <t>WASP-LOOP CLEANING SOLUTION (1 X 50 ML)</t>
  </si>
  <si>
    <t>DC989</t>
  </si>
  <si>
    <t>WELLCOGEN BACTERIAL ANTI</t>
  </si>
  <si>
    <t>DF416</t>
  </si>
  <si>
    <t>Wellcolex colour Shigella</t>
  </si>
  <si>
    <t>DD084</t>
  </si>
  <si>
    <t>XPERT HCV VIRAL LOAD</t>
  </si>
  <si>
    <t>DG224</t>
  </si>
  <si>
    <t>XYLEN CISTY</t>
  </si>
  <si>
    <t>DH794</t>
  </si>
  <si>
    <t>Yersinia selective agar</t>
  </si>
  <si>
    <t>50115040</t>
  </si>
  <si>
    <t>laboratorní materiál (Z505)</t>
  </si>
  <si>
    <t>ZB070</t>
  </si>
  <si>
    <t>Filtr tips 1000ul (1024) 990352</t>
  </si>
  <si>
    <t>ZC528</t>
  </si>
  <si>
    <t>Filtr tips 200ul (1024) 990332</t>
  </si>
  <si>
    <t>ZB829</t>
  </si>
  <si>
    <t>KliÄŤka bakteriologickĂˇ 1,5 mm Mir.03</t>
  </si>
  <si>
    <t>ZB828</t>
  </si>
  <si>
    <t>KliÄŤka bakteriologickĂˇ 3,0 mm Mir.05</t>
  </si>
  <si>
    <t>Klička bakteriologická 1,5 mm Mir.03</t>
  </si>
  <si>
    <t>Klička bakteriologická 3,0 mm Mir.05</t>
  </si>
  <si>
    <t>ZE002</t>
  </si>
  <si>
    <t>KuliÄŤka sklenÄ›nĂˇ tvrzenĂˇ pr. 4 mm bal. Ăˇ 1 kg VTRABALL4</t>
  </si>
  <si>
    <t>Kulička skleněná tvrzená pr. 4 mm bal. á 1 kg VTRABALL4</t>
  </si>
  <si>
    <t>ZD638</t>
  </si>
  <si>
    <t>Ĺ piÄŤka epDualfilter Tips 200 ul bal. Ăˇ 960 ks 0030077555</t>
  </si>
  <si>
    <t>ZC008</t>
  </si>
  <si>
    <t>Ĺ piÄŤka modrĂˇ typ Gilson 200-1000ul bal. Ăˇ 1000 ks BSR 067</t>
  </si>
  <si>
    <t>ZG352</t>
  </si>
  <si>
    <t>Ĺ piÄŤka pipetovacĂ­ 0.5-20ul nesterilnĂ­ bez filtru bal. Ăˇ 1000 ks BUN001E-MR</t>
  </si>
  <si>
    <t>ZM667</t>
  </si>
  <si>
    <t>Ĺ piÄŤka pipetovacĂ­ s filtrem 1000ul ULTRAFINE bal. Ăˇ 576 ks (732-0534) VWRI732-0534</t>
  </si>
  <si>
    <t>ZM992</t>
  </si>
  <si>
    <t>Ĺ piÄŤka pipetovacĂ­ s filtrem 100ul bal. Ăˇ 960 ks (732-0523) VWRI732-0523</t>
  </si>
  <si>
    <t>ZB290</t>
  </si>
  <si>
    <t>Ĺ piÄŤka pipetovacĂ­ SARSTEDT 200 Âµl bezbarvĂˇ typ A bal. Ăˇ 500 ks 70.760.002</t>
  </si>
  <si>
    <t>ZL715</t>
  </si>
  <si>
    <t>Ĺ piÄŤka s filtrem SSNC filtertips 0,5 - 10 ul type bal. Ăˇ 768 ks B95010</t>
  </si>
  <si>
    <t>ZD127</t>
  </si>
  <si>
    <t>Mikrozkumavka eppendorf 0,5 ml bal. á 1000 ks K001298</t>
  </si>
  <si>
    <t>Mikrozkumavka eppendorf 0,5 ml bal. Ăˇ 1000 ks K001298</t>
  </si>
  <si>
    <t>ZD868</t>
  </si>
  <si>
    <t>Mikrozkumavka eppendorf 1,5 ml FLME23053</t>
  </si>
  <si>
    <t>ZL972</t>
  </si>
  <si>
    <t>Mikrozkumavka PCR 0,2 ml s plochĂ˝m vĂ­ÄŤkem single tubes bal. Ăˇ 1000 ks quagen FG-021F</t>
  </si>
  <si>
    <t>Mikrozkumavka PCR single tubes 0,2ml with flat cap. bal. á 1000 ks quagen FG-021F</t>
  </si>
  <si>
    <t>ZA740</t>
  </si>
  <si>
    <t>Miska petri UH 90 mm bal. á 480 ks 400974</t>
  </si>
  <si>
    <t>Miska petri UH 90 mm bal. Ăˇ 480 ks 400974</t>
  </si>
  <si>
    <t>ZP928</t>
  </si>
  <si>
    <t>Sklo podloĹľnĂ­ Ĺ™ezanĂ© mytĂ© Hanson 76 x 26 mm bal. Ăˇ 50 ks. 631-1550</t>
  </si>
  <si>
    <t>ZC831</t>
  </si>
  <si>
    <t>Sklo podloĹľnĂ­ mat. okraj bal. Ăˇ 50 ks AA00000112E (2501)</t>
  </si>
  <si>
    <t>Sklo podložní mat. okraj bal. á 50 ks AA00000112E (2501)</t>
  </si>
  <si>
    <t>Sklo podložní řezané myté Hanson 76 x 26 mm bal. á 50 ks. 631-1550</t>
  </si>
  <si>
    <t>ZK670</t>
  </si>
  <si>
    <t>Strip Low Tube Strip 8.LO-PRO NAT120/PK CLR bal á 120 stripů TLS0801 - cen. nab. CZ-19-0074/LSG</t>
  </si>
  <si>
    <t>Strip Low Tube Strip 8.LO-PRO NAT120/PK CLR bal Ăˇ 120 stripĹŻ TLS0801 - cen. nab. CZ-19-0074/LSG</t>
  </si>
  <si>
    <t>ZK597</t>
  </si>
  <si>
    <t>Strip PCR Tube Strips-Flat cup strips bal. á 10x12 strip.TCS0803 - cen. nabídka CZ-19-0074/LSG</t>
  </si>
  <si>
    <t>Strip PCR Tube Strips-Flat cup strips bal. Ăˇ 10x12 strip.TCS0803 - cen. nabĂ­dka CZ-19-0074/LSG</t>
  </si>
  <si>
    <t>Špička epDualfilter Tips 200 ul bal. á 960 ks 0030077555</t>
  </si>
  <si>
    <t>Špička modrá typ Gilson 200-1000ul bal. á 1000 ks BSR 067</t>
  </si>
  <si>
    <t>Špička pipetovací 0.5-20ul nesterilní bez filtru bal. á 1000 ks BUN001E-MR</t>
  </si>
  <si>
    <t>Špička pipetovací s filtrem 1000ul ULTRAFINE bal. á 576 ks (732-0534) VWRI732-0534</t>
  </si>
  <si>
    <t>Špička pipetovací s filtrem 100ul bal. á 960 ks (732-0523) VWRI732-0523</t>
  </si>
  <si>
    <t>Špička pipetovací SARSTEDT 200 µl bezbarvá typ A bal. á 500 ks 70.760.002</t>
  </si>
  <si>
    <t>Špička s filtrem SSNC filtertips 0,5 - 10 ul type bal. á 768 ks B95010</t>
  </si>
  <si>
    <t>ZC052</t>
  </si>
  <si>
    <t>TlouÄŤek drsnĂ˝ 24 x 115 mm JIZE213A/1</t>
  </si>
  <si>
    <t>ZM986</t>
  </si>
  <si>
    <t>Zkumavka falcon 5 ml s kulatĂ˝m dnem PS 12 x 75 mm 5 ml bez uzĂˇvÄ›ru sterilnĂ­ bal. Ăˇ 1000 ks BDAA352052</t>
  </si>
  <si>
    <t>Zkumavka falcon 5 ml s kulatým dnem PS 12 x 75 mm 5 ml bez uzávěru sterilní bal. á 1000 ks BDAA352052</t>
  </si>
  <si>
    <t>ZI434</t>
  </si>
  <si>
    <t>Zkumavka sample tubes 2 ml CB bal. á 1000 ks 990382</t>
  </si>
  <si>
    <t>50115050</t>
  </si>
  <si>
    <t>obvazový materiál (Z502)</t>
  </si>
  <si>
    <t>ZR226</t>
  </si>
  <si>
    <t>Kompresa gĂˇza 7,5 x 7,5 cm/100 ks nesterilnĂ­ 13493</t>
  </si>
  <si>
    <t>ZN366</t>
  </si>
  <si>
    <t>NĂˇplast poinjekÄŤnĂ­ elastickĂˇ tkanĂˇ jednotl. baleno 19 mm x 72 mm P-CURE1972ELAST</t>
  </si>
  <si>
    <t>ZB404</t>
  </si>
  <si>
    <t>Náplast cosmos 8 cm x 1 m 5403353</t>
  </si>
  <si>
    <t>Náplast poinjekční elastická tkaná jednotl. baleno 19 mm x 72 mm P-CURE1972ELAST</t>
  </si>
  <si>
    <t>ZN475</t>
  </si>
  <si>
    <t>Obinadlo elastickĂ© universal   8 cm x 5 m 1323100312</t>
  </si>
  <si>
    <t>ZL789</t>
  </si>
  <si>
    <t>Obvaz sterilnĂ­ hotovĂ˝ ÄŤ. 2 A4091360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</si>
  <si>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</si>
  <si>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</si>
  <si>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</si>
  <si>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</si>
  <si>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</si>
  <si>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</si>
  <si>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ZN472</t>
  </si>
  <si>
    <t>Vata obvazová 1000 g vinutá nest. 100% ba. 1321901305</t>
  </si>
  <si>
    <t>50115060</t>
  </si>
  <si>
    <t>ZPr - ostatní (Z503)</t>
  </si>
  <si>
    <t>ZA844</t>
  </si>
  <si>
    <t>DestiÄŤka mikrotitr. U steril bal. Ăˇ 240 ks 400916</t>
  </si>
  <si>
    <t>Destička mikrotitr. U steril bal. á 240 ks 400916</t>
  </si>
  <si>
    <t>ZB771</t>
  </si>
  <si>
    <t>DrĹľĂˇk jehly zĂˇkladnĂ­ 450201</t>
  </si>
  <si>
    <t>ZB863</t>
  </si>
  <si>
    <t>KliÄŤka inokulaÄŤnĂ­ 10 ul modrĂˇ bal. Ăˇ 20 ks 1682</t>
  </si>
  <si>
    <t>ZI767</t>
  </si>
  <si>
    <t>KliÄŤka inokulaÄŤnĂ­ modrĂˇ 10 ul WR086-03-0718</t>
  </si>
  <si>
    <t>Klička inokulační 10 ul modrá bal. á 20 ks 1682</t>
  </si>
  <si>
    <t>ZA728</t>
  </si>
  <si>
    <t>Lopatka ústní dřevěná lékařská nesterilní bal. á 100 ks 1320100655</t>
  </si>
  <si>
    <t>ZB808</t>
  </si>
  <si>
    <t>Mikrozkumavka 1,5 ml 72.692.105</t>
  </si>
  <si>
    <t>ZF159</t>
  </si>
  <si>
    <t>NĂˇdoba na kontaminovanĂ˝ odpad 1 l 15-0002</t>
  </si>
  <si>
    <t>ZE159</t>
  </si>
  <si>
    <t>NĂˇdoba na kontaminovanĂ˝ odpad 2 l 15-0003</t>
  </si>
  <si>
    <t>Nádoba na kontaminovaný odpad 1 l 15-0002</t>
  </si>
  <si>
    <t>Nádoba na kontaminovaný odpad 2 l 15-0003</t>
  </si>
  <si>
    <t>ZQ144</t>
  </si>
  <si>
    <t>Nůžky chirurgické rovné hrotnatotupé 150 mm TK-AJ 024-15</t>
  </si>
  <si>
    <t>ZA751</t>
  </si>
  <si>
    <t>Papír filtrační archy 50 x 50 cm bal. 12,5 kg PPER2R/80G/50X50</t>
  </si>
  <si>
    <t>ZB931</t>
  </si>
  <si>
    <t>Parafilm M 38 m/10 cm (291-1213) BRND701605</t>
  </si>
  <si>
    <t>ZB370</t>
  </si>
  <si>
    <t>Pipeta pasteurova 1 ml nesterilnĂ­ bal. Ăˇ 500 ks 1501</t>
  </si>
  <si>
    <t>Pipeta pasteurova 1 ml nesterilní bal. á 500 ks 1501</t>
  </si>
  <si>
    <t>ZB222</t>
  </si>
  <si>
    <t>Pipeta pasteurova 1 ml sterilnĂ­ bal. Ăˇ 2000 ks 1501/SG</t>
  </si>
  <si>
    <t>Pipeta pasteurova 1 ml sterilní bal. á 2000 ks 1501/SG</t>
  </si>
  <si>
    <t>ZA813</t>
  </si>
  <si>
    <t>Rotor adapters (10 x 24) elution tubes (1,5 ml) bal. á 240 ks 990394</t>
  </si>
  <si>
    <t>Rotor adapters (10 x 24) elution tubes (1,5 ml) bal. Ăˇ 240 ks 990394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</si>
  <si>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</si>
  <si>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</si>
  <si>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</si>
  <si>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</si>
  <si>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ZA789</t>
  </si>
  <si>
    <t>StĹ™Ă­kaÄŤka injekÄŤnĂ­ 2-dĂ­lnĂˇ 2 ml L Inject Solo 4606027V - nahrazuje ZR395</t>
  </si>
  <si>
    <t>ZR396</t>
  </si>
  <si>
    <t>StĹ™Ă­kaÄŤka injekÄŤnĂ­ 2-dĂ­lnĂˇ 5 ml L DISCARDIT LE 309050</t>
  </si>
  <si>
    <t>ZA787</t>
  </si>
  <si>
    <t>Stříkačka injekční 2-dílná 10 ml L Inject Solo 4606108V</t>
  </si>
  <si>
    <t>Stříkačka injekční 2-dílná 2 ml L Inject Solo 4606027V</t>
  </si>
  <si>
    <t>ZA790</t>
  </si>
  <si>
    <t>Stříkačka injekční 2-dílná 5 ml L Inject Solo4606051V</t>
  </si>
  <si>
    <t>ZB789</t>
  </si>
  <si>
    <t>VĂ­ÄŤko k mikrotitr.destiÄŤce 400921</t>
  </si>
  <si>
    <t>ZF005</t>
  </si>
  <si>
    <t>VaniÄŤka promĂ˝vacĂ­ pro profiblot 48 MG-21040</t>
  </si>
  <si>
    <t>Vanička promývací pro profiblot 48 MG-21040</t>
  </si>
  <si>
    <t>Víčko k mikrotitr.destičce 400921</t>
  </si>
  <si>
    <t>ZB762</t>
  </si>
  <si>
    <t>Zkumavka ÄŤervenĂˇ 6 ml 456092</t>
  </si>
  <si>
    <t>50115065</t>
  </si>
  <si>
    <t>ZPr - vpichovací materiál (Z530)</t>
  </si>
  <si>
    <t>ZA832</t>
  </si>
  <si>
    <t>Jehla injekÄŤnĂ­ 0,9 x 40 mm ĹľlutĂˇ 4657519</t>
  </si>
  <si>
    <t>ZB556</t>
  </si>
  <si>
    <t>Jehla injekÄŤnĂ­ 1,2 x 40 mm rĹŻĹľovĂˇ 4665120</t>
  </si>
  <si>
    <t>Jehla injekční 0,9 x 40 mm žlutá 4657519</t>
  </si>
  <si>
    <t>ZA836</t>
  </si>
  <si>
    <t>Jehla injekční 0,9 x 70 mm žlutá 4665791</t>
  </si>
  <si>
    <t>Jehla injekční 1,2 x 40 mm růžová 4665120</t>
  </si>
  <si>
    <t>ZB768</t>
  </si>
  <si>
    <t>Jehla vakuovĂˇ 216/38 mm zelenĂˇ 450076</t>
  </si>
  <si>
    <t>50115067</t>
  </si>
  <si>
    <t>ZPr - rukavice (Z532)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</si>
  <si>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</si>
  <si>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</si>
  <si>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</si>
  <si>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</si>
  <si>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ZP948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</si>
  <si>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</si>
  <si>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</si>
  <si>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</si>
  <si>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</si>
  <si>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</si>
  <si>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</si>
  <si>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</si>
  <si>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</si>
  <si>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</si>
  <si>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</si>
  <si>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</si>
  <si>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</si>
  <si>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</si>
  <si>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</si>
  <si>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</si>
  <si>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</si>
  <si>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</si>
  <si>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</si>
  <si>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</si>
  <si>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</si>
  <si>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</si>
  <si>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</si>
  <si>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</si>
  <si>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</si>
  <si>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</si>
  <si>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</si>
  <si>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</si>
  <si>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</si>
  <si>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</si>
  <si>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</si>
  <si>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</si>
  <si>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</si>
  <si>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</si>
  <si>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</si>
  <si>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</si>
  <si>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</si>
  <si>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</si>
  <si>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</si>
  <si>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</si>
  <si>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</si>
  <si>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</si>
  <si>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</si>
  <si>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</si>
  <si>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</si>
  <si>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</si>
  <si>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</si>
  <si>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</si>
  <si>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</si>
  <si>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</si>
  <si>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</si>
  <si>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</si>
  <si>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</si>
  <si>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</si>
  <si>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</si>
  <si>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</si>
  <si>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</si>
  <si>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</si>
  <si>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</si>
  <si>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</si>
  <si>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</si>
  <si>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</si>
  <si>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</si>
  <si>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</si>
  <si>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</si>
  <si>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</si>
  <si>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</si>
  <si>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</si>
  <si>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</si>
  <si>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</si>
  <si>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</si>
  <si>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</si>
  <si>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</si>
  <si>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</si>
  <si>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</si>
  <si>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</si>
  <si>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</si>
  <si>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</si>
  <si>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</si>
  <si>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</si>
  <si>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</si>
  <si>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</si>
  <si>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</si>
  <si>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</si>
  <si>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</t>
  </si>
  <si>
    <t>98117</t>
  </si>
  <si>
    <t>CÍLENÁ IDENTIFIKACE CANDIDA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</si>
  <si>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</si>
  <si>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</si>
  <si>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</si>
  <si>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</si>
  <si>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</si>
  <si>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</si>
  <si>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</si>
  <si>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</si>
  <si>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</si>
  <si>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</si>
  <si>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</si>
  <si>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</si>
  <si>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</si>
  <si>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</si>
  <si>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82059</t>
  </si>
  <si>
    <t>IDENTIFIKACE KMENE PODROBNÁ</t>
  </si>
  <si>
    <t>82119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</si>
  <si>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</si>
  <si>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</si>
  <si>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</si>
  <si>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</si>
  <si>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</si>
  <si>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</si>
  <si>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</si>
  <si>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</si>
  <si>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</si>
  <si>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</si>
  <si>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KONFIRMAČNÍ TEST NA PROTILÁTKY METODOU IMUNOBLOT (</t>
  </si>
  <si>
    <t>98119</t>
  </si>
  <si>
    <t>IDENTIFIKACE VLÁKNITÝCH HUB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</si>
  <si>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</si>
  <si>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</si>
  <si>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</si>
  <si>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</si>
  <si>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</si>
  <si>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</si>
  <si>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</si>
  <si>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</si>
  <si>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</si>
  <si>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</si>
  <si>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</si>
  <si>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</si>
  <si>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</si>
  <si>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</si>
  <si>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</si>
  <si>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</si>
  <si>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</si>
  <si>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</si>
  <si>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</si>
  <si>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</si>
  <si>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</si>
  <si>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82149</t>
  </si>
  <si>
    <t>SEROTYPIZACE STŘEVNÍCH A JINÝCH PATOGENŮ</t>
  </si>
  <si>
    <t>84019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</si>
  <si>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</si>
  <si>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</si>
  <si>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</si>
  <si>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</si>
  <si>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</si>
  <si>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</si>
  <si>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</si>
  <si>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</si>
  <si>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</si>
  <si>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</si>
  <si>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</si>
  <si>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</si>
  <si>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</si>
  <si>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</si>
  <si>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</si>
  <si>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</si>
  <si>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</si>
  <si>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</si>
  <si>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</si>
  <si>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</si>
  <si>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</si>
  <si>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82051</t>
  </si>
  <si>
    <t>MIKROSKOPICKÉ VYŠETŘENÍ PO FLUORESCENČNÍM BARVENÍ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</si>
  <si>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</si>
  <si>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</si>
  <si>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</si>
  <si>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</si>
  <si>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</si>
  <si>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</si>
  <si>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</si>
  <si>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</si>
  <si>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</si>
  <si>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</si>
  <si>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</si>
  <si>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</si>
  <si>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</si>
  <si>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</si>
  <si>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</si>
  <si>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</si>
  <si>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</si>
  <si>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</si>
  <si>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</si>
  <si>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</si>
  <si>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</si>
  <si>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</si>
  <si>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</si>
  <si>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</si>
  <si>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</si>
  <si>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</si>
  <si>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</si>
  <si>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</si>
  <si>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</si>
  <si>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</si>
  <si>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82033</t>
  </si>
  <si>
    <t>KONTROLA STERILITY KLINICKÉHO VZORKU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</si>
  <si>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</si>
  <si>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</si>
  <si>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</si>
  <si>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</si>
  <si>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</si>
  <si>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</si>
  <si>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</si>
  <si>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</si>
  <si>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</si>
  <si>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</si>
  <si>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</si>
  <si>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</si>
  <si>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</si>
  <si>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82035</t>
  </si>
  <si>
    <t>STANOVENÍ MINIMÁLNÍCH INHIBIČNÍCH KONCENTRACÍ (MIK</t>
  </si>
  <si>
    <t>82225</t>
  </si>
  <si>
    <t>HYBRIDIZACE EXTRAHUMÁNNÍ DNA SE ZNAČENOU SONDOU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</si>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</sst>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2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87" xfId="0" applyNumberFormat="1" applyFont="1" applyFill="1" applyBorder="1"/>
    <xf numFmtId="169" fontId="33" fillId="0" borderId="82" xfId="0" applyNumberFormat="1" applyFont="1" applyFill="1" applyBorder="1"/>
    <xf numFmtId="0" fontId="40" fillId="0" borderId="81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 xr9:uid="{00000000-0011-0000-FFFF-FFFF01000000}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1.1158069410195752</c:v>
                </c:pt>
                <c:pt idx="1">
                  <c:v>1.0673307927176687</c:v>
                </c:pt>
                <c:pt idx="2">
                  <c:v>0.9976102568163564</c:v>
                </c:pt>
                <c:pt idx="3">
                  <c:v>1.0867126127773596</c:v>
                </c:pt>
                <c:pt idx="4">
                  <c:v>1.0635053034130257</c:v>
                </c:pt>
                <c:pt idx="5">
                  <c:v>1.0426482371335812</c:v>
                </c:pt>
                <c:pt idx="6">
                  <c:v>1.000152332348788</c:v>
                </c:pt>
                <c:pt idx="7">
                  <c:v>1.007482882540446</c:v>
                </c:pt>
                <c:pt idx="8">
                  <c:v>1.0092706456961453</c:v>
                </c:pt>
                <c:pt idx="9">
                  <c:v>1.0011545973586125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0.8181978464837022</c:v>
                </c:pt>
                <c:pt idx="1">
                  <c:v>0.8181978464837022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9" totalsRowShown="0" headerRowDxfId="90" tableBorderDxfId="89">
  <autoFilter ref="A7:S1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8"/>
    <tableColumn id="2" xr3:uid="{00000000-0010-0000-0000-000002000000}" name="popis" dataDxfId="87"/>
    <tableColumn id="3" xr3:uid="{00000000-0010-0000-0000-000003000000}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33" totalsRowShown="0">
  <autoFilter ref="C3:S13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34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558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629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34" t="s">
        <v>630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637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1561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1586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1590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1721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1722</v>
      </c>
      <c r="C29" s="47" t="s">
        <v>213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1782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45DBEE47-DF60-409B-8AD2-5A0A7E3E40B4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558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2.4</v>
      </c>
      <c r="G3" s="43">
        <f>SUBTOTAL(9,G6:G1048576)</f>
        <v>417.82600000000008</v>
      </c>
      <c r="H3" s="44">
        <f>IF(M3=0,0,G3/M3)</f>
        <v>0.61450783603162662</v>
      </c>
      <c r="I3" s="43">
        <f>SUBTOTAL(9,I6:I1048576)</f>
        <v>3</v>
      </c>
      <c r="J3" s="43">
        <f>SUBTOTAL(9,J6:J1048576)</f>
        <v>262.11</v>
      </c>
      <c r="K3" s="44">
        <f>IF(M3=0,0,J3/M3)</f>
        <v>0.38549216396837349</v>
      </c>
      <c r="L3" s="43">
        <f>SUBTOTAL(9,L6:L1048576)</f>
        <v>5.4</v>
      </c>
      <c r="M3" s="45">
        <f>SUBTOTAL(9,M6:M1048576)</f>
        <v>679.93600000000004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21" t="s">
        <v>130</v>
      </c>
      <c r="B5" s="542" t="s">
        <v>131</v>
      </c>
      <c r="C5" s="542" t="s">
        <v>70</v>
      </c>
      <c r="D5" s="542" t="s">
        <v>132</v>
      </c>
      <c r="E5" s="542" t="s">
        <v>133</v>
      </c>
      <c r="F5" s="543" t="s">
        <v>28</v>
      </c>
      <c r="G5" s="543" t="s">
        <v>14</v>
      </c>
      <c r="H5" s="523" t="s">
        <v>134</v>
      </c>
      <c r="I5" s="522" t="s">
        <v>28</v>
      </c>
      <c r="J5" s="543" t="s">
        <v>14</v>
      </c>
      <c r="K5" s="523" t="s">
        <v>134</v>
      </c>
      <c r="L5" s="522" t="s">
        <v>28</v>
      </c>
      <c r="M5" s="544" t="s">
        <v>14</v>
      </c>
    </row>
    <row r="6" spans="1:13" ht="14.45" customHeight="1" x14ac:dyDescent="0.2">
      <c r="A6" s="500" t="s">
        <v>480</v>
      </c>
      <c r="B6" s="501" t="s">
        <v>542</v>
      </c>
      <c r="C6" s="501" t="s">
        <v>543</v>
      </c>
      <c r="D6" s="501" t="s">
        <v>544</v>
      </c>
      <c r="E6" s="501" t="s">
        <v>545</v>
      </c>
      <c r="F6" s="505"/>
      <c r="G6" s="505"/>
      <c r="H6" s="526">
        <v>0</v>
      </c>
      <c r="I6" s="505">
        <v>2</v>
      </c>
      <c r="J6" s="505">
        <v>228.72000000000003</v>
      </c>
      <c r="K6" s="526">
        <v>1</v>
      </c>
      <c r="L6" s="505">
        <v>2</v>
      </c>
      <c r="M6" s="506">
        <v>228.72000000000003</v>
      </c>
    </row>
    <row r="7" spans="1:13" ht="14.45" customHeight="1" x14ac:dyDescent="0.2">
      <c r="A7" s="507" t="s">
        <v>480</v>
      </c>
      <c r="B7" s="508" t="s">
        <v>546</v>
      </c>
      <c r="C7" s="508" t="s">
        <v>547</v>
      </c>
      <c r="D7" s="508" t="s">
        <v>548</v>
      </c>
      <c r="E7" s="508" t="s">
        <v>549</v>
      </c>
      <c r="F7" s="512">
        <v>2</v>
      </c>
      <c r="G7" s="512">
        <v>66.8</v>
      </c>
      <c r="H7" s="535">
        <v>1</v>
      </c>
      <c r="I7" s="512"/>
      <c r="J7" s="512"/>
      <c r="K7" s="535">
        <v>0</v>
      </c>
      <c r="L7" s="512">
        <v>2</v>
      </c>
      <c r="M7" s="513">
        <v>66.8</v>
      </c>
    </row>
    <row r="8" spans="1:13" ht="14.45" customHeight="1" x14ac:dyDescent="0.2">
      <c r="A8" s="507" t="s">
        <v>480</v>
      </c>
      <c r="B8" s="508" t="s">
        <v>550</v>
      </c>
      <c r="C8" s="508" t="s">
        <v>551</v>
      </c>
      <c r="D8" s="508" t="s">
        <v>552</v>
      </c>
      <c r="E8" s="508" t="s">
        <v>553</v>
      </c>
      <c r="F8" s="512">
        <v>0.4</v>
      </c>
      <c r="G8" s="512">
        <v>351.02600000000007</v>
      </c>
      <c r="H8" s="535">
        <v>1</v>
      </c>
      <c r="I8" s="512"/>
      <c r="J8" s="512"/>
      <c r="K8" s="535">
        <v>0</v>
      </c>
      <c r="L8" s="512">
        <v>0.4</v>
      </c>
      <c r="M8" s="513">
        <v>351.02600000000007</v>
      </c>
    </row>
    <row r="9" spans="1:13" ht="14.45" customHeight="1" thickBot="1" x14ac:dyDescent="0.25">
      <c r="A9" s="514" t="s">
        <v>480</v>
      </c>
      <c r="B9" s="515" t="s">
        <v>554</v>
      </c>
      <c r="C9" s="515" t="s">
        <v>555</v>
      </c>
      <c r="D9" s="515" t="s">
        <v>556</v>
      </c>
      <c r="E9" s="515" t="s">
        <v>557</v>
      </c>
      <c r="F9" s="519"/>
      <c r="G9" s="519"/>
      <c r="H9" s="527">
        <v>0</v>
      </c>
      <c r="I9" s="519">
        <v>1</v>
      </c>
      <c r="J9" s="519">
        <v>33.39</v>
      </c>
      <c r="K9" s="527">
        <v>1</v>
      </c>
      <c r="L9" s="519">
        <v>1</v>
      </c>
      <c r="M9" s="520">
        <v>33.39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C613D7B8-0383-4E5B-988F-5260FFE3C21A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132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76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45" t="s">
        <v>197</v>
      </c>
      <c r="B5" s="546" t="s">
        <v>199</v>
      </c>
      <c r="C5" s="546" t="s">
        <v>200</v>
      </c>
      <c r="D5" s="546" t="s">
        <v>201</v>
      </c>
      <c r="E5" s="547" t="s">
        <v>202</v>
      </c>
      <c r="F5" s="548" t="s">
        <v>199</v>
      </c>
      <c r="G5" s="549" t="s">
        <v>200</v>
      </c>
      <c r="H5" s="549" t="s">
        <v>201</v>
      </c>
      <c r="I5" s="550" t="s">
        <v>202</v>
      </c>
      <c r="J5" s="546" t="s">
        <v>199</v>
      </c>
      <c r="K5" s="546" t="s">
        <v>200</v>
      </c>
      <c r="L5" s="546" t="s">
        <v>201</v>
      </c>
      <c r="M5" s="547" t="s">
        <v>202</v>
      </c>
      <c r="N5" s="548" t="s">
        <v>199</v>
      </c>
      <c r="O5" s="549" t="s">
        <v>200</v>
      </c>
      <c r="P5" s="549" t="s">
        <v>201</v>
      </c>
      <c r="Q5" s="550" t="s">
        <v>202</v>
      </c>
    </row>
    <row r="6" spans="1:17" ht="14.45" customHeight="1" x14ac:dyDescent="0.2">
      <c r="A6" s="553" t="s">
        <v>559</v>
      </c>
      <c r="B6" s="557"/>
      <c r="C6" s="505"/>
      <c r="D6" s="505"/>
      <c r="E6" s="506"/>
      <c r="F6" s="555"/>
      <c r="G6" s="526"/>
      <c r="H6" s="526"/>
      <c r="I6" s="559"/>
      <c r="J6" s="557"/>
      <c r="K6" s="505"/>
      <c r="L6" s="505"/>
      <c r="M6" s="506"/>
      <c r="N6" s="555"/>
      <c r="O6" s="526"/>
      <c r="P6" s="526"/>
      <c r="Q6" s="551"/>
    </row>
    <row r="7" spans="1:17" ht="14.45" customHeight="1" thickBot="1" x14ac:dyDescent="0.25">
      <c r="A7" s="554" t="s">
        <v>537</v>
      </c>
      <c r="B7" s="558">
        <v>132</v>
      </c>
      <c r="C7" s="519"/>
      <c r="D7" s="519"/>
      <c r="E7" s="520"/>
      <c r="F7" s="556">
        <v>1</v>
      </c>
      <c r="G7" s="527">
        <v>0</v>
      </c>
      <c r="H7" s="527">
        <v>0</v>
      </c>
      <c r="I7" s="560">
        <v>0</v>
      </c>
      <c r="J7" s="558">
        <v>76</v>
      </c>
      <c r="K7" s="519"/>
      <c r="L7" s="519"/>
      <c r="M7" s="520"/>
      <c r="N7" s="556">
        <v>1</v>
      </c>
      <c r="O7" s="527">
        <v>0</v>
      </c>
      <c r="P7" s="527">
        <v>0</v>
      </c>
      <c r="Q7" s="55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D382DF3E-ABA4-4249-8780-806C020D7333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7">
        <v>40</v>
      </c>
      <c r="B5" s="488" t="s">
        <v>560</v>
      </c>
      <c r="C5" s="491">
        <v>2523.7200000000003</v>
      </c>
      <c r="D5" s="491">
        <v>18</v>
      </c>
      <c r="E5" s="491">
        <v>1834.14</v>
      </c>
      <c r="F5" s="561">
        <v>0.72676049641006135</v>
      </c>
      <c r="G5" s="491">
        <v>13</v>
      </c>
      <c r="H5" s="561">
        <v>0.72222222222222221</v>
      </c>
      <c r="I5" s="491">
        <v>689.58</v>
      </c>
      <c r="J5" s="561">
        <v>0.27323950358993865</v>
      </c>
      <c r="K5" s="491">
        <v>5</v>
      </c>
      <c r="L5" s="561">
        <v>0.27777777777777779</v>
      </c>
      <c r="M5" s="491" t="s">
        <v>68</v>
      </c>
      <c r="N5" s="150"/>
    </row>
    <row r="6" spans="1:14" ht="14.45" customHeight="1" x14ac:dyDescent="0.2">
      <c r="A6" s="487">
        <v>40</v>
      </c>
      <c r="B6" s="488" t="s">
        <v>561</v>
      </c>
      <c r="C6" s="491">
        <v>2523.7200000000003</v>
      </c>
      <c r="D6" s="491">
        <v>18</v>
      </c>
      <c r="E6" s="491">
        <v>1834.14</v>
      </c>
      <c r="F6" s="561">
        <v>0.72676049641006135</v>
      </c>
      <c r="G6" s="491">
        <v>13</v>
      </c>
      <c r="H6" s="561">
        <v>0.72222222222222221</v>
      </c>
      <c r="I6" s="491">
        <v>689.58</v>
      </c>
      <c r="J6" s="561">
        <v>0.27323950358993865</v>
      </c>
      <c r="K6" s="491">
        <v>5</v>
      </c>
      <c r="L6" s="561">
        <v>0.27777777777777779</v>
      </c>
      <c r="M6" s="491" t="s">
        <v>1</v>
      </c>
      <c r="N6" s="150"/>
    </row>
    <row r="7" spans="1:14" ht="14.45" customHeight="1" x14ac:dyDescent="0.2">
      <c r="A7" s="487" t="s">
        <v>471</v>
      </c>
      <c r="B7" s="488" t="s">
        <v>3</v>
      </c>
      <c r="C7" s="491">
        <v>2523.7200000000003</v>
      </c>
      <c r="D7" s="491">
        <v>18</v>
      </c>
      <c r="E7" s="491">
        <v>1834.14</v>
      </c>
      <c r="F7" s="561">
        <v>0.72676049641006135</v>
      </c>
      <c r="G7" s="491">
        <v>13</v>
      </c>
      <c r="H7" s="561">
        <v>0.72222222222222221</v>
      </c>
      <c r="I7" s="491">
        <v>689.58</v>
      </c>
      <c r="J7" s="561">
        <v>0.27323950358993865</v>
      </c>
      <c r="K7" s="491">
        <v>5</v>
      </c>
      <c r="L7" s="561">
        <v>0.27777777777777779</v>
      </c>
      <c r="M7" s="491" t="s">
        <v>479</v>
      </c>
      <c r="N7" s="150"/>
    </row>
    <row r="9" spans="1:14" ht="14.45" customHeight="1" x14ac:dyDescent="0.2">
      <c r="A9" s="487">
        <v>40</v>
      </c>
      <c r="B9" s="488" t="s">
        <v>560</v>
      </c>
      <c r="C9" s="491" t="s">
        <v>473</v>
      </c>
      <c r="D9" s="491" t="s">
        <v>473</v>
      </c>
      <c r="E9" s="491" t="s">
        <v>473</v>
      </c>
      <c r="F9" s="561" t="s">
        <v>473</v>
      </c>
      <c r="G9" s="491" t="s">
        <v>473</v>
      </c>
      <c r="H9" s="561" t="s">
        <v>473</v>
      </c>
      <c r="I9" s="491" t="s">
        <v>473</v>
      </c>
      <c r="J9" s="561" t="s">
        <v>473</v>
      </c>
      <c r="K9" s="491" t="s">
        <v>473</v>
      </c>
      <c r="L9" s="561" t="s">
        <v>473</v>
      </c>
      <c r="M9" s="491" t="s">
        <v>68</v>
      </c>
      <c r="N9" s="150"/>
    </row>
    <row r="10" spans="1:14" ht="14.45" customHeight="1" x14ac:dyDescent="0.2">
      <c r="A10" s="487" t="s">
        <v>562</v>
      </c>
      <c r="B10" s="488" t="s">
        <v>561</v>
      </c>
      <c r="C10" s="491">
        <v>2523.7200000000003</v>
      </c>
      <c r="D10" s="491">
        <v>18</v>
      </c>
      <c r="E10" s="491">
        <v>1834.14</v>
      </c>
      <c r="F10" s="561">
        <v>0.72676049641006135</v>
      </c>
      <c r="G10" s="491">
        <v>13</v>
      </c>
      <c r="H10" s="561">
        <v>0.72222222222222221</v>
      </c>
      <c r="I10" s="491">
        <v>689.58</v>
      </c>
      <c r="J10" s="561">
        <v>0.27323950358993865</v>
      </c>
      <c r="K10" s="491">
        <v>5</v>
      </c>
      <c r="L10" s="561">
        <v>0.27777777777777779</v>
      </c>
      <c r="M10" s="491" t="s">
        <v>1</v>
      </c>
      <c r="N10" s="150"/>
    </row>
    <row r="11" spans="1:14" ht="14.45" customHeight="1" x14ac:dyDescent="0.2">
      <c r="A11" s="487" t="s">
        <v>562</v>
      </c>
      <c r="B11" s="488" t="s">
        <v>563</v>
      </c>
      <c r="C11" s="491">
        <v>2523.7200000000003</v>
      </c>
      <c r="D11" s="491">
        <v>18</v>
      </c>
      <c r="E11" s="491">
        <v>1834.14</v>
      </c>
      <c r="F11" s="561">
        <v>0.72676049641006135</v>
      </c>
      <c r="G11" s="491">
        <v>13</v>
      </c>
      <c r="H11" s="561">
        <v>0.72222222222222221</v>
      </c>
      <c r="I11" s="491">
        <v>689.58</v>
      </c>
      <c r="J11" s="561">
        <v>0.27323950358993865</v>
      </c>
      <c r="K11" s="491">
        <v>5</v>
      </c>
      <c r="L11" s="561">
        <v>0.27777777777777779</v>
      </c>
      <c r="M11" s="491" t="s">
        <v>483</v>
      </c>
      <c r="N11" s="150"/>
    </row>
    <row r="12" spans="1:14" ht="14.45" customHeight="1" x14ac:dyDescent="0.2">
      <c r="A12" s="487" t="s">
        <v>473</v>
      </c>
      <c r="B12" s="488" t="s">
        <v>473</v>
      </c>
      <c r="C12" s="491" t="s">
        <v>473</v>
      </c>
      <c r="D12" s="491" t="s">
        <v>473</v>
      </c>
      <c r="E12" s="491" t="s">
        <v>473</v>
      </c>
      <c r="F12" s="561" t="s">
        <v>473</v>
      </c>
      <c r="G12" s="491" t="s">
        <v>473</v>
      </c>
      <c r="H12" s="561" t="s">
        <v>473</v>
      </c>
      <c r="I12" s="491" t="s">
        <v>473</v>
      </c>
      <c r="J12" s="561" t="s">
        <v>473</v>
      </c>
      <c r="K12" s="491" t="s">
        <v>473</v>
      </c>
      <c r="L12" s="561" t="s">
        <v>473</v>
      </c>
      <c r="M12" s="491" t="s">
        <v>484</v>
      </c>
      <c r="N12" s="150"/>
    </row>
    <row r="13" spans="1:14" ht="14.45" customHeight="1" x14ac:dyDescent="0.2">
      <c r="A13" s="487" t="s">
        <v>471</v>
      </c>
      <c r="B13" s="488" t="s">
        <v>564</v>
      </c>
      <c r="C13" s="491">
        <v>2523.7200000000003</v>
      </c>
      <c r="D13" s="491">
        <v>18</v>
      </c>
      <c r="E13" s="491">
        <v>1834.14</v>
      </c>
      <c r="F13" s="561">
        <v>0.72676049641006135</v>
      </c>
      <c r="G13" s="491">
        <v>13</v>
      </c>
      <c r="H13" s="561">
        <v>0.72222222222222221</v>
      </c>
      <c r="I13" s="491">
        <v>689.58</v>
      </c>
      <c r="J13" s="561">
        <v>0.27323950358993865</v>
      </c>
      <c r="K13" s="491">
        <v>5</v>
      </c>
      <c r="L13" s="561">
        <v>0.27777777777777779</v>
      </c>
      <c r="M13" s="491" t="s">
        <v>479</v>
      </c>
      <c r="N13" s="150"/>
    </row>
    <row r="14" spans="1:14" ht="14.45" customHeight="1" x14ac:dyDescent="0.2">
      <c r="A14" s="562" t="s">
        <v>247</v>
      </c>
    </row>
    <row r="15" spans="1:14" ht="14.45" customHeight="1" x14ac:dyDescent="0.2">
      <c r="A15" s="563" t="s">
        <v>565</v>
      </c>
    </row>
    <row r="16" spans="1:14" ht="14.45" customHeight="1" x14ac:dyDescent="0.2">
      <c r="A16" s="562" t="s">
        <v>566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8B2B6A1F-E5EF-4C74-A953-4A28DB0E5A76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45" t="s">
        <v>135</v>
      </c>
      <c r="B4" s="546" t="s">
        <v>19</v>
      </c>
      <c r="C4" s="567"/>
      <c r="D4" s="546" t="s">
        <v>20</v>
      </c>
      <c r="E4" s="567"/>
      <c r="F4" s="546" t="s">
        <v>19</v>
      </c>
      <c r="G4" s="549" t="s">
        <v>2</v>
      </c>
      <c r="H4" s="546" t="s">
        <v>20</v>
      </c>
      <c r="I4" s="549" t="s">
        <v>2</v>
      </c>
      <c r="J4" s="546" t="s">
        <v>19</v>
      </c>
      <c r="K4" s="549" t="s">
        <v>2</v>
      </c>
      <c r="L4" s="546" t="s">
        <v>20</v>
      </c>
      <c r="M4" s="550" t="s">
        <v>2</v>
      </c>
    </row>
    <row r="5" spans="1:13" ht="14.45" customHeight="1" x14ac:dyDescent="0.2">
      <c r="A5" s="564" t="s">
        <v>567</v>
      </c>
      <c r="B5" s="557">
        <v>853.81</v>
      </c>
      <c r="C5" s="501">
        <v>1</v>
      </c>
      <c r="D5" s="569">
        <v>6</v>
      </c>
      <c r="E5" s="573" t="s">
        <v>567</v>
      </c>
      <c r="F5" s="557">
        <v>211.04000000000002</v>
      </c>
      <c r="G5" s="526">
        <v>0.24717442990829344</v>
      </c>
      <c r="H5" s="505">
        <v>2</v>
      </c>
      <c r="I5" s="551">
        <v>0.33333333333333331</v>
      </c>
      <c r="J5" s="576">
        <v>642.77</v>
      </c>
      <c r="K5" s="526">
        <v>0.75282557009170659</v>
      </c>
      <c r="L5" s="505">
        <v>4</v>
      </c>
      <c r="M5" s="551">
        <v>0.66666666666666663</v>
      </c>
    </row>
    <row r="6" spans="1:13" ht="14.45" customHeight="1" x14ac:dyDescent="0.2">
      <c r="A6" s="565" t="s">
        <v>568</v>
      </c>
      <c r="B6" s="568">
        <v>1310.5999999999999</v>
      </c>
      <c r="C6" s="508">
        <v>1</v>
      </c>
      <c r="D6" s="570">
        <v>10</v>
      </c>
      <c r="E6" s="574" t="s">
        <v>568</v>
      </c>
      <c r="F6" s="568">
        <v>1310.5999999999999</v>
      </c>
      <c r="G6" s="535">
        <v>1</v>
      </c>
      <c r="H6" s="512">
        <v>10</v>
      </c>
      <c r="I6" s="572">
        <v>1</v>
      </c>
      <c r="J6" s="577"/>
      <c r="K6" s="535">
        <v>0</v>
      </c>
      <c r="L6" s="512"/>
      <c r="M6" s="572">
        <v>0</v>
      </c>
    </row>
    <row r="7" spans="1:13" ht="14.45" customHeight="1" thickBot="1" x14ac:dyDescent="0.25">
      <c r="A7" s="566" t="s">
        <v>569</v>
      </c>
      <c r="B7" s="558">
        <v>359.31</v>
      </c>
      <c r="C7" s="515">
        <v>1</v>
      </c>
      <c r="D7" s="571">
        <v>2</v>
      </c>
      <c r="E7" s="575" t="s">
        <v>569</v>
      </c>
      <c r="F7" s="558">
        <v>312.5</v>
      </c>
      <c r="G7" s="527">
        <v>0.86972252372603043</v>
      </c>
      <c r="H7" s="519">
        <v>1</v>
      </c>
      <c r="I7" s="552">
        <v>0.5</v>
      </c>
      <c r="J7" s="578">
        <v>46.81</v>
      </c>
      <c r="K7" s="527">
        <v>0.13027747627396954</v>
      </c>
      <c r="L7" s="519">
        <v>1</v>
      </c>
      <c r="M7" s="552">
        <v>0.5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1E8AF35B-1B6E-42A0-9548-12F1366A701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629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2523.7199999999998</v>
      </c>
      <c r="N3" s="66">
        <f>SUBTOTAL(9,N7:N1048576)</f>
        <v>24</v>
      </c>
      <c r="O3" s="66">
        <f>SUBTOTAL(9,O7:O1048576)</f>
        <v>18</v>
      </c>
      <c r="P3" s="66">
        <f>SUBTOTAL(9,P7:P1048576)</f>
        <v>1834.1399999999999</v>
      </c>
      <c r="Q3" s="67">
        <f>IF(M3=0,0,P3/M3)</f>
        <v>0.72676049641006135</v>
      </c>
      <c r="R3" s="66">
        <f>SUBTOTAL(9,R7:R1048576)</f>
        <v>16</v>
      </c>
      <c r="S3" s="67">
        <f>IF(N3=0,0,R3/N3)</f>
        <v>0.66666666666666663</v>
      </c>
      <c r="T3" s="66">
        <f>SUBTOTAL(9,T7:T1048576)</f>
        <v>13</v>
      </c>
      <c r="U3" s="68">
        <f>IF(O3=0,0,T3/O3)</f>
        <v>0.72222222222222221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79" t="s">
        <v>23</v>
      </c>
      <c r="B6" s="580" t="s">
        <v>5</v>
      </c>
      <c r="C6" s="579" t="s">
        <v>24</v>
      </c>
      <c r="D6" s="580" t="s">
        <v>6</v>
      </c>
      <c r="E6" s="580" t="s">
        <v>151</v>
      </c>
      <c r="F6" s="580" t="s">
        <v>25</v>
      </c>
      <c r="G6" s="580" t="s">
        <v>26</v>
      </c>
      <c r="H6" s="580" t="s">
        <v>8</v>
      </c>
      <c r="I6" s="580" t="s">
        <v>10</v>
      </c>
      <c r="J6" s="580" t="s">
        <v>11</v>
      </c>
      <c r="K6" s="580" t="s">
        <v>12</v>
      </c>
      <c r="L6" s="580" t="s">
        <v>27</v>
      </c>
      <c r="M6" s="581" t="s">
        <v>14</v>
      </c>
      <c r="N6" s="582" t="s">
        <v>28</v>
      </c>
      <c r="O6" s="582" t="s">
        <v>28</v>
      </c>
      <c r="P6" s="582" t="s">
        <v>14</v>
      </c>
      <c r="Q6" s="582" t="s">
        <v>2</v>
      </c>
      <c r="R6" s="582" t="s">
        <v>28</v>
      </c>
      <c r="S6" s="582" t="s">
        <v>2</v>
      </c>
      <c r="T6" s="582" t="s">
        <v>28</v>
      </c>
      <c r="U6" s="583" t="s">
        <v>2</v>
      </c>
    </row>
    <row r="7" spans="1:21" ht="14.45" customHeight="1" x14ac:dyDescent="0.2">
      <c r="A7" s="584">
        <v>40</v>
      </c>
      <c r="B7" s="585" t="s">
        <v>560</v>
      </c>
      <c r="C7" s="585" t="s">
        <v>562</v>
      </c>
      <c r="D7" s="586" t="s">
        <v>628</v>
      </c>
      <c r="E7" s="587" t="s">
        <v>567</v>
      </c>
      <c r="F7" s="585" t="s">
        <v>561</v>
      </c>
      <c r="G7" s="585" t="s">
        <v>570</v>
      </c>
      <c r="H7" s="585" t="s">
        <v>473</v>
      </c>
      <c r="I7" s="585" t="s">
        <v>571</v>
      </c>
      <c r="J7" s="585" t="s">
        <v>572</v>
      </c>
      <c r="K7" s="585" t="s">
        <v>573</v>
      </c>
      <c r="L7" s="588">
        <v>117.03</v>
      </c>
      <c r="M7" s="588">
        <v>117.03</v>
      </c>
      <c r="N7" s="585">
        <v>1</v>
      </c>
      <c r="O7" s="589">
        <v>1</v>
      </c>
      <c r="P7" s="588"/>
      <c r="Q7" s="590">
        <v>0</v>
      </c>
      <c r="R7" s="585"/>
      <c r="S7" s="590">
        <v>0</v>
      </c>
      <c r="T7" s="589"/>
      <c r="U7" s="122">
        <v>0</v>
      </c>
    </row>
    <row r="8" spans="1:21" ht="14.45" customHeight="1" x14ac:dyDescent="0.2">
      <c r="A8" s="507">
        <v>40</v>
      </c>
      <c r="B8" s="508" t="s">
        <v>560</v>
      </c>
      <c r="C8" s="508" t="s">
        <v>562</v>
      </c>
      <c r="D8" s="591" t="s">
        <v>628</v>
      </c>
      <c r="E8" s="592" t="s">
        <v>567</v>
      </c>
      <c r="F8" s="508" t="s">
        <v>561</v>
      </c>
      <c r="G8" s="508" t="s">
        <v>570</v>
      </c>
      <c r="H8" s="508" t="s">
        <v>473</v>
      </c>
      <c r="I8" s="508" t="s">
        <v>574</v>
      </c>
      <c r="J8" s="508" t="s">
        <v>572</v>
      </c>
      <c r="K8" s="508" t="s">
        <v>575</v>
      </c>
      <c r="L8" s="509">
        <v>70.23</v>
      </c>
      <c r="M8" s="509">
        <v>351.15</v>
      </c>
      <c r="N8" s="508">
        <v>5</v>
      </c>
      <c r="O8" s="593">
        <v>2</v>
      </c>
      <c r="P8" s="509"/>
      <c r="Q8" s="535">
        <v>0</v>
      </c>
      <c r="R8" s="508"/>
      <c r="S8" s="535">
        <v>0</v>
      </c>
      <c r="T8" s="593"/>
      <c r="U8" s="572">
        <v>0</v>
      </c>
    </row>
    <row r="9" spans="1:21" ht="14.45" customHeight="1" x14ac:dyDescent="0.2">
      <c r="A9" s="507">
        <v>40</v>
      </c>
      <c r="B9" s="508" t="s">
        <v>560</v>
      </c>
      <c r="C9" s="508" t="s">
        <v>562</v>
      </c>
      <c r="D9" s="591" t="s">
        <v>628</v>
      </c>
      <c r="E9" s="592" t="s">
        <v>567</v>
      </c>
      <c r="F9" s="508" t="s">
        <v>561</v>
      </c>
      <c r="G9" s="508" t="s">
        <v>576</v>
      </c>
      <c r="H9" s="508" t="s">
        <v>473</v>
      </c>
      <c r="I9" s="508" t="s">
        <v>577</v>
      </c>
      <c r="J9" s="508" t="s">
        <v>578</v>
      </c>
      <c r="K9" s="508" t="s">
        <v>579</v>
      </c>
      <c r="L9" s="509">
        <v>42.14</v>
      </c>
      <c r="M9" s="509">
        <v>42.14</v>
      </c>
      <c r="N9" s="508">
        <v>1</v>
      </c>
      <c r="O9" s="593">
        <v>1</v>
      </c>
      <c r="P9" s="509">
        <v>42.14</v>
      </c>
      <c r="Q9" s="535">
        <v>1</v>
      </c>
      <c r="R9" s="508">
        <v>1</v>
      </c>
      <c r="S9" s="535">
        <v>1</v>
      </c>
      <c r="T9" s="593">
        <v>1</v>
      </c>
      <c r="U9" s="572">
        <v>1</v>
      </c>
    </row>
    <row r="10" spans="1:21" ht="14.45" customHeight="1" x14ac:dyDescent="0.2">
      <c r="A10" s="507">
        <v>40</v>
      </c>
      <c r="B10" s="508" t="s">
        <v>560</v>
      </c>
      <c r="C10" s="508" t="s">
        <v>562</v>
      </c>
      <c r="D10" s="591" t="s">
        <v>628</v>
      </c>
      <c r="E10" s="592" t="s">
        <v>567</v>
      </c>
      <c r="F10" s="508" t="s">
        <v>561</v>
      </c>
      <c r="G10" s="508" t="s">
        <v>580</v>
      </c>
      <c r="H10" s="508" t="s">
        <v>473</v>
      </c>
      <c r="I10" s="508" t="s">
        <v>581</v>
      </c>
      <c r="J10" s="508" t="s">
        <v>582</v>
      </c>
      <c r="K10" s="508" t="s">
        <v>583</v>
      </c>
      <c r="L10" s="509">
        <v>174.59</v>
      </c>
      <c r="M10" s="509">
        <v>174.59</v>
      </c>
      <c r="N10" s="508">
        <v>1</v>
      </c>
      <c r="O10" s="593">
        <v>1</v>
      </c>
      <c r="P10" s="509"/>
      <c r="Q10" s="535">
        <v>0</v>
      </c>
      <c r="R10" s="508"/>
      <c r="S10" s="535">
        <v>0</v>
      </c>
      <c r="T10" s="593"/>
      <c r="U10" s="572">
        <v>0</v>
      </c>
    </row>
    <row r="11" spans="1:21" ht="14.45" customHeight="1" x14ac:dyDescent="0.2">
      <c r="A11" s="507">
        <v>40</v>
      </c>
      <c r="B11" s="508" t="s">
        <v>560</v>
      </c>
      <c r="C11" s="508" t="s">
        <v>562</v>
      </c>
      <c r="D11" s="591" t="s">
        <v>628</v>
      </c>
      <c r="E11" s="592" t="s">
        <v>567</v>
      </c>
      <c r="F11" s="508" t="s">
        <v>561</v>
      </c>
      <c r="G11" s="508" t="s">
        <v>584</v>
      </c>
      <c r="H11" s="508" t="s">
        <v>473</v>
      </c>
      <c r="I11" s="508" t="s">
        <v>585</v>
      </c>
      <c r="J11" s="508" t="s">
        <v>586</v>
      </c>
      <c r="K11" s="508" t="s">
        <v>587</v>
      </c>
      <c r="L11" s="509">
        <v>168.9</v>
      </c>
      <c r="M11" s="509">
        <v>168.9</v>
      </c>
      <c r="N11" s="508">
        <v>1</v>
      </c>
      <c r="O11" s="593">
        <v>1</v>
      </c>
      <c r="P11" s="509">
        <v>168.9</v>
      </c>
      <c r="Q11" s="535">
        <v>1</v>
      </c>
      <c r="R11" s="508">
        <v>1</v>
      </c>
      <c r="S11" s="535">
        <v>1</v>
      </c>
      <c r="T11" s="593">
        <v>1</v>
      </c>
      <c r="U11" s="572">
        <v>1</v>
      </c>
    </row>
    <row r="12" spans="1:21" ht="14.45" customHeight="1" x14ac:dyDescent="0.2">
      <c r="A12" s="507">
        <v>40</v>
      </c>
      <c r="B12" s="508" t="s">
        <v>560</v>
      </c>
      <c r="C12" s="508" t="s">
        <v>562</v>
      </c>
      <c r="D12" s="591" t="s">
        <v>628</v>
      </c>
      <c r="E12" s="592" t="s">
        <v>569</v>
      </c>
      <c r="F12" s="508" t="s">
        <v>561</v>
      </c>
      <c r="G12" s="508" t="s">
        <v>588</v>
      </c>
      <c r="H12" s="508" t="s">
        <v>473</v>
      </c>
      <c r="I12" s="508" t="s">
        <v>589</v>
      </c>
      <c r="J12" s="508" t="s">
        <v>590</v>
      </c>
      <c r="K12" s="508" t="s">
        <v>591</v>
      </c>
      <c r="L12" s="509">
        <v>97.96</v>
      </c>
      <c r="M12" s="509">
        <v>97.96</v>
      </c>
      <c r="N12" s="508">
        <v>1</v>
      </c>
      <c r="O12" s="593">
        <v>0.5</v>
      </c>
      <c r="P12" s="509">
        <v>97.96</v>
      </c>
      <c r="Q12" s="535">
        <v>1</v>
      </c>
      <c r="R12" s="508">
        <v>1</v>
      </c>
      <c r="S12" s="535">
        <v>1</v>
      </c>
      <c r="T12" s="593">
        <v>0.5</v>
      </c>
      <c r="U12" s="572">
        <v>1</v>
      </c>
    </row>
    <row r="13" spans="1:21" ht="14.45" customHeight="1" x14ac:dyDescent="0.2">
      <c r="A13" s="507">
        <v>40</v>
      </c>
      <c r="B13" s="508" t="s">
        <v>560</v>
      </c>
      <c r="C13" s="508" t="s">
        <v>562</v>
      </c>
      <c r="D13" s="591" t="s">
        <v>628</v>
      </c>
      <c r="E13" s="592" t="s">
        <v>569</v>
      </c>
      <c r="F13" s="508" t="s">
        <v>561</v>
      </c>
      <c r="G13" s="508" t="s">
        <v>592</v>
      </c>
      <c r="H13" s="508" t="s">
        <v>473</v>
      </c>
      <c r="I13" s="508" t="s">
        <v>593</v>
      </c>
      <c r="J13" s="508" t="s">
        <v>594</v>
      </c>
      <c r="K13" s="508" t="s">
        <v>595</v>
      </c>
      <c r="L13" s="509">
        <v>46.81</v>
      </c>
      <c r="M13" s="509">
        <v>46.81</v>
      </c>
      <c r="N13" s="508">
        <v>1</v>
      </c>
      <c r="O13" s="593">
        <v>1</v>
      </c>
      <c r="P13" s="509"/>
      <c r="Q13" s="535">
        <v>0</v>
      </c>
      <c r="R13" s="508"/>
      <c r="S13" s="535">
        <v>0</v>
      </c>
      <c r="T13" s="593"/>
      <c r="U13" s="572">
        <v>0</v>
      </c>
    </row>
    <row r="14" spans="1:21" ht="14.45" customHeight="1" x14ac:dyDescent="0.2">
      <c r="A14" s="507">
        <v>40</v>
      </c>
      <c r="B14" s="508" t="s">
        <v>560</v>
      </c>
      <c r="C14" s="508" t="s">
        <v>562</v>
      </c>
      <c r="D14" s="591" t="s">
        <v>628</v>
      </c>
      <c r="E14" s="592" t="s">
        <v>569</v>
      </c>
      <c r="F14" s="508" t="s">
        <v>561</v>
      </c>
      <c r="G14" s="508" t="s">
        <v>596</v>
      </c>
      <c r="H14" s="508" t="s">
        <v>473</v>
      </c>
      <c r="I14" s="508" t="s">
        <v>597</v>
      </c>
      <c r="J14" s="508" t="s">
        <v>598</v>
      </c>
      <c r="K14" s="508" t="s">
        <v>599</v>
      </c>
      <c r="L14" s="509">
        <v>107.27</v>
      </c>
      <c r="M14" s="509">
        <v>214.54</v>
      </c>
      <c r="N14" s="508">
        <v>2</v>
      </c>
      <c r="O14" s="593">
        <v>0.5</v>
      </c>
      <c r="P14" s="509">
        <v>214.54</v>
      </c>
      <c r="Q14" s="535">
        <v>1</v>
      </c>
      <c r="R14" s="508">
        <v>2</v>
      </c>
      <c r="S14" s="535">
        <v>1</v>
      </c>
      <c r="T14" s="593">
        <v>0.5</v>
      </c>
      <c r="U14" s="572">
        <v>1</v>
      </c>
    </row>
    <row r="15" spans="1:21" ht="14.45" customHeight="1" x14ac:dyDescent="0.2">
      <c r="A15" s="507">
        <v>40</v>
      </c>
      <c r="B15" s="508" t="s">
        <v>560</v>
      </c>
      <c r="C15" s="508" t="s">
        <v>562</v>
      </c>
      <c r="D15" s="591" t="s">
        <v>628</v>
      </c>
      <c r="E15" s="592" t="s">
        <v>568</v>
      </c>
      <c r="F15" s="508" t="s">
        <v>561</v>
      </c>
      <c r="G15" s="508" t="s">
        <v>600</v>
      </c>
      <c r="H15" s="508" t="s">
        <v>473</v>
      </c>
      <c r="I15" s="508" t="s">
        <v>601</v>
      </c>
      <c r="J15" s="508" t="s">
        <v>602</v>
      </c>
      <c r="K15" s="508" t="s">
        <v>603</v>
      </c>
      <c r="L15" s="509">
        <v>425.17</v>
      </c>
      <c r="M15" s="509">
        <v>425.17</v>
      </c>
      <c r="N15" s="508">
        <v>1</v>
      </c>
      <c r="O15" s="593">
        <v>1</v>
      </c>
      <c r="P15" s="509">
        <v>425.17</v>
      </c>
      <c r="Q15" s="535">
        <v>1</v>
      </c>
      <c r="R15" s="508">
        <v>1</v>
      </c>
      <c r="S15" s="535">
        <v>1</v>
      </c>
      <c r="T15" s="593">
        <v>1</v>
      </c>
      <c r="U15" s="572">
        <v>1</v>
      </c>
    </row>
    <row r="16" spans="1:21" ht="14.45" customHeight="1" x14ac:dyDescent="0.2">
      <c r="A16" s="507">
        <v>40</v>
      </c>
      <c r="B16" s="508" t="s">
        <v>560</v>
      </c>
      <c r="C16" s="508" t="s">
        <v>562</v>
      </c>
      <c r="D16" s="591" t="s">
        <v>628</v>
      </c>
      <c r="E16" s="592" t="s">
        <v>568</v>
      </c>
      <c r="F16" s="508" t="s">
        <v>561</v>
      </c>
      <c r="G16" s="508" t="s">
        <v>604</v>
      </c>
      <c r="H16" s="508" t="s">
        <v>473</v>
      </c>
      <c r="I16" s="508" t="s">
        <v>605</v>
      </c>
      <c r="J16" s="508" t="s">
        <v>606</v>
      </c>
      <c r="K16" s="508" t="s">
        <v>607</v>
      </c>
      <c r="L16" s="509">
        <v>52.87</v>
      </c>
      <c r="M16" s="509">
        <v>52.87</v>
      </c>
      <c r="N16" s="508">
        <v>1</v>
      </c>
      <c r="O16" s="593">
        <v>1</v>
      </c>
      <c r="P16" s="509">
        <v>52.87</v>
      </c>
      <c r="Q16" s="535">
        <v>1</v>
      </c>
      <c r="R16" s="508">
        <v>1</v>
      </c>
      <c r="S16" s="535">
        <v>1</v>
      </c>
      <c r="T16" s="593">
        <v>1</v>
      </c>
      <c r="U16" s="572">
        <v>1</v>
      </c>
    </row>
    <row r="17" spans="1:21" ht="14.45" customHeight="1" x14ac:dyDescent="0.2">
      <c r="A17" s="507">
        <v>40</v>
      </c>
      <c r="B17" s="508" t="s">
        <v>560</v>
      </c>
      <c r="C17" s="508" t="s">
        <v>562</v>
      </c>
      <c r="D17" s="591" t="s">
        <v>628</v>
      </c>
      <c r="E17" s="592" t="s">
        <v>568</v>
      </c>
      <c r="F17" s="508" t="s">
        <v>561</v>
      </c>
      <c r="G17" s="508" t="s">
        <v>608</v>
      </c>
      <c r="H17" s="508" t="s">
        <v>473</v>
      </c>
      <c r="I17" s="508" t="s">
        <v>609</v>
      </c>
      <c r="J17" s="508" t="s">
        <v>610</v>
      </c>
      <c r="K17" s="508" t="s">
        <v>611</v>
      </c>
      <c r="L17" s="509">
        <v>180.93</v>
      </c>
      <c r="M17" s="509">
        <v>180.93</v>
      </c>
      <c r="N17" s="508">
        <v>1</v>
      </c>
      <c r="O17" s="593">
        <v>1</v>
      </c>
      <c r="P17" s="509">
        <v>180.93</v>
      </c>
      <c r="Q17" s="535">
        <v>1</v>
      </c>
      <c r="R17" s="508">
        <v>1</v>
      </c>
      <c r="S17" s="535">
        <v>1</v>
      </c>
      <c r="T17" s="593">
        <v>1</v>
      </c>
      <c r="U17" s="572">
        <v>1</v>
      </c>
    </row>
    <row r="18" spans="1:21" ht="14.45" customHeight="1" x14ac:dyDescent="0.2">
      <c r="A18" s="507">
        <v>40</v>
      </c>
      <c r="B18" s="508" t="s">
        <v>560</v>
      </c>
      <c r="C18" s="508" t="s">
        <v>562</v>
      </c>
      <c r="D18" s="591" t="s">
        <v>628</v>
      </c>
      <c r="E18" s="592" t="s">
        <v>568</v>
      </c>
      <c r="F18" s="508" t="s">
        <v>561</v>
      </c>
      <c r="G18" s="508" t="s">
        <v>612</v>
      </c>
      <c r="H18" s="508" t="s">
        <v>473</v>
      </c>
      <c r="I18" s="508" t="s">
        <v>613</v>
      </c>
      <c r="J18" s="508" t="s">
        <v>614</v>
      </c>
      <c r="K18" s="508" t="s">
        <v>615</v>
      </c>
      <c r="L18" s="509">
        <v>35.25</v>
      </c>
      <c r="M18" s="509">
        <v>35.25</v>
      </c>
      <c r="N18" s="508">
        <v>1</v>
      </c>
      <c r="O18" s="593">
        <v>1</v>
      </c>
      <c r="P18" s="509">
        <v>35.25</v>
      </c>
      <c r="Q18" s="535">
        <v>1</v>
      </c>
      <c r="R18" s="508">
        <v>1</v>
      </c>
      <c r="S18" s="535">
        <v>1</v>
      </c>
      <c r="T18" s="593">
        <v>1</v>
      </c>
      <c r="U18" s="572">
        <v>1</v>
      </c>
    </row>
    <row r="19" spans="1:21" ht="14.45" customHeight="1" x14ac:dyDescent="0.2">
      <c r="A19" s="507">
        <v>40</v>
      </c>
      <c r="B19" s="508" t="s">
        <v>560</v>
      </c>
      <c r="C19" s="508" t="s">
        <v>562</v>
      </c>
      <c r="D19" s="591" t="s">
        <v>628</v>
      </c>
      <c r="E19" s="592" t="s">
        <v>568</v>
      </c>
      <c r="F19" s="508" t="s">
        <v>561</v>
      </c>
      <c r="G19" s="508" t="s">
        <v>616</v>
      </c>
      <c r="H19" s="508" t="s">
        <v>473</v>
      </c>
      <c r="I19" s="508" t="s">
        <v>617</v>
      </c>
      <c r="J19" s="508" t="s">
        <v>618</v>
      </c>
      <c r="K19" s="508" t="s">
        <v>619</v>
      </c>
      <c r="L19" s="509">
        <v>0</v>
      </c>
      <c r="M19" s="509">
        <v>0</v>
      </c>
      <c r="N19" s="508">
        <v>2</v>
      </c>
      <c r="O19" s="593">
        <v>2</v>
      </c>
      <c r="P19" s="509">
        <v>0</v>
      </c>
      <c r="Q19" s="535"/>
      <c r="R19" s="508">
        <v>2</v>
      </c>
      <c r="S19" s="535">
        <v>1</v>
      </c>
      <c r="T19" s="593">
        <v>2</v>
      </c>
      <c r="U19" s="572">
        <v>1</v>
      </c>
    </row>
    <row r="20" spans="1:21" ht="14.45" customHeight="1" x14ac:dyDescent="0.2">
      <c r="A20" s="507">
        <v>40</v>
      </c>
      <c r="B20" s="508" t="s">
        <v>560</v>
      </c>
      <c r="C20" s="508" t="s">
        <v>562</v>
      </c>
      <c r="D20" s="591" t="s">
        <v>628</v>
      </c>
      <c r="E20" s="592" t="s">
        <v>568</v>
      </c>
      <c r="F20" s="508" t="s">
        <v>561</v>
      </c>
      <c r="G20" s="508" t="s">
        <v>620</v>
      </c>
      <c r="H20" s="508" t="s">
        <v>514</v>
      </c>
      <c r="I20" s="508" t="s">
        <v>543</v>
      </c>
      <c r="J20" s="508" t="s">
        <v>544</v>
      </c>
      <c r="K20" s="508" t="s">
        <v>545</v>
      </c>
      <c r="L20" s="509">
        <v>154.36000000000001</v>
      </c>
      <c r="M20" s="509">
        <v>308.72000000000003</v>
      </c>
      <c r="N20" s="508">
        <v>2</v>
      </c>
      <c r="O20" s="593">
        <v>1.5</v>
      </c>
      <c r="P20" s="509">
        <v>308.72000000000003</v>
      </c>
      <c r="Q20" s="535">
        <v>1</v>
      </c>
      <c r="R20" s="508">
        <v>2</v>
      </c>
      <c r="S20" s="535">
        <v>1</v>
      </c>
      <c r="T20" s="593">
        <v>1.5</v>
      </c>
      <c r="U20" s="572">
        <v>1</v>
      </c>
    </row>
    <row r="21" spans="1:21" ht="14.45" customHeight="1" x14ac:dyDescent="0.2">
      <c r="A21" s="507">
        <v>40</v>
      </c>
      <c r="B21" s="508" t="s">
        <v>560</v>
      </c>
      <c r="C21" s="508" t="s">
        <v>562</v>
      </c>
      <c r="D21" s="591" t="s">
        <v>628</v>
      </c>
      <c r="E21" s="592" t="s">
        <v>568</v>
      </c>
      <c r="F21" s="508" t="s">
        <v>561</v>
      </c>
      <c r="G21" s="508" t="s">
        <v>620</v>
      </c>
      <c r="H21" s="508" t="s">
        <v>514</v>
      </c>
      <c r="I21" s="508" t="s">
        <v>621</v>
      </c>
      <c r="J21" s="508" t="s">
        <v>622</v>
      </c>
      <c r="K21" s="508" t="s">
        <v>623</v>
      </c>
      <c r="L21" s="509">
        <v>149.52000000000001</v>
      </c>
      <c r="M21" s="509">
        <v>149.52000000000001</v>
      </c>
      <c r="N21" s="508">
        <v>1</v>
      </c>
      <c r="O21" s="593">
        <v>1</v>
      </c>
      <c r="P21" s="509">
        <v>149.52000000000001</v>
      </c>
      <c r="Q21" s="535">
        <v>1</v>
      </c>
      <c r="R21" s="508">
        <v>1</v>
      </c>
      <c r="S21" s="535">
        <v>1</v>
      </c>
      <c r="T21" s="593">
        <v>1</v>
      </c>
      <c r="U21" s="572">
        <v>1</v>
      </c>
    </row>
    <row r="22" spans="1:21" ht="14.45" customHeight="1" thickBot="1" x14ac:dyDescent="0.25">
      <c r="A22" s="514">
        <v>40</v>
      </c>
      <c r="B22" s="515" t="s">
        <v>560</v>
      </c>
      <c r="C22" s="515" t="s">
        <v>562</v>
      </c>
      <c r="D22" s="594" t="s">
        <v>628</v>
      </c>
      <c r="E22" s="595" t="s">
        <v>568</v>
      </c>
      <c r="F22" s="515" t="s">
        <v>561</v>
      </c>
      <c r="G22" s="515" t="s">
        <v>624</v>
      </c>
      <c r="H22" s="515" t="s">
        <v>473</v>
      </c>
      <c r="I22" s="515" t="s">
        <v>625</v>
      </c>
      <c r="J22" s="515" t="s">
        <v>626</v>
      </c>
      <c r="K22" s="515" t="s">
        <v>627</v>
      </c>
      <c r="L22" s="516">
        <v>79.069999999999993</v>
      </c>
      <c r="M22" s="516">
        <v>158.13999999999999</v>
      </c>
      <c r="N22" s="515">
        <v>2</v>
      </c>
      <c r="O22" s="596">
        <v>1.5</v>
      </c>
      <c r="P22" s="516">
        <v>158.13999999999999</v>
      </c>
      <c r="Q22" s="527">
        <v>1</v>
      </c>
      <c r="R22" s="515">
        <v>2</v>
      </c>
      <c r="S22" s="527">
        <v>1</v>
      </c>
      <c r="T22" s="596">
        <v>1.5</v>
      </c>
      <c r="U22" s="552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523E7057-5ED6-4E70-B983-3628A2EA6A59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630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97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x14ac:dyDescent="0.2">
      <c r="A5" s="599" t="s">
        <v>567</v>
      </c>
      <c r="B5" s="116">
        <v>468.17999999999995</v>
      </c>
      <c r="C5" s="590">
        <v>1</v>
      </c>
      <c r="D5" s="116"/>
      <c r="E5" s="590">
        <v>0</v>
      </c>
      <c r="F5" s="598">
        <v>468.17999999999995</v>
      </c>
    </row>
    <row r="6" spans="1:6" ht="14.45" customHeight="1" thickBot="1" x14ac:dyDescent="0.25">
      <c r="A6" s="541" t="s">
        <v>568</v>
      </c>
      <c r="B6" s="536">
        <v>425.17</v>
      </c>
      <c r="C6" s="537">
        <v>0.48128275659093739</v>
      </c>
      <c r="D6" s="536">
        <v>458.24</v>
      </c>
      <c r="E6" s="537">
        <v>0.51871724340906256</v>
      </c>
      <c r="F6" s="538">
        <v>883.41000000000008</v>
      </c>
    </row>
    <row r="7" spans="1:6" ht="14.45" customHeight="1" thickBot="1" x14ac:dyDescent="0.25">
      <c r="A7" s="529" t="s">
        <v>3</v>
      </c>
      <c r="B7" s="530">
        <v>893.34999999999991</v>
      </c>
      <c r="C7" s="531">
        <v>0.66096227406240049</v>
      </c>
      <c r="D7" s="530">
        <v>458.24</v>
      </c>
      <c r="E7" s="531">
        <v>0.3390377259375994</v>
      </c>
      <c r="F7" s="532">
        <v>1351.5900000000001</v>
      </c>
    </row>
    <row r="8" spans="1:6" ht="14.45" customHeight="1" thickBot="1" x14ac:dyDescent="0.25"/>
    <row r="9" spans="1:6" ht="14.45" customHeight="1" x14ac:dyDescent="0.2">
      <c r="A9" s="599" t="s">
        <v>631</v>
      </c>
      <c r="B9" s="116">
        <v>468.17999999999995</v>
      </c>
      <c r="C9" s="590">
        <v>1</v>
      </c>
      <c r="D9" s="116"/>
      <c r="E9" s="590">
        <v>0</v>
      </c>
      <c r="F9" s="598">
        <v>468.17999999999995</v>
      </c>
    </row>
    <row r="10" spans="1:6" ht="14.45" customHeight="1" x14ac:dyDescent="0.2">
      <c r="A10" s="540" t="s">
        <v>632</v>
      </c>
      <c r="B10" s="512">
        <v>425.17</v>
      </c>
      <c r="C10" s="535">
        <v>1</v>
      </c>
      <c r="D10" s="512"/>
      <c r="E10" s="535">
        <v>0</v>
      </c>
      <c r="F10" s="513">
        <v>425.17</v>
      </c>
    </row>
    <row r="11" spans="1:6" ht="14.45" customHeight="1" x14ac:dyDescent="0.2">
      <c r="A11" s="540" t="s">
        <v>541</v>
      </c>
      <c r="B11" s="512"/>
      <c r="C11" s="535">
        <v>0</v>
      </c>
      <c r="D11" s="512">
        <v>458.24</v>
      </c>
      <c r="E11" s="535">
        <v>1</v>
      </c>
      <c r="F11" s="513">
        <v>458.24</v>
      </c>
    </row>
    <row r="12" spans="1:6" ht="14.45" customHeight="1" thickBot="1" x14ac:dyDescent="0.25">
      <c r="A12" s="541" t="s">
        <v>633</v>
      </c>
      <c r="B12" s="536">
        <v>0</v>
      </c>
      <c r="C12" s="537"/>
      <c r="D12" s="536"/>
      <c r="E12" s="537"/>
      <c r="F12" s="538">
        <v>0</v>
      </c>
    </row>
    <row r="13" spans="1:6" ht="14.45" customHeight="1" thickBot="1" x14ac:dyDescent="0.25">
      <c r="A13" s="529" t="s">
        <v>3</v>
      </c>
      <c r="B13" s="530">
        <v>893.34999999999991</v>
      </c>
      <c r="C13" s="531">
        <v>0.6609622740624006</v>
      </c>
      <c r="D13" s="530">
        <v>458.24</v>
      </c>
      <c r="E13" s="531">
        <v>0.33903772593759945</v>
      </c>
      <c r="F13" s="532">
        <v>1351.59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{0CD797D3-E7E2-490E-B8EE-4A2A0ED48074}</x14:id>
        </ext>
      </extLst>
    </cfRule>
  </conditionalFormatting>
  <conditionalFormatting sqref="F9:F1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{3F29DD3C-76A6-4AAC-AE30-6A9C0C8B4089}</x14:id>
        </ext>
      </extLst>
    </cfRule>
  </conditionalFormatting>
  <hyperlinks>
    <hyperlink ref="A2" location="Obsah!A1" display="Zpět na Obsah  KL 01  1.-4.měsíc" xr:uid="{2BF473F3-1B04-4B3F-B38A-84B3BE62175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D797D3-E7E2-490E-B8EE-4A2A0ED480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3F29DD3C-76A6-4AAC-AE30-6A9C0C8B408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637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9</v>
      </c>
      <c r="G3" s="43">
        <f>SUBTOTAL(9,G6:G1048576)</f>
        <v>893.34999999999991</v>
      </c>
      <c r="H3" s="44">
        <f>IF(M3=0,0,G3/M3)</f>
        <v>0.6609622740624006</v>
      </c>
      <c r="I3" s="43">
        <f>SUBTOTAL(9,I6:I1048576)</f>
        <v>3</v>
      </c>
      <c r="J3" s="43">
        <f>SUBTOTAL(9,J6:J1048576)</f>
        <v>458.24</v>
      </c>
      <c r="K3" s="44">
        <f>IF(M3=0,0,J3/M3)</f>
        <v>0.33903772593759945</v>
      </c>
      <c r="L3" s="43">
        <f>SUBTOTAL(9,L6:L1048576)</f>
        <v>12</v>
      </c>
      <c r="M3" s="45">
        <f>SUBTOTAL(9,M6:M1048576)</f>
        <v>1351.59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97" t="s">
        <v>135</v>
      </c>
      <c r="B5" s="600" t="s">
        <v>131</v>
      </c>
      <c r="C5" s="600" t="s">
        <v>70</v>
      </c>
      <c r="D5" s="600" t="s">
        <v>132</v>
      </c>
      <c r="E5" s="600" t="s">
        <v>133</v>
      </c>
      <c r="F5" s="543" t="s">
        <v>28</v>
      </c>
      <c r="G5" s="543" t="s">
        <v>14</v>
      </c>
      <c r="H5" s="523" t="s">
        <v>134</v>
      </c>
      <c r="I5" s="522" t="s">
        <v>28</v>
      </c>
      <c r="J5" s="543" t="s">
        <v>14</v>
      </c>
      <c r="K5" s="523" t="s">
        <v>134</v>
      </c>
      <c r="L5" s="522" t="s">
        <v>28</v>
      </c>
      <c r="M5" s="544" t="s">
        <v>14</v>
      </c>
    </row>
    <row r="6" spans="1:13" ht="14.45" customHeight="1" x14ac:dyDescent="0.2">
      <c r="A6" s="584" t="s">
        <v>567</v>
      </c>
      <c r="B6" s="585" t="s">
        <v>634</v>
      </c>
      <c r="C6" s="585" t="s">
        <v>571</v>
      </c>
      <c r="D6" s="585" t="s">
        <v>572</v>
      </c>
      <c r="E6" s="585" t="s">
        <v>573</v>
      </c>
      <c r="F6" s="116">
        <v>1</v>
      </c>
      <c r="G6" s="116">
        <v>117.03</v>
      </c>
      <c r="H6" s="590">
        <v>1</v>
      </c>
      <c r="I6" s="116"/>
      <c r="J6" s="116"/>
      <c r="K6" s="590">
        <v>0</v>
      </c>
      <c r="L6" s="116">
        <v>1</v>
      </c>
      <c r="M6" s="598">
        <v>117.03</v>
      </c>
    </row>
    <row r="7" spans="1:13" ht="14.45" customHeight="1" x14ac:dyDescent="0.2">
      <c r="A7" s="507" t="s">
        <v>567</v>
      </c>
      <c r="B7" s="508" t="s">
        <v>634</v>
      </c>
      <c r="C7" s="508" t="s">
        <v>574</v>
      </c>
      <c r="D7" s="508" t="s">
        <v>572</v>
      </c>
      <c r="E7" s="508" t="s">
        <v>575</v>
      </c>
      <c r="F7" s="512">
        <v>5</v>
      </c>
      <c r="G7" s="512">
        <v>351.15</v>
      </c>
      <c r="H7" s="535">
        <v>1</v>
      </c>
      <c r="I7" s="512"/>
      <c r="J7" s="512"/>
      <c r="K7" s="535">
        <v>0</v>
      </c>
      <c r="L7" s="512">
        <v>5</v>
      </c>
      <c r="M7" s="513">
        <v>351.15</v>
      </c>
    </row>
    <row r="8" spans="1:13" ht="14.45" customHeight="1" x14ac:dyDescent="0.2">
      <c r="A8" s="507" t="s">
        <v>568</v>
      </c>
      <c r="B8" s="508" t="s">
        <v>542</v>
      </c>
      <c r="C8" s="508" t="s">
        <v>543</v>
      </c>
      <c r="D8" s="508" t="s">
        <v>544</v>
      </c>
      <c r="E8" s="508" t="s">
        <v>545</v>
      </c>
      <c r="F8" s="512"/>
      <c r="G8" s="512"/>
      <c r="H8" s="535">
        <v>0</v>
      </c>
      <c r="I8" s="512">
        <v>2</v>
      </c>
      <c r="J8" s="512">
        <v>308.72000000000003</v>
      </c>
      <c r="K8" s="535">
        <v>1</v>
      </c>
      <c r="L8" s="512">
        <v>2</v>
      </c>
      <c r="M8" s="513">
        <v>308.72000000000003</v>
      </c>
    </row>
    <row r="9" spans="1:13" ht="14.45" customHeight="1" x14ac:dyDescent="0.2">
      <c r="A9" s="507" t="s">
        <v>568</v>
      </c>
      <c r="B9" s="508" t="s">
        <v>542</v>
      </c>
      <c r="C9" s="508" t="s">
        <v>621</v>
      </c>
      <c r="D9" s="508" t="s">
        <v>622</v>
      </c>
      <c r="E9" s="508" t="s">
        <v>623</v>
      </c>
      <c r="F9" s="512"/>
      <c r="G9" s="512"/>
      <c r="H9" s="535">
        <v>0</v>
      </c>
      <c r="I9" s="512">
        <v>1</v>
      </c>
      <c r="J9" s="512">
        <v>149.52000000000001</v>
      </c>
      <c r="K9" s="535">
        <v>1</v>
      </c>
      <c r="L9" s="512">
        <v>1</v>
      </c>
      <c r="M9" s="513">
        <v>149.52000000000001</v>
      </c>
    </row>
    <row r="10" spans="1:13" ht="14.45" customHeight="1" x14ac:dyDescent="0.2">
      <c r="A10" s="507" t="s">
        <v>568</v>
      </c>
      <c r="B10" s="508" t="s">
        <v>635</v>
      </c>
      <c r="C10" s="508" t="s">
        <v>601</v>
      </c>
      <c r="D10" s="508" t="s">
        <v>602</v>
      </c>
      <c r="E10" s="508" t="s">
        <v>603</v>
      </c>
      <c r="F10" s="512">
        <v>1</v>
      </c>
      <c r="G10" s="512">
        <v>425.17</v>
      </c>
      <c r="H10" s="535">
        <v>1</v>
      </c>
      <c r="I10" s="512"/>
      <c r="J10" s="512"/>
      <c r="K10" s="535">
        <v>0</v>
      </c>
      <c r="L10" s="512">
        <v>1</v>
      </c>
      <c r="M10" s="513">
        <v>425.17</v>
      </c>
    </row>
    <row r="11" spans="1:13" ht="14.45" customHeight="1" thickBot="1" x14ac:dyDescent="0.25">
      <c r="A11" s="514" t="s">
        <v>568</v>
      </c>
      <c r="B11" s="515" t="s">
        <v>636</v>
      </c>
      <c r="C11" s="515" t="s">
        <v>617</v>
      </c>
      <c r="D11" s="515" t="s">
        <v>618</v>
      </c>
      <c r="E11" s="515" t="s">
        <v>619</v>
      </c>
      <c r="F11" s="519">
        <v>2</v>
      </c>
      <c r="G11" s="519">
        <v>0</v>
      </c>
      <c r="H11" s="527"/>
      <c r="I11" s="519"/>
      <c r="J11" s="519"/>
      <c r="K11" s="527"/>
      <c r="L11" s="519">
        <v>2</v>
      </c>
      <c r="M11" s="520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2B17B471-BCBB-4F1C-B065-7EBAEE79E936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471</v>
      </c>
      <c r="B5" s="488" t="s">
        <v>472</v>
      </c>
      <c r="C5" s="489" t="s">
        <v>473</v>
      </c>
      <c r="D5" s="489" t="s">
        <v>473</v>
      </c>
      <c r="E5" s="489"/>
      <c r="F5" s="489" t="s">
        <v>473</v>
      </c>
      <c r="G5" s="489" t="s">
        <v>473</v>
      </c>
      <c r="H5" s="489" t="s">
        <v>473</v>
      </c>
      <c r="I5" s="490" t="s">
        <v>473</v>
      </c>
      <c r="J5" s="491" t="s">
        <v>68</v>
      </c>
    </row>
    <row r="6" spans="1:10" ht="14.45" customHeight="1" x14ac:dyDescent="0.2">
      <c r="A6" s="487" t="s">
        <v>471</v>
      </c>
      <c r="B6" s="488" t="s">
        <v>638</v>
      </c>
      <c r="C6" s="489">
        <v>18546.333510000015</v>
      </c>
      <c r="D6" s="489">
        <v>23571.752489999984</v>
      </c>
      <c r="E6" s="489"/>
      <c r="F6" s="489">
        <v>23729.48770000002</v>
      </c>
      <c r="G6" s="489">
        <v>24045</v>
      </c>
      <c r="H6" s="489">
        <v>-315.51229999998031</v>
      </c>
      <c r="I6" s="490">
        <v>0.98687825743397872</v>
      </c>
      <c r="J6" s="491" t="s">
        <v>1</v>
      </c>
    </row>
    <row r="7" spans="1:10" ht="14.45" customHeight="1" x14ac:dyDescent="0.2">
      <c r="A7" s="487" t="s">
        <v>471</v>
      </c>
      <c r="B7" s="488" t="s">
        <v>639</v>
      </c>
      <c r="C7" s="489">
        <v>180.34650000000002</v>
      </c>
      <c r="D7" s="489">
        <v>368.54558000000003</v>
      </c>
      <c r="E7" s="489"/>
      <c r="F7" s="489">
        <v>414.02834000000001</v>
      </c>
      <c r="G7" s="489">
        <v>581.88824999999997</v>
      </c>
      <c r="H7" s="489">
        <v>-167.85990999999996</v>
      </c>
      <c r="I7" s="490">
        <v>0.7115255205789085</v>
      </c>
      <c r="J7" s="491" t="s">
        <v>1</v>
      </c>
    </row>
    <row r="8" spans="1:10" ht="14.45" customHeight="1" x14ac:dyDescent="0.2">
      <c r="A8" s="487" t="s">
        <v>471</v>
      </c>
      <c r="B8" s="488" t="s">
        <v>640</v>
      </c>
      <c r="C8" s="489">
        <v>11.673340000000001</v>
      </c>
      <c r="D8" s="489">
        <v>11.525599999999999</v>
      </c>
      <c r="E8" s="489"/>
      <c r="F8" s="489">
        <v>12.327070000000001</v>
      </c>
      <c r="G8" s="489">
        <v>12.5</v>
      </c>
      <c r="H8" s="489">
        <v>-0.17292999999999914</v>
      </c>
      <c r="I8" s="490">
        <v>0.98616560000000009</v>
      </c>
      <c r="J8" s="491" t="s">
        <v>1</v>
      </c>
    </row>
    <row r="9" spans="1:10" ht="14.45" customHeight="1" x14ac:dyDescent="0.2">
      <c r="A9" s="487" t="s">
        <v>471</v>
      </c>
      <c r="B9" s="488" t="s">
        <v>641</v>
      </c>
      <c r="C9" s="489">
        <v>79.849779999999967</v>
      </c>
      <c r="D9" s="489">
        <v>70.218450000000018</v>
      </c>
      <c r="E9" s="489"/>
      <c r="F9" s="489">
        <v>311.14524999999998</v>
      </c>
      <c r="G9" s="489">
        <v>75</v>
      </c>
      <c r="H9" s="489">
        <v>236.14524999999998</v>
      </c>
      <c r="I9" s="490">
        <v>4.148603333333333</v>
      </c>
      <c r="J9" s="491" t="s">
        <v>1</v>
      </c>
    </row>
    <row r="10" spans="1:10" ht="14.45" customHeight="1" x14ac:dyDescent="0.2">
      <c r="A10" s="487" t="s">
        <v>471</v>
      </c>
      <c r="B10" s="488" t="s">
        <v>642</v>
      </c>
      <c r="C10" s="489">
        <v>0.94399999999999995</v>
      </c>
      <c r="D10" s="489">
        <v>1.20852</v>
      </c>
      <c r="E10" s="489"/>
      <c r="F10" s="489">
        <v>1.2470000000000001</v>
      </c>
      <c r="G10" s="489">
        <v>1.6666667480468751</v>
      </c>
      <c r="H10" s="489">
        <v>-0.41966674804687498</v>
      </c>
      <c r="I10" s="490">
        <v>0.74819996346679873</v>
      </c>
      <c r="J10" s="491" t="s">
        <v>1</v>
      </c>
    </row>
    <row r="11" spans="1:10" ht="14.45" customHeight="1" x14ac:dyDescent="0.2">
      <c r="A11" s="487" t="s">
        <v>471</v>
      </c>
      <c r="B11" s="488" t="s">
        <v>643</v>
      </c>
      <c r="C11" s="489">
        <v>18.475999999999999</v>
      </c>
      <c r="D11" s="489">
        <v>23.0488</v>
      </c>
      <c r="E11" s="489"/>
      <c r="F11" s="489">
        <v>22.244</v>
      </c>
      <c r="G11" s="489">
        <v>25</v>
      </c>
      <c r="H11" s="489">
        <v>-2.7560000000000002</v>
      </c>
      <c r="I11" s="490">
        <v>0.88976</v>
      </c>
      <c r="J11" s="491" t="s">
        <v>1</v>
      </c>
    </row>
    <row r="12" spans="1:10" ht="14.45" customHeight="1" x14ac:dyDescent="0.2">
      <c r="A12" s="487" t="s">
        <v>471</v>
      </c>
      <c r="B12" s="488" t="s">
        <v>478</v>
      </c>
      <c r="C12" s="489">
        <v>18837.623130000014</v>
      </c>
      <c r="D12" s="489">
        <v>24046.299439999988</v>
      </c>
      <c r="E12" s="489"/>
      <c r="F12" s="489">
        <v>24490.479360000019</v>
      </c>
      <c r="G12" s="489">
        <v>24741.054916748046</v>
      </c>
      <c r="H12" s="489">
        <v>-250.57555674802643</v>
      </c>
      <c r="I12" s="490">
        <v>0.98987207467138338</v>
      </c>
      <c r="J12" s="491" t="s">
        <v>479</v>
      </c>
    </row>
    <row r="14" spans="1:10" ht="14.45" customHeight="1" x14ac:dyDescent="0.2">
      <c r="A14" s="487" t="s">
        <v>471</v>
      </c>
      <c r="B14" s="488" t="s">
        <v>472</v>
      </c>
      <c r="C14" s="489" t="s">
        <v>473</v>
      </c>
      <c r="D14" s="489" t="s">
        <v>473</v>
      </c>
      <c r="E14" s="489"/>
      <c r="F14" s="489" t="s">
        <v>473</v>
      </c>
      <c r="G14" s="489" t="s">
        <v>473</v>
      </c>
      <c r="H14" s="489" t="s">
        <v>473</v>
      </c>
      <c r="I14" s="490" t="s">
        <v>473</v>
      </c>
      <c r="J14" s="491" t="s">
        <v>68</v>
      </c>
    </row>
    <row r="15" spans="1:10" ht="14.45" customHeight="1" x14ac:dyDescent="0.2">
      <c r="A15" s="487" t="s">
        <v>480</v>
      </c>
      <c r="B15" s="488" t="s">
        <v>481</v>
      </c>
      <c r="C15" s="489" t="s">
        <v>473</v>
      </c>
      <c r="D15" s="489" t="s">
        <v>473</v>
      </c>
      <c r="E15" s="489"/>
      <c r="F15" s="489" t="s">
        <v>473</v>
      </c>
      <c r="G15" s="489" t="s">
        <v>473</v>
      </c>
      <c r="H15" s="489" t="s">
        <v>473</v>
      </c>
      <c r="I15" s="490" t="s">
        <v>473</v>
      </c>
      <c r="J15" s="491" t="s">
        <v>0</v>
      </c>
    </row>
    <row r="16" spans="1:10" ht="14.45" customHeight="1" x14ac:dyDescent="0.2">
      <c r="A16" s="487" t="s">
        <v>480</v>
      </c>
      <c r="B16" s="488" t="s">
        <v>638</v>
      </c>
      <c r="C16" s="489">
        <v>18546.333510000015</v>
      </c>
      <c r="D16" s="489">
        <v>23571.752489999984</v>
      </c>
      <c r="E16" s="489"/>
      <c r="F16" s="489">
        <v>23729.48770000002</v>
      </c>
      <c r="G16" s="489">
        <v>24045</v>
      </c>
      <c r="H16" s="489">
        <v>-315.51229999998031</v>
      </c>
      <c r="I16" s="490">
        <v>0.98687825743397872</v>
      </c>
      <c r="J16" s="491" t="s">
        <v>1</v>
      </c>
    </row>
    <row r="17" spans="1:10" ht="14.45" customHeight="1" x14ac:dyDescent="0.2">
      <c r="A17" s="487" t="s">
        <v>480</v>
      </c>
      <c r="B17" s="488" t="s">
        <v>639</v>
      </c>
      <c r="C17" s="489">
        <v>180.34650000000002</v>
      </c>
      <c r="D17" s="489">
        <v>368.54558000000003</v>
      </c>
      <c r="E17" s="489"/>
      <c r="F17" s="489">
        <v>414.02834000000001</v>
      </c>
      <c r="G17" s="489">
        <v>582</v>
      </c>
      <c r="H17" s="489">
        <v>-167.97165999999999</v>
      </c>
      <c r="I17" s="490">
        <v>0.71138890034364266</v>
      </c>
      <c r="J17" s="491" t="s">
        <v>1</v>
      </c>
    </row>
    <row r="18" spans="1:10" ht="14.45" customHeight="1" x14ac:dyDescent="0.2">
      <c r="A18" s="487" t="s">
        <v>480</v>
      </c>
      <c r="B18" s="488" t="s">
        <v>640</v>
      </c>
      <c r="C18" s="489">
        <v>11.673340000000001</v>
      </c>
      <c r="D18" s="489">
        <v>11.525599999999999</v>
      </c>
      <c r="E18" s="489"/>
      <c r="F18" s="489">
        <v>12.327070000000001</v>
      </c>
      <c r="G18" s="489">
        <v>13</v>
      </c>
      <c r="H18" s="489">
        <v>-0.67292999999999914</v>
      </c>
      <c r="I18" s="490">
        <v>0.9482361538461539</v>
      </c>
      <c r="J18" s="491" t="s">
        <v>1</v>
      </c>
    </row>
    <row r="19" spans="1:10" ht="14.45" customHeight="1" x14ac:dyDescent="0.2">
      <c r="A19" s="487" t="s">
        <v>480</v>
      </c>
      <c r="B19" s="488" t="s">
        <v>641</v>
      </c>
      <c r="C19" s="489">
        <v>79.849779999999967</v>
      </c>
      <c r="D19" s="489">
        <v>70.218450000000018</v>
      </c>
      <c r="E19" s="489"/>
      <c r="F19" s="489">
        <v>311.14524999999998</v>
      </c>
      <c r="G19" s="489">
        <v>75</v>
      </c>
      <c r="H19" s="489">
        <v>236.14524999999998</v>
      </c>
      <c r="I19" s="490">
        <v>4.148603333333333</v>
      </c>
      <c r="J19" s="491" t="s">
        <v>1</v>
      </c>
    </row>
    <row r="20" spans="1:10" ht="14.45" customHeight="1" x14ac:dyDescent="0.2">
      <c r="A20" s="487" t="s">
        <v>480</v>
      </c>
      <c r="B20" s="488" t="s">
        <v>642</v>
      </c>
      <c r="C20" s="489">
        <v>0.94399999999999995</v>
      </c>
      <c r="D20" s="489">
        <v>1.20852</v>
      </c>
      <c r="E20" s="489"/>
      <c r="F20" s="489">
        <v>1.2470000000000001</v>
      </c>
      <c r="G20" s="489">
        <v>2</v>
      </c>
      <c r="H20" s="489">
        <v>-0.75299999999999989</v>
      </c>
      <c r="I20" s="490">
        <v>0.62350000000000005</v>
      </c>
      <c r="J20" s="491" t="s">
        <v>1</v>
      </c>
    </row>
    <row r="21" spans="1:10" ht="14.45" customHeight="1" x14ac:dyDescent="0.2">
      <c r="A21" s="487" t="s">
        <v>480</v>
      </c>
      <c r="B21" s="488" t="s">
        <v>643</v>
      </c>
      <c r="C21" s="489">
        <v>18.475999999999999</v>
      </c>
      <c r="D21" s="489">
        <v>23.0488</v>
      </c>
      <c r="E21" s="489"/>
      <c r="F21" s="489">
        <v>22.244</v>
      </c>
      <c r="G21" s="489">
        <v>25</v>
      </c>
      <c r="H21" s="489">
        <v>-2.7560000000000002</v>
      </c>
      <c r="I21" s="490">
        <v>0.88976</v>
      </c>
      <c r="J21" s="491" t="s">
        <v>1</v>
      </c>
    </row>
    <row r="22" spans="1:10" ht="14.45" customHeight="1" x14ac:dyDescent="0.2">
      <c r="A22" s="487" t="s">
        <v>480</v>
      </c>
      <c r="B22" s="488" t="s">
        <v>482</v>
      </c>
      <c r="C22" s="489">
        <v>18837.623130000014</v>
      </c>
      <c r="D22" s="489">
        <v>24046.299439999988</v>
      </c>
      <c r="E22" s="489"/>
      <c r="F22" s="489">
        <v>24490.479360000019</v>
      </c>
      <c r="G22" s="489">
        <v>24741</v>
      </c>
      <c r="H22" s="489">
        <v>-250.52063999998063</v>
      </c>
      <c r="I22" s="490">
        <v>0.9898742718564334</v>
      </c>
      <c r="J22" s="491" t="s">
        <v>483</v>
      </c>
    </row>
    <row r="23" spans="1:10" ht="14.45" customHeight="1" x14ac:dyDescent="0.2">
      <c r="A23" s="487" t="s">
        <v>473</v>
      </c>
      <c r="B23" s="488" t="s">
        <v>473</v>
      </c>
      <c r="C23" s="489" t="s">
        <v>473</v>
      </c>
      <c r="D23" s="489" t="s">
        <v>473</v>
      </c>
      <c r="E23" s="489"/>
      <c r="F23" s="489" t="s">
        <v>473</v>
      </c>
      <c r="G23" s="489" t="s">
        <v>473</v>
      </c>
      <c r="H23" s="489" t="s">
        <v>473</v>
      </c>
      <c r="I23" s="490" t="s">
        <v>473</v>
      </c>
      <c r="J23" s="491" t="s">
        <v>484</v>
      </c>
    </row>
    <row r="24" spans="1:10" ht="14.45" customHeight="1" x14ac:dyDescent="0.2">
      <c r="A24" s="487" t="s">
        <v>471</v>
      </c>
      <c r="B24" s="488" t="s">
        <v>478</v>
      </c>
      <c r="C24" s="489">
        <v>18837.623130000014</v>
      </c>
      <c r="D24" s="489">
        <v>24046.299439999988</v>
      </c>
      <c r="E24" s="489"/>
      <c r="F24" s="489">
        <v>24490.479360000019</v>
      </c>
      <c r="G24" s="489">
        <v>24741</v>
      </c>
      <c r="H24" s="489">
        <v>-250.52063999998063</v>
      </c>
      <c r="I24" s="490">
        <v>0.9898742718564334</v>
      </c>
      <c r="J24" s="491" t="s">
        <v>479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 xr:uid="{15EE9B41-B5A0-4580-BBA6-2EF7297EA2AE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9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1561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43.067903088849292</v>
      </c>
      <c r="J3" s="98">
        <f>SUBTOTAL(9,J5:J1048576)</f>
        <v>568822.5</v>
      </c>
      <c r="K3" s="99">
        <f>SUBTOTAL(9,K5:K1048576)</f>
        <v>24497992.304756977</v>
      </c>
    </row>
    <row r="4" spans="1:11" s="208" customFormat="1" ht="14.45" customHeight="1" thickBot="1" x14ac:dyDescent="0.25">
      <c r="A4" s="601" t="s">
        <v>4</v>
      </c>
      <c r="B4" s="602" t="s">
        <v>5</v>
      </c>
      <c r="C4" s="602" t="s">
        <v>0</v>
      </c>
      <c r="D4" s="602" t="s">
        <v>6</v>
      </c>
      <c r="E4" s="602" t="s">
        <v>7</v>
      </c>
      <c r="F4" s="602" t="s">
        <v>1</v>
      </c>
      <c r="G4" s="602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5" customHeight="1" x14ac:dyDescent="0.2">
      <c r="A5" s="584" t="s">
        <v>471</v>
      </c>
      <c r="B5" s="585" t="s">
        <v>472</v>
      </c>
      <c r="C5" s="588" t="s">
        <v>480</v>
      </c>
      <c r="D5" s="603" t="s">
        <v>481</v>
      </c>
      <c r="E5" s="588" t="s">
        <v>644</v>
      </c>
      <c r="F5" s="603" t="s">
        <v>645</v>
      </c>
      <c r="G5" s="588" t="s">
        <v>646</v>
      </c>
      <c r="H5" s="588" t="s">
        <v>647</v>
      </c>
      <c r="I5" s="116">
        <v>8022.4784458705353</v>
      </c>
      <c r="J5" s="116">
        <v>7</v>
      </c>
      <c r="K5" s="598">
        <v>56157.34912109375</v>
      </c>
    </row>
    <row r="6" spans="1:11" ht="14.45" customHeight="1" x14ac:dyDescent="0.2">
      <c r="A6" s="507" t="s">
        <v>471</v>
      </c>
      <c r="B6" s="508" t="s">
        <v>472</v>
      </c>
      <c r="C6" s="509" t="s">
        <v>480</v>
      </c>
      <c r="D6" s="510" t="s">
        <v>481</v>
      </c>
      <c r="E6" s="509" t="s">
        <v>644</v>
      </c>
      <c r="F6" s="510" t="s">
        <v>645</v>
      </c>
      <c r="G6" s="509" t="s">
        <v>648</v>
      </c>
      <c r="H6" s="509" t="s">
        <v>649</v>
      </c>
      <c r="I6" s="512">
        <v>593.44000244140625</v>
      </c>
      <c r="J6" s="512">
        <v>1</v>
      </c>
      <c r="K6" s="513">
        <v>593.44000244140625</v>
      </c>
    </row>
    <row r="7" spans="1:11" ht="14.45" customHeight="1" x14ac:dyDescent="0.2">
      <c r="A7" s="507" t="s">
        <v>471</v>
      </c>
      <c r="B7" s="508" t="s">
        <v>472</v>
      </c>
      <c r="C7" s="509" t="s">
        <v>480</v>
      </c>
      <c r="D7" s="510" t="s">
        <v>481</v>
      </c>
      <c r="E7" s="509" t="s">
        <v>644</v>
      </c>
      <c r="F7" s="510" t="s">
        <v>645</v>
      </c>
      <c r="G7" s="509" t="s">
        <v>650</v>
      </c>
      <c r="H7" s="509" t="s">
        <v>651</v>
      </c>
      <c r="I7" s="512">
        <v>90.75</v>
      </c>
      <c r="J7" s="512">
        <v>15</v>
      </c>
      <c r="K7" s="513">
        <v>1361.25</v>
      </c>
    </row>
    <row r="8" spans="1:11" ht="14.45" customHeight="1" x14ac:dyDescent="0.2">
      <c r="A8" s="507" t="s">
        <v>471</v>
      </c>
      <c r="B8" s="508" t="s">
        <v>472</v>
      </c>
      <c r="C8" s="509" t="s">
        <v>480</v>
      </c>
      <c r="D8" s="510" t="s">
        <v>481</v>
      </c>
      <c r="E8" s="509" t="s">
        <v>644</v>
      </c>
      <c r="F8" s="510" t="s">
        <v>645</v>
      </c>
      <c r="G8" s="509" t="s">
        <v>652</v>
      </c>
      <c r="H8" s="509" t="s">
        <v>653</v>
      </c>
      <c r="I8" s="512">
        <v>32.401168150060315</v>
      </c>
      <c r="J8" s="512">
        <v>760</v>
      </c>
      <c r="K8" s="513">
        <v>24624.519958496094</v>
      </c>
    </row>
    <row r="9" spans="1:11" ht="14.45" customHeight="1" x14ac:dyDescent="0.2">
      <c r="A9" s="507" t="s">
        <v>471</v>
      </c>
      <c r="B9" s="508" t="s">
        <v>472</v>
      </c>
      <c r="C9" s="509" t="s">
        <v>480</v>
      </c>
      <c r="D9" s="510" t="s">
        <v>481</v>
      </c>
      <c r="E9" s="509" t="s">
        <v>644</v>
      </c>
      <c r="F9" s="510" t="s">
        <v>645</v>
      </c>
      <c r="G9" s="509" t="s">
        <v>654</v>
      </c>
      <c r="H9" s="509" t="s">
        <v>655</v>
      </c>
      <c r="I9" s="512">
        <v>32.389999389648438</v>
      </c>
      <c r="J9" s="512">
        <v>100</v>
      </c>
      <c r="K9" s="513">
        <v>3239.1600952148438</v>
      </c>
    </row>
    <row r="10" spans="1:11" ht="14.45" customHeight="1" x14ac:dyDescent="0.2">
      <c r="A10" s="507" t="s">
        <v>471</v>
      </c>
      <c r="B10" s="508" t="s">
        <v>472</v>
      </c>
      <c r="C10" s="509" t="s">
        <v>480</v>
      </c>
      <c r="D10" s="510" t="s">
        <v>481</v>
      </c>
      <c r="E10" s="509" t="s">
        <v>644</v>
      </c>
      <c r="F10" s="510" t="s">
        <v>645</v>
      </c>
      <c r="G10" s="509" t="s">
        <v>656</v>
      </c>
      <c r="H10" s="509" t="s">
        <v>657</v>
      </c>
      <c r="I10" s="512">
        <v>984.94000244140625</v>
      </c>
      <c r="J10" s="512">
        <v>1</v>
      </c>
      <c r="K10" s="513">
        <v>984.94000244140625</v>
      </c>
    </row>
    <row r="11" spans="1:11" ht="14.45" customHeight="1" x14ac:dyDescent="0.2">
      <c r="A11" s="507" t="s">
        <v>471</v>
      </c>
      <c r="B11" s="508" t="s">
        <v>472</v>
      </c>
      <c r="C11" s="509" t="s">
        <v>480</v>
      </c>
      <c r="D11" s="510" t="s">
        <v>481</v>
      </c>
      <c r="E11" s="509" t="s">
        <v>644</v>
      </c>
      <c r="F11" s="510" t="s">
        <v>645</v>
      </c>
      <c r="G11" s="509" t="s">
        <v>658</v>
      </c>
      <c r="H11" s="509" t="s">
        <v>659</v>
      </c>
      <c r="I11" s="512">
        <v>5398.74169921875</v>
      </c>
      <c r="J11" s="512">
        <v>30</v>
      </c>
      <c r="K11" s="513">
        <v>160579</v>
      </c>
    </row>
    <row r="12" spans="1:11" ht="14.45" customHeight="1" x14ac:dyDescent="0.2">
      <c r="A12" s="507" t="s">
        <v>471</v>
      </c>
      <c r="B12" s="508" t="s">
        <v>472</v>
      </c>
      <c r="C12" s="509" t="s">
        <v>480</v>
      </c>
      <c r="D12" s="510" t="s">
        <v>481</v>
      </c>
      <c r="E12" s="509" t="s">
        <v>644</v>
      </c>
      <c r="F12" s="510" t="s">
        <v>645</v>
      </c>
      <c r="G12" s="509" t="s">
        <v>660</v>
      </c>
      <c r="H12" s="509" t="s">
        <v>661</v>
      </c>
      <c r="I12" s="512">
        <v>21005.619140625</v>
      </c>
      <c r="J12" s="512">
        <v>2</v>
      </c>
      <c r="K12" s="513">
        <v>42011.23828125</v>
      </c>
    </row>
    <row r="13" spans="1:11" ht="14.45" customHeight="1" x14ac:dyDescent="0.2">
      <c r="A13" s="507" t="s">
        <v>471</v>
      </c>
      <c r="B13" s="508" t="s">
        <v>472</v>
      </c>
      <c r="C13" s="509" t="s">
        <v>480</v>
      </c>
      <c r="D13" s="510" t="s">
        <v>481</v>
      </c>
      <c r="E13" s="509" t="s">
        <v>644</v>
      </c>
      <c r="F13" s="510" t="s">
        <v>645</v>
      </c>
      <c r="G13" s="509" t="s">
        <v>662</v>
      </c>
      <c r="H13" s="509" t="s">
        <v>663</v>
      </c>
      <c r="I13" s="512">
        <v>25403.98828125</v>
      </c>
      <c r="J13" s="512">
        <v>5</v>
      </c>
      <c r="K13" s="513">
        <v>127019.94140625</v>
      </c>
    </row>
    <row r="14" spans="1:11" ht="14.45" customHeight="1" x14ac:dyDescent="0.2">
      <c r="A14" s="507" t="s">
        <v>471</v>
      </c>
      <c r="B14" s="508" t="s">
        <v>472</v>
      </c>
      <c r="C14" s="509" t="s">
        <v>480</v>
      </c>
      <c r="D14" s="510" t="s">
        <v>481</v>
      </c>
      <c r="E14" s="509" t="s">
        <v>644</v>
      </c>
      <c r="F14" s="510" t="s">
        <v>645</v>
      </c>
      <c r="G14" s="509" t="s">
        <v>660</v>
      </c>
      <c r="H14" s="509" t="s">
        <v>664</v>
      </c>
      <c r="I14" s="512">
        <v>21005.609375</v>
      </c>
      <c r="J14" s="512">
        <v>15</v>
      </c>
      <c r="K14" s="513">
        <v>315084.111328125</v>
      </c>
    </row>
    <row r="15" spans="1:11" ht="14.45" customHeight="1" x14ac:dyDescent="0.2">
      <c r="A15" s="507" t="s">
        <v>471</v>
      </c>
      <c r="B15" s="508" t="s">
        <v>472</v>
      </c>
      <c r="C15" s="509" t="s">
        <v>480</v>
      </c>
      <c r="D15" s="510" t="s">
        <v>481</v>
      </c>
      <c r="E15" s="509" t="s">
        <v>644</v>
      </c>
      <c r="F15" s="510" t="s">
        <v>645</v>
      </c>
      <c r="G15" s="509" t="s">
        <v>662</v>
      </c>
      <c r="H15" s="509" t="s">
        <v>665</v>
      </c>
      <c r="I15" s="512">
        <v>25110.757421875001</v>
      </c>
      <c r="J15" s="512">
        <v>20</v>
      </c>
      <c r="K15" s="513">
        <v>499282.78125</v>
      </c>
    </row>
    <row r="16" spans="1:11" ht="14.45" customHeight="1" x14ac:dyDescent="0.2">
      <c r="A16" s="507" t="s">
        <v>471</v>
      </c>
      <c r="B16" s="508" t="s">
        <v>472</v>
      </c>
      <c r="C16" s="509" t="s">
        <v>480</v>
      </c>
      <c r="D16" s="510" t="s">
        <v>481</v>
      </c>
      <c r="E16" s="509" t="s">
        <v>644</v>
      </c>
      <c r="F16" s="510" t="s">
        <v>645</v>
      </c>
      <c r="G16" s="509" t="s">
        <v>666</v>
      </c>
      <c r="H16" s="509" t="s">
        <v>667</v>
      </c>
      <c r="I16" s="512">
        <v>36590.4921875</v>
      </c>
      <c r="J16" s="512">
        <v>5</v>
      </c>
      <c r="K16" s="513">
        <v>182952.4609375</v>
      </c>
    </row>
    <row r="17" spans="1:11" ht="14.45" customHeight="1" x14ac:dyDescent="0.2">
      <c r="A17" s="507" t="s">
        <v>471</v>
      </c>
      <c r="B17" s="508" t="s">
        <v>472</v>
      </c>
      <c r="C17" s="509" t="s">
        <v>480</v>
      </c>
      <c r="D17" s="510" t="s">
        <v>481</v>
      </c>
      <c r="E17" s="509" t="s">
        <v>644</v>
      </c>
      <c r="F17" s="510" t="s">
        <v>645</v>
      </c>
      <c r="G17" s="509" t="s">
        <v>666</v>
      </c>
      <c r="H17" s="509" t="s">
        <v>668</v>
      </c>
      <c r="I17" s="512">
        <v>36590.455729166664</v>
      </c>
      <c r="J17" s="512">
        <v>6</v>
      </c>
      <c r="K17" s="513">
        <v>219542.734375</v>
      </c>
    </row>
    <row r="18" spans="1:11" ht="14.45" customHeight="1" x14ac:dyDescent="0.2">
      <c r="A18" s="507" t="s">
        <v>471</v>
      </c>
      <c r="B18" s="508" t="s">
        <v>472</v>
      </c>
      <c r="C18" s="509" t="s">
        <v>480</v>
      </c>
      <c r="D18" s="510" t="s">
        <v>481</v>
      </c>
      <c r="E18" s="509" t="s">
        <v>644</v>
      </c>
      <c r="F18" s="510" t="s">
        <v>645</v>
      </c>
      <c r="G18" s="509" t="s">
        <v>669</v>
      </c>
      <c r="H18" s="509" t="s">
        <v>670</v>
      </c>
      <c r="I18" s="512">
        <v>36590.17578125</v>
      </c>
      <c r="J18" s="512">
        <v>7</v>
      </c>
      <c r="K18" s="513">
        <v>256131.23046875</v>
      </c>
    </row>
    <row r="19" spans="1:11" ht="14.45" customHeight="1" x14ac:dyDescent="0.2">
      <c r="A19" s="507" t="s">
        <v>471</v>
      </c>
      <c r="B19" s="508" t="s">
        <v>472</v>
      </c>
      <c r="C19" s="509" t="s">
        <v>480</v>
      </c>
      <c r="D19" s="510" t="s">
        <v>481</v>
      </c>
      <c r="E19" s="509" t="s">
        <v>644</v>
      </c>
      <c r="F19" s="510" t="s">
        <v>645</v>
      </c>
      <c r="G19" s="509" t="s">
        <v>671</v>
      </c>
      <c r="H19" s="509" t="s">
        <v>672</v>
      </c>
      <c r="I19" s="512">
        <v>36590.385602678572</v>
      </c>
      <c r="J19" s="512">
        <v>7</v>
      </c>
      <c r="K19" s="513">
        <v>256132.69921875</v>
      </c>
    </row>
    <row r="20" spans="1:11" ht="14.45" customHeight="1" x14ac:dyDescent="0.2">
      <c r="A20" s="507" t="s">
        <v>471</v>
      </c>
      <c r="B20" s="508" t="s">
        <v>472</v>
      </c>
      <c r="C20" s="509" t="s">
        <v>480</v>
      </c>
      <c r="D20" s="510" t="s">
        <v>481</v>
      </c>
      <c r="E20" s="509" t="s">
        <v>644</v>
      </c>
      <c r="F20" s="510" t="s">
        <v>645</v>
      </c>
      <c r="G20" s="509" t="s">
        <v>673</v>
      </c>
      <c r="H20" s="509" t="s">
        <v>674</v>
      </c>
      <c r="I20" s="512">
        <v>35839.199609374999</v>
      </c>
      <c r="J20" s="512">
        <v>18</v>
      </c>
      <c r="K20" s="513">
        <v>647359.388671875</v>
      </c>
    </row>
    <row r="21" spans="1:11" ht="14.45" customHeight="1" x14ac:dyDescent="0.2">
      <c r="A21" s="507" t="s">
        <v>471</v>
      </c>
      <c r="B21" s="508" t="s">
        <v>472</v>
      </c>
      <c r="C21" s="509" t="s">
        <v>480</v>
      </c>
      <c r="D21" s="510" t="s">
        <v>481</v>
      </c>
      <c r="E21" s="509" t="s">
        <v>644</v>
      </c>
      <c r="F21" s="510" t="s">
        <v>645</v>
      </c>
      <c r="G21" s="509" t="s">
        <v>675</v>
      </c>
      <c r="H21" s="509" t="s">
        <v>676</v>
      </c>
      <c r="I21" s="512">
        <v>33621.2451171875</v>
      </c>
      <c r="J21" s="512">
        <v>7</v>
      </c>
      <c r="K21" s="513">
        <v>238317.982421875</v>
      </c>
    </row>
    <row r="22" spans="1:11" ht="14.45" customHeight="1" x14ac:dyDescent="0.2">
      <c r="A22" s="507" t="s">
        <v>471</v>
      </c>
      <c r="B22" s="508" t="s">
        <v>472</v>
      </c>
      <c r="C22" s="509" t="s">
        <v>480</v>
      </c>
      <c r="D22" s="510" t="s">
        <v>481</v>
      </c>
      <c r="E22" s="509" t="s">
        <v>644</v>
      </c>
      <c r="F22" s="510" t="s">
        <v>645</v>
      </c>
      <c r="G22" s="509" t="s">
        <v>675</v>
      </c>
      <c r="H22" s="509" t="s">
        <v>677</v>
      </c>
      <c r="I22" s="512">
        <v>36590.333767361109</v>
      </c>
      <c r="J22" s="512">
        <v>9</v>
      </c>
      <c r="K22" s="513">
        <v>329313.00390625</v>
      </c>
    </row>
    <row r="23" spans="1:11" ht="14.45" customHeight="1" x14ac:dyDescent="0.2">
      <c r="A23" s="507" t="s">
        <v>471</v>
      </c>
      <c r="B23" s="508" t="s">
        <v>472</v>
      </c>
      <c r="C23" s="509" t="s">
        <v>480</v>
      </c>
      <c r="D23" s="510" t="s">
        <v>481</v>
      </c>
      <c r="E23" s="509" t="s">
        <v>644</v>
      </c>
      <c r="F23" s="510" t="s">
        <v>645</v>
      </c>
      <c r="G23" s="509" t="s">
        <v>678</v>
      </c>
      <c r="H23" s="509" t="s">
        <v>679</v>
      </c>
      <c r="I23" s="512">
        <v>274.66817220052081</v>
      </c>
      <c r="J23" s="512">
        <v>100</v>
      </c>
      <c r="K23" s="513">
        <v>27466.81982421875</v>
      </c>
    </row>
    <row r="24" spans="1:11" ht="14.45" customHeight="1" x14ac:dyDescent="0.2">
      <c r="A24" s="507" t="s">
        <v>471</v>
      </c>
      <c r="B24" s="508" t="s">
        <v>472</v>
      </c>
      <c r="C24" s="509" t="s">
        <v>480</v>
      </c>
      <c r="D24" s="510" t="s">
        <v>481</v>
      </c>
      <c r="E24" s="509" t="s">
        <v>644</v>
      </c>
      <c r="F24" s="510" t="s">
        <v>645</v>
      </c>
      <c r="G24" s="509" t="s">
        <v>680</v>
      </c>
      <c r="H24" s="509" t="s">
        <v>681</v>
      </c>
      <c r="I24" s="512">
        <v>274.67001342773438</v>
      </c>
      <c r="J24" s="512">
        <v>13</v>
      </c>
      <c r="K24" s="513">
        <v>3570.7100219726563</v>
      </c>
    </row>
    <row r="25" spans="1:11" ht="14.45" customHeight="1" x14ac:dyDescent="0.2">
      <c r="A25" s="507" t="s">
        <v>471</v>
      </c>
      <c r="B25" s="508" t="s">
        <v>472</v>
      </c>
      <c r="C25" s="509" t="s">
        <v>480</v>
      </c>
      <c r="D25" s="510" t="s">
        <v>481</v>
      </c>
      <c r="E25" s="509" t="s">
        <v>644</v>
      </c>
      <c r="F25" s="510" t="s">
        <v>645</v>
      </c>
      <c r="G25" s="509" t="s">
        <v>682</v>
      </c>
      <c r="H25" s="509" t="s">
        <v>683</v>
      </c>
      <c r="I25" s="512">
        <v>2766.639892578125</v>
      </c>
      <c r="J25" s="512">
        <v>10</v>
      </c>
      <c r="K25" s="513">
        <v>27666.399658203125</v>
      </c>
    </row>
    <row r="26" spans="1:11" ht="14.45" customHeight="1" x14ac:dyDescent="0.2">
      <c r="A26" s="507" t="s">
        <v>471</v>
      </c>
      <c r="B26" s="508" t="s">
        <v>472</v>
      </c>
      <c r="C26" s="509" t="s">
        <v>480</v>
      </c>
      <c r="D26" s="510" t="s">
        <v>481</v>
      </c>
      <c r="E26" s="509" t="s">
        <v>644</v>
      </c>
      <c r="F26" s="510" t="s">
        <v>645</v>
      </c>
      <c r="G26" s="509" t="s">
        <v>684</v>
      </c>
      <c r="H26" s="509" t="s">
        <v>685</v>
      </c>
      <c r="I26" s="512">
        <v>274.67001342773438</v>
      </c>
      <c r="J26" s="512">
        <v>4</v>
      </c>
      <c r="K26" s="513">
        <v>1098.6800537109375</v>
      </c>
    </row>
    <row r="27" spans="1:11" ht="14.45" customHeight="1" x14ac:dyDescent="0.2">
      <c r="A27" s="507" t="s">
        <v>471</v>
      </c>
      <c r="B27" s="508" t="s">
        <v>472</v>
      </c>
      <c r="C27" s="509" t="s">
        <v>480</v>
      </c>
      <c r="D27" s="510" t="s">
        <v>481</v>
      </c>
      <c r="E27" s="509" t="s">
        <v>644</v>
      </c>
      <c r="F27" s="510" t="s">
        <v>645</v>
      </c>
      <c r="G27" s="509" t="s">
        <v>686</v>
      </c>
      <c r="H27" s="509" t="s">
        <v>687</v>
      </c>
      <c r="I27" s="512">
        <v>274.67001342773438</v>
      </c>
      <c r="J27" s="512">
        <v>8</v>
      </c>
      <c r="K27" s="513">
        <v>2197.360107421875</v>
      </c>
    </row>
    <row r="28" spans="1:11" ht="14.45" customHeight="1" x14ac:dyDescent="0.2">
      <c r="A28" s="507" t="s">
        <v>471</v>
      </c>
      <c r="B28" s="508" t="s">
        <v>472</v>
      </c>
      <c r="C28" s="509" t="s">
        <v>480</v>
      </c>
      <c r="D28" s="510" t="s">
        <v>481</v>
      </c>
      <c r="E28" s="509" t="s">
        <v>644</v>
      </c>
      <c r="F28" s="510" t="s">
        <v>645</v>
      </c>
      <c r="G28" s="509" t="s">
        <v>688</v>
      </c>
      <c r="H28" s="509" t="s">
        <v>689</v>
      </c>
      <c r="I28" s="512">
        <v>26517.26953125</v>
      </c>
      <c r="J28" s="512">
        <v>8</v>
      </c>
      <c r="K28" s="513">
        <v>212138.15625</v>
      </c>
    </row>
    <row r="29" spans="1:11" ht="14.45" customHeight="1" x14ac:dyDescent="0.2">
      <c r="A29" s="507" t="s">
        <v>471</v>
      </c>
      <c r="B29" s="508" t="s">
        <v>472</v>
      </c>
      <c r="C29" s="509" t="s">
        <v>480</v>
      </c>
      <c r="D29" s="510" t="s">
        <v>481</v>
      </c>
      <c r="E29" s="509" t="s">
        <v>644</v>
      </c>
      <c r="F29" s="510" t="s">
        <v>645</v>
      </c>
      <c r="G29" s="509" t="s">
        <v>690</v>
      </c>
      <c r="H29" s="509" t="s">
        <v>691</v>
      </c>
      <c r="I29" s="512">
        <v>10030.990039062501</v>
      </c>
      <c r="J29" s="512">
        <v>10</v>
      </c>
      <c r="K29" s="513">
        <v>100309.900390625</v>
      </c>
    </row>
    <row r="30" spans="1:11" ht="14.45" customHeight="1" x14ac:dyDescent="0.2">
      <c r="A30" s="507" t="s">
        <v>471</v>
      </c>
      <c r="B30" s="508" t="s">
        <v>472</v>
      </c>
      <c r="C30" s="509" t="s">
        <v>480</v>
      </c>
      <c r="D30" s="510" t="s">
        <v>481</v>
      </c>
      <c r="E30" s="509" t="s">
        <v>644</v>
      </c>
      <c r="F30" s="510" t="s">
        <v>645</v>
      </c>
      <c r="G30" s="509" t="s">
        <v>692</v>
      </c>
      <c r="H30" s="509" t="s">
        <v>693</v>
      </c>
      <c r="I30" s="512">
        <v>20.090000152587891</v>
      </c>
      <c r="J30" s="512">
        <v>40</v>
      </c>
      <c r="K30" s="513">
        <v>803.44000244140625</v>
      </c>
    </row>
    <row r="31" spans="1:11" ht="14.45" customHeight="1" x14ac:dyDescent="0.2">
      <c r="A31" s="507" t="s">
        <v>471</v>
      </c>
      <c r="B31" s="508" t="s">
        <v>472</v>
      </c>
      <c r="C31" s="509" t="s">
        <v>480</v>
      </c>
      <c r="D31" s="510" t="s">
        <v>481</v>
      </c>
      <c r="E31" s="509" t="s">
        <v>644</v>
      </c>
      <c r="F31" s="510" t="s">
        <v>645</v>
      </c>
      <c r="G31" s="509" t="s">
        <v>694</v>
      </c>
      <c r="H31" s="509" t="s">
        <v>695</v>
      </c>
      <c r="I31" s="512">
        <v>25.918906450271606</v>
      </c>
      <c r="J31" s="512">
        <v>3840</v>
      </c>
      <c r="K31" s="513">
        <v>99526.040283203125</v>
      </c>
    </row>
    <row r="32" spans="1:11" ht="14.45" customHeight="1" x14ac:dyDescent="0.2">
      <c r="A32" s="507" t="s">
        <v>471</v>
      </c>
      <c r="B32" s="508" t="s">
        <v>472</v>
      </c>
      <c r="C32" s="509" t="s">
        <v>480</v>
      </c>
      <c r="D32" s="510" t="s">
        <v>481</v>
      </c>
      <c r="E32" s="509" t="s">
        <v>644</v>
      </c>
      <c r="F32" s="510" t="s">
        <v>645</v>
      </c>
      <c r="G32" s="509" t="s">
        <v>692</v>
      </c>
      <c r="H32" s="509" t="s">
        <v>696</v>
      </c>
      <c r="I32" s="512">
        <v>20.090000152587891</v>
      </c>
      <c r="J32" s="512">
        <v>60</v>
      </c>
      <c r="K32" s="513">
        <v>1205.1600036621094</v>
      </c>
    </row>
    <row r="33" spans="1:11" ht="14.45" customHeight="1" x14ac:dyDescent="0.2">
      <c r="A33" s="507" t="s">
        <v>471</v>
      </c>
      <c r="B33" s="508" t="s">
        <v>472</v>
      </c>
      <c r="C33" s="509" t="s">
        <v>480</v>
      </c>
      <c r="D33" s="510" t="s">
        <v>481</v>
      </c>
      <c r="E33" s="509" t="s">
        <v>644</v>
      </c>
      <c r="F33" s="510" t="s">
        <v>645</v>
      </c>
      <c r="G33" s="509" t="s">
        <v>694</v>
      </c>
      <c r="H33" s="509" t="s">
        <v>697</v>
      </c>
      <c r="I33" s="512">
        <v>25.918448075004246</v>
      </c>
      <c r="J33" s="512">
        <v>6000</v>
      </c>
      <c r="K33" s="513">
        <v>155509.16943359375</v>
      </c>
    </row>
    <row r="34" spans="1:11" ht="14.45" customHeight="1" x14ac:dyDescent="0.2">
      <c r="A34" s="507" t="s">
        <v>471</v>
      </c>
      <c r="B34" s="508" t="s">
        <v>472</v>
      </c>
      <c r="C34" s="509" t="s">
        <v>480</v>
      </c>
      <c r="D34" s="510" t="s">
        <v>481</v>
      </c>
      <c r="E34" s="509" t="s">
        <v>644</v>
      </c>
      <c r="F34" s="510" t="s">
        <v>645</v>
      </c>
      <c r="G34" s="509" t="s">
        <v>698</v>
      </c>
      <c r="H34" s="509" t="s">
        <v>699</v>
      </c>
      <c r="I34" s="512">
        <v>98.790000915527344</v>
      </c>
      <c r="J34" s="512">
        <v>1</v>
      </c>
      <c r="K34" s="513">
        <v>98.790000915527344</v>
      </c>
    </row>
    <row r="35" spans="1:11" ht="14.45" customHeight="1" x14ac:dyDescent="0.2">
      <c r="A35" s="507" t="s">
        <v>471</v>
      </c>
      <c r="B35" s="508" t="s">
        <v>472</v>
      </c>
      <c r="C35" s="509" t="s">
        <v>480</v>
      </c>
      <c r="D35" s="510" t="s">
        <v>481</v>
      </c>
      <c r="E35" s="509" t="s">
        <v>644</v>
      </c>
      <c r="F35" s="510" t="s">
        <v>645</v>
      </c>
      <c r="G35" s="509" t="s">
        <v>700</v>
      </c>
      <c r="H35" s="509" t="s">
        <v>701</v>
      </c>
      <c r="I35" s="512">
        <v>724.03997802734375</v>
      </c>
      <c r="J35" s="512">
        <v>1</v>
      </c>
      <c r="K35" s="513">
        <v>724.03997802734375</v>
      </c>
    </row>
    <row r="36" spans="1:11" ht="14.45" customHeight="1" x14ac:dyDescent="0.2">
      <c r="A36" s="507" t="s">
        <v>471</v>
      </c>
      <c r="B36" s="508" t="s">
        <v>472</v>
      </c>
      <c r="C36" s="509" t="s">
        <v>480</v>
      </c>
      <c r="D36" s="510" t="s">
        <v>481</v>
      </c>
      <c r="E36" s="509" t="s">
        <v>644</v>
      </c>
      <c r="F36" s="510" t="s">
        <v>645</v>
      </c>
      <c r="G36" s="509" t="s">
        <v>702</v>
      </c>
      <c r="H36" s="509" t="s">
        <v>703</v>
      </c>
      <c r="I36" s="512">
        <v>3628.7999441964284</v>
      </c>
      <c r="J36" s="512">
        <v>10</v>
      </c>
      <c r="K36" s="513">
        <v>36264.360107421875</v>
      </c>
    </row>
    <row r="37" spans="1:11" ht="14.45" customHeight="1" x14ac:dyDescent="0.2">
      <c r="A37" s="507" t="s">
        <v>471</v>
      </c>
      <c r="B37" s="508" t="s">
        <v>472</v>
      </c>
      <c r="C37" s="509" t="s">
        <v>480</v>
      </c>
      <c r="D37" s="510" t="s">
        <v>481</v>
      </c>
      <c r="E37" s="509" t="s">
        <v>644</v>
      </c>
      <c r="F37" s="510" t="s">
        <v>645</v>
      </c>
      <c r="G37" s="509" t="s">
        <v>704</v>
      </c>
      <c r="H37" s="509" t="s">
        <v>705</v>
      </c>
      <c r="I37" s="512">
        <v>3991.4913853236608</v>
      </c>
      <c r="J37" s="512">
        <v>10</v>
      </c>
      <c r="K37" s="513">
        <v>39889.290283203125</v>
      </c>
    </row>
    <row r="38" spans="1:11" ht="14.45" customHeight="1" x14ac:dyDescent="0.2">
      <c r="A38" s="507" t="s">
        <v>471</v>
      </c>
      <c r="B38" s="508" t="s">
        <v>472</v>
      </c>
      <c r="C38" s="509" t="s">
        <v>480</v>
      </c>
      <c r="D38" s="510" t="s">
        <v>481</v>
      </c>
      <c r="E38" s="509" t="s">
        <v>644</v>
      </c>
      <c r="F38" s="510" t="s">
        <v>645</v>
      </c>
      <c r="G38" s="509" t="s">
        <v>706</v>
      </c>
      <c r="H38" s="509" t="s">
        <v>707</v>
      </c>
      <c r="I38" s="512">
        <v>32.390000661214195</v>
      </c>
      <c r="J38" s="512">
        <v>60</v>
      </c>
      <c r="K38" s="513">
        <v>1943.4299926757813</v>
      </c>
    </row>
    <row r="39" spans="1:11" ht="14.45" customHeight="1" x14ac:dyDescent="0.2">
      <c r="A39" s="507" t="s">
        <v>471</v>
      </c>
      <c r="B39" s="508" t="s">
        <v>472</v>
      </c>
      <c r="C39" s="509" t="s">
        <v>480</v>
      </c>
      <c r="D39" s="510" t="s">
        <v>481</v>
      </c>
      <c r="E39" s="509" t="s">
        <v>644</v>
      </c>
      <c r="F39" s="510" t="s">
        <v>645</v>
      </c>
      <c r="G39" s="509" t="s">
        <v>708</v>
      </c>
      <c r="H39" s="509" t="s">
        <v>709</v>
      </c>
      <c r="I39" s="512">
        <v>751.8699951171875</v>
      </c>
      <c r="J39" s="512">
        <v>1</v>
      </c>
      <c r="K39" s="513">
        <v>751.8699951171875</v>
      </c>
    </row>
    <row r="40" spans="1:11" ht="14.45" customHeight="1" x14ac:dyDescent="0.2">
      <c r="A40" s="507" t="s">
        <v>471</v>
      </c>
      <c r="B40" s="508" t="s">
        <v>472</v>
      </c>
      <c r="C40" s="509" t="s">
        <v>480</v>
      </c>
      <c r="D40" s="510" t="s">
        <v>481</v>
      </c>
      <c r="E40" s="509" t="s">
        <v>644</v>
      </c>
      <c r="F40" s="510" t="s">
        <v>645</v>
      </c>
      <c r="G40" s="509" t="s">
        <v>710</v>
      </c>
      <c r="H40" s="509" t="s">
        <v>711</v>
      </c>
      <c r="I40" s="512">
        <v>3627.0566134982637</v>
      </c>
      <c r="J40" s="512">
        <v>13</v>
      </c>
      <c r="K40" s="513">
        <v>47127.190185546875</v>
      </c>
    </row>
    <row r="41" spans="1:11" ht="14.45" customHeight="1" x14ac:dyDescent="0.2">
      <c r="A41" s="507" t="s">
        <v>471</v>
      </c>
      <c r="B41" s="508" t="s">
        <v>472</v>
      </c>
      <c r="C41" s="509" t="s">
        <v>480</v>
      </c>
      <c r="D41" s="510" t="s">
        <v>481</v>
      </c>
      <c r="E41" s="509" t="s">
        <v>644</v>
      </c>
      <c r="F41" s="510" t="s">
        <v>645</v>
      </c>
      <c r="G41" s="509" t="s">
        <v>712</v>
      </c>
      <c r="H41" s="509" t="s">
        <v>713</v>
      </c>
      <c r="I41" s="512">
        <v>3627.048828125</v>
      </c>
      <c r="J41" s="512">
        <v>13</v>
      </c>
      <c r="K41" s="513">
        <v>47127.1201171875</v>
      </c>
    </row>
    <row r="42" spans="1:11" ht="14.45" customHeight="1" x14ac:dyDescent="0.2">
      <c r="A42" s="507" t="s">
        <v>471</v>
      </c>
      <c r="B42" s="508" t="s">
        <v>472</v>
      </c>
      <c r="C42" s="509" t="s">
        <v>480</v>
      </c>
      <c r="D42" s="510" t="s">
        <v>481</v>
      </c>
      <c r="E42" s="509" t="s">
        <v>644</v>
      </c>
      <c r="F42" s="510" t="s">
        <v>645</v>
      </c>
      <c r="G42" s="509" t="s">
        <v>714</v>
      </c>
      <c r="H42" s="509" t="s">
        <v>715</v>
      </c>
      <c r="I42" s="512">
        <v>49658.3984375</v>
      </c>
      <c r="J42" s="512">
        <v>4</v>
      </c>
      <c r="K42" s="513">
        <v>198633.59375</v>
      </c>
    </row>
    <row r="43" spans="1:11" ht="14.45" customHeight="1" x14ac:dyDescent="0.2">
      <c r="A43" s="507" t="s">
        <v>471</v>
      </c>
      <c r="B43" s="508" t="s">
        <v>472</v>
      </c>
      <c r="C43" s="509" t="s">
        <v>480</v>
      </c>
      <c r="D43" s="510" t="s">
        <v>481</v>
      </c>
      <c r="E43" s="509" t="s">
        <v>644</v>
      </c>
      <c r="F43" s="510" t="s">
        <v>645</v>
      </c>
      <c r="G43" s="509" t="s">
        <v>716</v>
      </c>
      <c r="H43" s="509" t="s">
        <v>717</v>
      </c>
      <c r="I43" s="512">
        <v>20908.810546875</v>
      </c>
      <c r="J43" s="512">
        <v>2</v>
      </c>
      <c r="K43" s="513">
        <v>41817.62109375</v>
      </c>
    </row>
    <row r="44" spans="1:11" ht="14.45" customHeight="1" x14ac:dyDescent="0.2">
      <c r="A44" s="507" t="s">
        <v>471</v>
      </c>
      <c r="B44" s="508" t="s">
        <v>472</v>
      </c>
      <c r="C44" s="509" t="s">
        <v>480</v>
      </c>
      <c r="D44" s="510" t="s">
        <v>481</v>
      </c>
      <c r="E44" s="509" t="s">
        <v>644</v>
      </c>
      <c r="F44" s="510" t="s">
        <v>645</v>
      </c>
      <c r="G44" s="509" t="s">
        <v>718</v>
      </c>
      <c r="H44" s="509" t="s">
        <v>719</v>
      </c>
      <c r="I44" s="512">
        <v>32.389999389648438</v>
      </c>
      <c r="J44" s="512">
        <v>20</v>
      </c>
      <c r="K44" s="513">
        <v>647.84002685546875</v>
      </c>
    </row>
    <row r="45" spans="1:11" ht="14.45" customHeight="1" x14ac:dyDescent="0.2">
      <c r="A45" s="507" t="s">
        <v>471</v>
      </c>
      <c r="B45" s="508" t="s">
        <v>472</v>
      </c>
      <c r="C45" s="509" t="s">
        <v>480</v>
      </c>
      <c r="D45" s="510" t="s">
        <v>481</v>
      </c>
      <c r="E45" s="509" t="s">
        <v>644</v>
      </c>
      <c r="F45" s="510" t="s">
        <v>645</v>
      </c>
      <c r="G45" s="509" t="s">
        <v>720</v>
      </c>
      <c r="H45" s="509" t="s">
        <v>721</v>
      </c>
      <c r="I45" s="512">
        <v>2904</v>
      </c>
      <c r="J45" s="512">
        <v>2</v>
      </c>
      <c r="K45" s="513">
        <v>5808</v>
      </c>
    </row>
    <row r="46" spans="1:11" ht="14.45" customHeight="1" x14ac:dyDescent="0.2">
      <c r="A46" s="507" t="s">
        <v>471</v>
      </c>
      <c r="B46" s="508" t="s">
        <v>472</v>
      </c>
      <c r="C46" s="509" t="s">
        <v>480</v>
      </c>
      <c r="D46" s="510" t="s">
        <v>481</v>
      </c>
      <c r="E46" s="509" t="s">
        <v>644</v>
      </c>
      <c r="F46" s="510" t="s">
        <v>645</v>
      </c>
      <c r="G46" s="509" t="s">
        <v>722</v>
      </c>
      <c r="H46" s="509" t="s">
        <v>723</v>
      </c>
      <c r="I46" s="512">
        <v>1210</v>
      </c>
      <c r="J46" s="512">
        <v>1</v>
      </c>
      <c r="K46" s="513">
        <v>1210</v>
      </c>
    </row>
    <row r="47" spans="1:11" ht="14.45" customHeight="1" x14ac:dyDescent="0.2">
      <c r="A47" s="507" t="s">
        <v>471</v>
      </c>
      <c r="B47" s="508" t="s">
        <v>472</v>
      </c>
      <c r="C47" s="509" t="s">
        <v>480</v>
      </c>
      <c r="D47" s="510" t="s">
        <v>481</v>
      </c>
      <c r="E47" s="509" t="s">
        <v>644</v>
      </c>
      <c r="F47" s="510" t="s">
        <v>645</v>
      </c>
      <c r="G47" s="509" t="s">
        <v>724</v>
      </c>
      <c r="H47" s="509" t="s">
        <v>725</v>
      </c>
      <c r="I47" s="512">
        <v>6361.5</v>
      </c>
      <c r="J47" s="512">
        <v>1</v>
      </c>
      <c r="K47" s="513">
        <v>6361.5</v>
      </c>
    </row>
    <row r="48" spans="1:11" ht="14.45" customHeight="1" x14ac:dyDescent="0.2">
      <c r="A48" s="507" t="s">
        <v>471</v>
      </c>
      <c r="B48" s="508" t="s">
        <v>472</v>
      </c>
      <c r="C48" s="509" t="s">
        <v>480</v>
      </c>
      <c r="D48" s="510" t="s">
        <v>481</v>
      </c>
      <c r="E48" s="509" t="s">
        <v>644</v>
      </c>
      <c r="F48" s="510" t="s">
        <v>645</v>
      </c>
      <c r="G48" s="509" t="s">
        <v>726</v>
      </c>
      <c r="H48" s="509" t="s">
        <v>727</v>
      </c>
      <c r="I48" s="512">
        <v>1089</v>
      </c>
      <c r="J48" s="512">
        <v>1</v>
      </c>
      <c r="K48" s="513">
        <v>1089</v>
      </c>
    </row>
    <row r="49" spans="1:11" ht="14.45" customHeight="1" x14ac:dyDescent="0.2">
      <c r="A49" s="507" t="s">
        <v>471</v>
      </c>
      <c r="B49" s="508" t="s">
        <v>472</v>
      </c>
      <c r="C49" s="509" t="s">
        <v>480</v>
      </c>
      <c r="D49" s="510" t="s">
        <v>481</v>
      </c>
      <c r="E49" s="509" t="s">
        <v>644</v>
      </c>
      <c r="F49" s="510" t="s">
        <v>645</v>
      </c>
      <c r="G49" s="509" t="s">
        <v>728</v>
      </c>
      <c r="H49" s="509" t="s">
        <v>729</v>
      </c>
      <c r="I49" s="512">
        <v>274.67001342773438</v>
      </c>
      <c r="J49" s="512">
        <v>2</v>
      </c>
      <c r="K49" s="513">
        <v>549.34002685546875</v>
      </c>
    </row>
    <row r="50" spans="1:11" ht="14.45" customHeight="1" x14ac:dyDescent="0.2">
      <c r="A50" s="507" t="s">
        <v>471</v>
      </c>
      <c r="B50" s="508" t="s">
        <v>472</v>
      </c>
      <c r="C50" s="509" t="s">
        <v>480</v>
      </c>
      <c r="D50" s="510" t="s">
        <v>481</v>
      </c>
      <c r="E50" s="509" t="s">
        <v>644</v>
      </c>
      <c r="F50" s="510" t="s">
        <v>645</v>
      </c>
      <c r="G50" s="509" t="s">
        <v>730</v>
      </c>
      <c r="H50" s="509" t="s">
        <v>731</v>
      </c>
      <c r="I50" s="512">
        <v>6654.39990234375</v>
      </c>
      <c r="J50" s="512">
        <v>4</v>
      </c>
      <c r="K50" s="513">
        <v>26617.599609375</v>
      </c>
    </row>
    <row r="51" spans="1:11" ht="14.45" customHeight="1" x14ac:dyDescent="0.2">
      <c r="A51" s="507" t="s">
        <v>471</v>
      </c>
      <c r="B51" s="508" t="s">
        <v>472</v>
      </c>
      <c r="C51" s="509" t="s">
        <v>480</v>
      </c>
      <c r="D51" s="510" t="s">
        <v>481</v>
      </c>
      <c r="E51" s="509" t="s">
        <v>644</v>
      </c>
      <c r="F51" s="510" t="s">
        <v>645</v>
      </c>
      <c r="G51" s="509" t="s">
        <v>732</v>
      </c>
      <c r="H51" s="509" t="s">
        <v>733</v>
      </c>
      <c r="I51" s="512">
        <v>10097.346220128677</v>
      </c>
      <c r="J51" s="512">
        <v>18</v>
      </c>
      <c r="K51" s="513">
        <v>181752.30078125</v>
      </c>
    </row>
    <row r="52" spans="1:11" ht="14.45" customHeight="1" x14ac:dyDescent="0.2">
      <c r="A52" s="507" t="s">
        <v>471</v>
      </c>
      <c r="B52" s="508" t="s">
        <v>472</v>
      </c>
      <c r="C52" s="509" t="s">
        <v>480</v>
      </c>
      <c r="D52" s="510" t="s">
        <v>481</v>
      </c>
      <c r="E52" s="509" t="s">
        <v>644</v>
      </c>
      <c r="F52" s="510" t="s">
        <v>645</v>
      </c>
      <c r="G52" s="509" t="s">
        <v>734</v>
      </c>
      <c r="H52" s="509" t="s">
        <v>735</v>
      </c>
      <c r="I52" s="512">
        <v>34618.904411764706</v>
      </c>
      <c r="J52" s="512">
        <v>17</v>
      </c>
      <c r="K52" s="513">
        <v>588521.375</v>
      </c>
    </row>
    <row r="53" spans="1:11" ht="14.45" customHeight="1" x14ac:dyDescent="0.2">
      <c r="A53" s="507" t="s">
        <v>471</v>
      </c>
      <c r="B53" s="508" t="s">
        <v>472</v>
      </c>
      <c r="C53" s="509" t="s">
        <v>480</v>
      </c>
      <c r="D53" s="510" t="s">
        <v>481</v>
      </c>
      <c r="E53" s="509" t="s">
        <v>644</v>
      </c>
      <c r="F53" s="510" t="s">
        <v>645</v>
      </c>
      <c r="G53" s="509" t="s">
        <v>736</v>
      </c>
      <c r="H53" s="509" t="s">
        <v>737</v>
      </c>
      <c r="I53" s="512">
        <v>15004</v>
      </c>
      <c r="J53" s="512">
        <v>1</v>
      </c>
      <c r="K53" s="513">
        <v>15004</v>
      </c>
    </row>
    <row r="54" spans="1:11" ht="14.45" customHeight="1" x14ac:dyDescent="0.2">
      <c r="A54" s="507" t="s">
        <v>471</v>
      </c>
      <c r="B54" s="508" t="s">
        <v>472</v>
      </c>
      <c r="C54" s="509" t="s">
        <v>480</v>
      </c>
      <c r="D54" s="510" t="s">
        <v>481</v>
      </c>
      <c r="E54" s="509" t="s">
        <v>644</v>
      </c>
      <c r="F54" s="510" t="s">
        <v>645</v>
      </c>
      <c r="G54" s="509" t="s">
        <v>738</v>
      </c>
      <c r="H54" s="509" t="s">
        <v>739</v>
      </c>
      <c r="I54" s="512">
        <v>2766.639892578125</v>
      </c>
      <c r="J54" s="512">
        <v>20</v>
      </c>
      <c r="K54" s="513">
        <v>55332.80078125</v>
      </c>
    </row>
    <row r="55" spans="1:11" ht="14.45" customHeight="1" x14ac:dyDescent="0.2">
      <c r="A55" s="507" t="s">
        <v>471</v>
      </c>
      <c r="B55" s="508" t="s">
        <v>472</v>
      </c>
      <c r="C55" s="509" t="s">
        <v>480</v>
      </c>
      <c r="D55" s="510" t="s">
        <v>481</v>
      </c>
      <c r="E55" s="509" t="s">
        <v>644</v>
      </c>
      <c r="F55" s="510" t="s">
        <v>645</v>
      </c>
      <c r="G55" s="509" t="s">
        <v>740</v>
      </c>
      <c r="H55" s="509" t="s">
        <v>741</v>
      </c>
      <c r="I55" s="512">
        <v>6200</v>
      </c>
      <c r="J55" s="512">
        <v>5</v>
      </c>
      <c r="K55" s="513">
        <v>31000</v>
      </c>
    </row>
    <row r="56" spans="1:11" ht="14.45" customHeight="1" x14ac:dyDescent="0.2">
      <c r="A56" s="507" t="s">
        <v>471</v>
      </c>
      <c r="B56" s="508" t="s">
        <v>472</v>
      </c>
      <c r="C56" s="509" t="s">
        <v>480</v>
      </c>
      <c r="D56" s="510" t="s">
        <v>481</v>
      </c>
      <c r="E56" s="509" t="s">
        <v>644</v>
      </c>
      <c r="F56" s="510" t="s">
        <v>645</v>
      </c>
      <c r="G56" s="509" t="s">
        <v>742</v>
      </c>
      <c r="H56" s="509" t="s">
        <v>743</v>
      </c>
      <c r="I56" s="512">
        <v>5094.9482421875</v>
      </c>
      <c r="J56" s="512">
        <v>8</v>
      </c>
      <c r="K56" s="513">
        <v>40708.26953125</v>
      </c>
    </row>
    <row r="57" spans="1:11" ht="14.45" customHeight="1" x14ac:dyDescent="0.2">
      <c r="A57" s="507" t="s">
        <v>471</v>
      </c>
      <c r="B57" s="508" t="s">
        <v>472</v>
      </c>
      <c r="C57" s="509" t="s">
        <v>480</v>
      </c>
      <c r="D57" s="510" t="s">
        <v>481</v>
      </c>
      <c r="E57" s="509" t="s">
        <v>644</v>
      </c>
      <c r="F57" s="510" t="s">
        <v>645</v>
      </c>
      <c r="G57" s="509" t="s">
        <v>744</v>
      </c>
      <c r="H57" s="509" t="s">
        <v>745</v>
      </c>
      <c r="I57" s="512">
        <v>5094.9482421875</v>
      </c>
      <c r="J57" s="512">
        <v>8</v>
      </c>
      <c r="K57" s="513">
        <v>40708.26953125</v>
      </c>
    </row>
    <row r="58" spans="1:11" ht="14.45" customHeight="1" x14ac:dyDescent="0.2">
      <c r="A58" s="507" t="s">
        <v>471</v>
      </c>
      <c r="B58" s="508" t="s">
        <v>472</v>
      </c>
      <c r="C58" s="509" t="s">
        <v>480</v>
      </c>
      <c r="D58" s="510" t="s">
        <v>481</v>
      </c>
      <c r="E58" s="509" t="s">
        <v>644</v>
      </c>
      <c r="F58" s="510" t="s">
        <v>645</v>
      </c>
      <c r="G58" s="509" t="s">
        <v>746</v>
      </c>
      <c r="H58" s="509" t="s">
        <v>747</v>
      </c>
      <c r="I58" s="512">
        <v>9663.7969360351563</v>
      </c>
      <c r="J58" s="512">
        <v>43</v>
      </c>
      <c r="K58" s="513">
        <v>415543.349609375</v>
      </c>
    </row>
    <row r="59" spans="1:11" ht="14.45" customHeight="1" x14ac:dyDescent="0.2">
      <c r="A59" s="507" t="s">
        <v>471</v>
      </c>
      <c r="B59" s="508" t="s">
        <v>472</v>
      </c>
      <c r="C59" s="509" t="s">
        <v>480</v>
      </c>
      <c r="D59" s="510" t="s">
        <v>481</v>
      </c>
      <c r="E59" s="509" t="s">
        <v>644</v>
      </c>
      <c r="F59" s="510" t="s">
        <v>645</v>
      </c>
      <c r="G59" s="509" t="s">
        <v>748</v>
      </c>
      <c r="H59" s="509" t="s">
        <v>749</v>
      </c>
      <c r="I59" s="512">
        <v>9663.796875</v>
      </c>
      <c r="J59" s="512">
        <v>43</v>
      </c>
      <c r="K59" s="513">
        <v>415543.228515625</v>
      </c>
    </row>
    <row r="60" spans="1:11" ht="14.45" customHeight="1" x14ac:dyDescent="0.2">
      <c r="A60" s="507" t="s">
        <v>471</v>
      </c>
      <c r="B60" s="508" t="s">
        <v>472</v>
      </c>
      <c r="C60" s="509" t="s">
        <v>480</v>
      </c>
      <c r="D60" s="510" t="s">
        <v>481</v>
      </c>
      <c r="E60" s="509" t="s">
        <v>644</v>
      </c>
      <c r="F60" s="510" t="s">
        <v>645</v>
      </c>
      <c r="G60" s="509" t="s">
        <v>750</v>
      </c>
      <c r="H60" s="509" t="s">
        <v>751</v>
      </c>
      <c r="I60" s="512">
        <v>27225.0849609375</v>
      </c>
      <c r="J60" s="512">
        <v>2</v>
      </c>
      <c r="K60" s="513">
        <v>54450.169921875</v>
      </c>
    </row>
    <row r="61" spans="1:11" ht="14.45" customHeight="1" x14ac:dyDescent="0.2">
      <c r="A61" s="507" t="s">
        <v>471</v>
      </c>
      <c r="B61" s="508" t="s">
        <v>472</v>
      </c>
      <c r="C61" s="509" t="s">
        <v>480</v>
      </c>
      <c r="D61" s="510" t="s">
        <v>481</v>
      </c>
      <c r="E61" s="509" t="s">
        <v>644</v>
      </c>
      <c r="F61" s="510" t="s">
        <v>645</v>
      </c>
      <c r="G61" s="509" t="s">
        <v>750</v>
      </c>
      <c r="H61" s="509" t="s">
        <v>752</v>
      </c>
      <c r="I61" s="512">
        <v>15004</v>
      </c>
      <c r="J61" s="512">
        <v>1</v>
      </c>
      <c r="K61" s="513">
        <v>15004</v>
      </c>
    </row>
    <row r="62" spans="1:11" ht="14.45" customHeight="1" x14ac:dyDescent="0.2">
      <c r="A62" s="507" t="s">
        <v>471</v>
      </c>
      <c r="B62" s="508" t="s">
        <v>472</v>
      </c>
      <c r="C62" s="509" t="s">
        <v>480</v>
      </c>
      <c r="D62" s="510" t="s">
        <v>481</v>
      </c>
      <c r="E62" s="509" t="s">
        <v>644</v>
      </c>
      <c r="F62" s="510" t="s">
        <v>645</v>
      </c>
      <c r="G62" s="509" t="s">
        <v>753</v>
      </c>
      <c r="H62" s="509" t="s">
        <v>754</v>
      </c>
      <c r="I62" s="512">
        <v>27225</v>
      </c>
      <c r="J62" s="512">
        <v>1</v>
      </c>
      <c r="K62" s="513">
        <v>27225</v>
      </c>
    </row>
    <row r="63" spans="1:11" ht="14.45" customHeight="1" x14ac:dyDescent="0.2">
      <c r="A63" s="507" t="s">
        <v>471</v>
      </c>
      <c r="B63" s="508" t="s">
        <v>472</v>
      </c>
      <c r="C63" s="509" t="s">
        <v>480</v>
      </c>
      <c r="D63" s="510" t="s">
        <v>481</v>
      </c>
      <c r="E63" s="509" t="s">
        <v>644</v>
      </c>
      <c r="F63" s="510" t="s">
        <v>645</v>
      </c>
      <c r="G63" s="509" t="s">
        <v>755</v>
      </c>
      <c r="H63" s="509" t="s">
        <v>756</v>
      </c>
      <c r="I63" s="512">
        <v>1368.510009765625</v>
      </c>
      <c r="J63" s="512">
        <v>25</v>
      </c>
      <c r="K63" s="513">
        <v>34212.7490234375</v>
      </c>
    </row>
    <row r="64" spans="1:11" ht="14.45" customHeight="1" x14ac:dyDescent="0.2">
      <c r="A64" s="507" t="s">
        <v>471</v>
      </c>
      <c r="B64" s="508" t="s">
        <v>472</v>
      </c>
      <c r="C64" s="509" t="s">
        <v>480</v>
      </c>
      <c r="D64" s="510" t="s">
        <v>481</v>
      </c>
      <c r="E64" s="509" t="s">
        <v>644</v>
      </c>
      <c r="F64" s="510" t="s">
        <v>645</v>
      </c>
      <c r="G64" s="509" t="s">
        <v>757</v>
      </c>
      <c r="H64" s="509" t="s">
        <v>758</v>
      </c>
      <c r="I64" s="512">
        <v>428.33999633789063</v>
      </c>
      <c r="J64" s="512">
        <v>57</v>
      </c>
      <c r="K64" s="513">
        <v>24415.3798828125</v>
      </c>
    </row>
    <row r="65" spans="1:11" ht="14.45" customHeight="1" x14ac:dyDescent="0.2">
      <c r="A65" s="507" t="s">
        <v>471</v>
      </c>
      <c r="B65" s="508" t="s">
        <v>472</v>
      </c>
      <c r="C65" s="509" t="s">
        <v>480</v>
      </c>
      <c r="D65" s="510" t="s">
        <v>481</v>
      </c>
      <c r="E65" s="509" t="s">
        <v>644</v>
      </c>
      <c r="F65" s="510" t="s">
        <v>645</v>
      </c>
      <c r="G65" s="509" t="s">
        <v>759</v>
      </c>
      <c r="H65" s="509" t="s">
        <v>760</v>
      </c>
      <c r="I65" s="512">
        <v>281.92999267578125</v>
      </c>
      <c r="J65" s="512">
        <v>20</v>
      </c>
      <c r="K65" s="513">
        <v>5638.599853515625</v>
      </c>
    </row>
    <row r="66" spans="1:11" ht="14.45" customHeight="1" x14ac:dyDescent="0.2">
      <c r="A66" s="507" t="s">
        <v>471</v>
      </c>
      <c r="B66" s="508" t="s">
        <v>472</v>
      </c>
      <c r="C66" s="509" t="s">
        <v>480</v>
      </c>
      <c r="D66" s="510" t="s">
        <v>481</v>
      </c>
      <c r="E66" s="509" t="s">
        <v>644</v>
      </c>
      <c r="F66" s="510" t="s">
        <v>645</v>
      </c>
      <c r="G66" s="509" t="s">
        <v>759</v>
      </c>
      <c r="H66" s="509" t="s">
        <v>761</v>
      </c>
      <c r="I66" s="512">
        <v>281.92999267578125</v>
      </c>
      <c r="J66" s="512">
        <v>35</v>
      </c>
      <c r="K66" s="513">
        <v>9867.5499267578125</v>
      </c>
    </row>
    <row r="67" spans="1:11" ht="14.45" customHeight="1" x14ac:dyDescent="0.2">
      <c r="A67" s="507" t="s">
        <v>471</v>
      </c>
      <c r="B67" s="508" t="s">
        <v>472</v>
      </c>
      <c r="C67" s="509" t="s">
        <v>480</v>
      </c>
      <c r="D67" s="510" t="s">
        <v>481</v>
      </c>
      <c r="E67" s="509" t="s">
        <v>644</v>
      </c>
      <c r="F67" s="510" t="s">
        <v>645</v>
      </c>
      <c r="G67" s="509" t="s">
        <v>762</v>
      </c>
      <c r="H67" s="509" t="s">
        <v>763</v>
      </c>
      <c r="I67" s="512">
        <v>484</v>
      </c>
      <c r="J67" s="512">
        <v>30</v>
      </c>
      <c r="K67" s="513">
        <v>14520</v>
      </c>
    </row>
    <row r="68" spans="1:11" ht="14.45" customHeight="1" x14ac:dyDescent="0.2">
      <c r="A68" s="507" t="s">
        <v>471</v>
      </c>
      <c r="B68" s="508" t="s">
        <v>472</v>
      </c>
      <c r="C68" s="509" t="s">
        <v>480</v>
      </c>
      <c r="D68" s="510" t="s">
        <v>481</v>
      </c>
      <c r="E68" s="509" t="s">
        <v>644</v>
      </c>
      <c r="F68" s="510" t="s">
        <v>645</v>
      </c>
      <c r="G68" s="509" t="s">
        <v>764</v>
      </c>
      <c r="H68" s="509" t="s">
        <v>765</v>
      </c>
      <c r="I68" s="512">
        <v>2565.1970590444712</v>
      </c>
      <c r="J68" s="512">
        <v>57</v>
      </c>
      <c r="K68" s="513">
        <v>146216.28759765625</v>
      </c>
    </row>
    <row r="69" spans="1:11" ht="14.45" customHeight="1" x14ac:dyDescent="0.2">
      <c r="A69" s="507" t="s">
        <v>471</v>
      </c>
      <c r="B69" s="508" t="s">
        <v>472</v>
      </c>
      <c r="C69" s="509" t="s">
        <v>480</v>
      </c>
      <c r="D69" s="510" t="s">
        <v>481</v>
      </c>
      <c r="E69" s="509" t="s">
        <v>644</v>
      </c>
      <c r="F69" s="510" t="s">
        <v>645</v>
      </c>
      <c r="G69" s="509" t="s">
        <v>766</v>
      </c>
      <c r="H69" s="509" t="s">
        <v>767</v>
      </c>
      <c r="I69" s="512">
        <v>3049.2342703683034</v>
      </c>
      <c r="J69" s="512">
        <v>16</v>
      </c>
      <c r="K69" s="513">
        <v>48787.799560546875</v>
      </c>
    </row>
    <row r="70" spans="1:11" ht="14.45" customHeight="1" x14ac:dyDescent="0.2">
      <c r="A70" s="507" t="s">
        <v>471</v>
      </c>
      <c r="B70" s="508" t="s">
        <v>472</v>
      </c>
      <c r="C70" s="509" t="s">
        <v>480</v>
      </c>
      <c r="D70" s="510" t="s">
        <v>481</v>
      </c>
      <c r="E70" s="509" t="s">
        <v>644</v>
      </c>
      <c r="F70" s="510" t="s">
        <v>645</v>
      </c>
      <c r="G70" s="509" t="s">
        <v>768</v>
      </c>
      <c r="H70" s="509" t="s">
        <v>769</v>
      </c>
      <c r="I70" s="512">
        <v>647.83001708984375</v>
      </c>
      <c r="J70" s="512">
        <v>1</v>
      </c>
      <c r="K70" s="513">
        <v>647.83001708984375</v>
      </c>
    </row>
    <row r="71" spans="1:11" ht="14.45" customHeight="1" x14ac:dyDescent="0.2">
      <c r="A71" s="507" t="s">
        <v>471</v>
      </c>
      <c r="B71" s="508" t="s">
        <v>472</v>
      </c>
      <c r="C71" s="509" t="s">
        <v>480</v>
      </c>
      <c r="D71" s="510" t="s">
        <v>481</v>
      </c>
      <c r="E71" s="509" t="s">
        <v>644</v>
      </c>
      <c r="F71" s="510" t="s">
        <v>645</v>
      </c>
      <c r="G71" s="509" t="s">
        <v>770</v>
      </c>
      <c r="H71" s="509" t="s">
        <v>771</v>
      </c>
      <c r="I71" s="512">
        <v>180.89866129557291</v>
      </c>
      <c r="J71" s="512">
        <v>35</v>
      </c>
      <c r="K71" s="513">
        <v>6331.33984375</v>
      </c>
    </row>
    <row r="72" spans="1:11" ht="14.45" customHeight="1" x14ac:dyDescent="0.2">
      <c r="A72" s="507" t="s">
        <v>471</v>
      </c>
      <c r="B72" s="508" t="s">
        <v>472</v>
      </c>
      <c r="C72" s="509" t="s">
        <v>480</v>
      </c>
      <c r="D72" s="510" t="s">
        <v>481</v>
      </c>
      <c r="E72" s="509" t="s">
        <v>644</v>
      </c>
      <c r="F72" s="510" t="s">
        <v>645</v>
      </c>
      <c r="G72" s="509" t="s">
        <v>772</v>
      </c>
      <c r="H72" s="509" t="s">
        <v>773</v>
      </c>
      <c r="I72" s="512">
        <v>1004.3933308919271</v>
      </c>
      <c r="J72" s="512">
        <v>3</v>
      </c>
      <c r="K72" s="513">
        <v>3013.1799926757813</v>
      </c>
    </row>
    <row r="73" spans="1:11" ht="14.45" customHeight="1" x14ac:dyDescent="0.2">
      <c r="A73" s="507" t="s">
        <v>471</v>
      </c>
      <c r="B73" s="508" t="s">
        <v>472</v>
      </c>
      <c r="C73" s="509" t="s">
        <v>480</v>
      </c>
      <c r="D73" s="510" t="s">
        <v>481</v>
      </c>
      <c r="E73" s="509" t="s">
        <v>644</v>
      </c>
      <c r="F73" s="510" t="s">
        <v>645</v>
      </c>
      <c r="G73" s="509" t="s">
        <v>774</v>
      </c>
      <c r="H73" s="509" t="s">
        <v>775</v>
      </c>
      <c r="I73" s="512">
        <v>980.09334309895837</v>
      </c>
      <c r="J73" s="512">
        <v>3</v>
      </c>
      <c r="K73" s="513">
        <v>2940.280029296875</v>
      </c>
    </row>
    <row r="74" spans="1:11" ht="14.45" customHeight="1" x14ac:dyDescent="0.2">
      <c r="A74" s="507" t="s">
        <v>471</v>
      </c>
      <c r="B74" s="508" t="s">
        <v>472</v>
      </c>
      <c r="C74" s="509" t="s">
        <v>480</v>
      </c>
      <c r="D74" s="510" t="s">
        <v>481</v>
      </c>
      <c r="E74" s="509" t="s">
        <v>644</v>
      </c>
      <c r="F74" s="510" t="s">
        <v>645</v>
      </c>
      <c r="G74" s="509" t="s">
        <v>776</v>
      </c>
      <c r="H74" s="509" t="s">
        <v>777</v>
      </c>
      <c r="I74" s="512">
        <v>1166.43994140625</v>
      </c>
      <c r="J74" s="512">
        <v>1</v>
      </c>
      <c r="K74" s="513">
        <v>1166.43994140625</v>
      </c>
    </row>
    <row r="75" spans="1:11" ht="14.45" customHeight="1" x14ac:dyDescent="0.2">
      <c r="A75" s="507" t="s">
        <v>471</v>
      </c>
      <c r="B75" s="508" t="s">
        <v>472</v>
      </c>
      <c r="C75" s="509" t="s">
        <v>480</v>
      </c>
      <c r="D75" s="510" t="s">
        <v>481</v>
      </c>
      <c r="E75" s="509" t="s">
        <v>644</v>
      </c>
      <c r="F75" s="510" t="s">
        <v>645</v>
      </c>
      <c r="G75" s="509" t="s">
        <v>778</v>
      </c>
      <c r="H75" s="509" t="s">
        <v>779</v>
      </c>
      <c r="I75" s="512">
        <v>274.66876220703125</v>
      </c>
      <c r="J75" s="512">
        <v>6</v>
      </c>
      <c r="K75" s="513">
        <v>1648.0100708007813</v>
      </c>
    </row>
    <row r="76" spans="1:11" ht="14.45" customHeight="1" x14ac:dyDescent="0.2">
      <c r="A76" s="507" t="s">
        <v>471</v>
      </c>
      <c r="B76" s="508" t="s">
        <v>472</v>
      </c>
      <c r="C76" s="509" t="s">
        <v>480</v>
      </c>
      <c r="D76" s="510" t="s">
        <v>481</v>
      </c>
      <c r="E76" s="509" t="s">
        <v>644</v>
      </c>
      <c r="F76" s="510" t="s">
        <v>645</v>
      </c>
      <c r="G76" s="509" t="s">
        <v>780</v>
      </c>
      <c r="H76" s="509" t="s">
        <v>781</v>
      </c>
      <c r="I76" s="512">
        <v>274.67999267578125</v>
      </c>
      <c r="J76" s="512">
        <v>9</v>
      </c>
      <c r="K76" s="513">
        <v>2472.1199951171875</v>
      </c>
    </row>
    <row r="77" spans="1:11" ht="14.45" customHeight="1" x14ac:dyDescent="0.2">
      <c r="A77" s="507" t="s">
        <v>471</v>
      </c>
      <c r="B77" s="508" t="s">
        <v>472</v>
      </c>
      <c r="C77" s="509" t="s">
        <v>480</v>
      </c>
      <c r="D77" s="510" t="s">
        <v>481</v>
      </c>
      <c r="E77" s="509" t="s">
        <v>644</v>
      </c>
      <c r="F77" s="510" t="s">
        <v>645</v>
      </c>
      <c r="G77" s="509" t="s">
        <v>782</v>
      </c>
      <c r="H77" s="509" t="s">
        <v>783</v>
      </c>
      <c r="I77" s="512">
        <v>2766.639892578125</v>
      </c>
      <c r="J77" s="512">
        <v>2</v>
      </c>
      <c r="K77" s="513">
        <v>5533.27978515625</v>
      </c>
    </row>
    <row r="78" spans="1:11" ht="14.45" customHeight="1" x14ac:dyDescent="0.2">
      <c r="A78" s="507" t="s">
        <v>471</v>
      </c>
      <c r="B78" s="508" t="s">
        <v>472</v>
      </c>
      <c r="C78" s="509" t="s">
        <v>480</v>
      </c>
      <c r="D78" s="510" t="s">
        <v>481</v>
      </c>
      <c r="E78" s="509" t="s">
        <v>644</v>
      </c>
      <c r="F78" s="510" t="s">
        <v>645</v>
      </c>
      <c r="G78" s="509" t="s">
        <v>784</v>
      </c>
      <c r="H78" s="509" t="s">
        <v>785</v>
      </c>
      <c r="I78" s="512">
        <v>274.67001342773438</v>
      </c>
      <c r="J78" s="512">
        <v>4</v>
      </c>
      <c r="K78" s="513">
        <v>1098.6800537109375</v>
      </c>
    </row>
    <row r="79" spans="1:11" ht="14.45" customHeight="1" x14ac:dyDescent="0.2">
      <c r="A79" s="507" t="s">
        <v>471</v>
      </c>
      <c r="B79" s="508" t="s">
        <v>472</v>
      </c>
      <c r="C79" s="509" t="s">
        <v>480</v>
      </c>
      <c r="D79" s="510" t="s">
        <v>481</v>
      </c>
      <c r="E79" s="509" t="s">
        <v>644</v>
      </c>
      <c r="F79" s="510" t="s">
        <v>645</v>
      </c>
      <c r="G79" s="509" t="s">
        <v>786</v>
      </c>
      <c r="H79" s="509" t="s">
        <v>787</v>
      </c>
      <c r="I79" s="512">
        <v>12033.4599609375</v>
      </c>
      <c r="J79" s="512">
        <v>4</v>
      </c>
      <c r="K79" s="513">
        <v>48133.83984375</v>
      </c>
    </row>
    <row r="80" spans="1:11" ht="14.45" customHeight="1" x14ac:dyDescent="0.2">
      <c r="A80" s="507" t="s">
        <v>471</v>
      </c>
      <c r="B80" s="508" t="s">
        <v>472</v>
      </c>
      <c r="C80" s="509" t="s">
        <v>480</v>
      </c>
      <c r="D80" s="510" t="s">
        <v>481</v>
      </c>
      <c r="E80" s="509" t="s">
        <v>644</v>
      </c>
      <c r="F80" s="510" t="s">
        <v>645</v>
      </c>
      <c r="G80" s="509" t="s">
        <v>788</v>
      </c>
      <c r="H80" s="509" t="s">
        <v>789</v>
      </c>
      <c r="I80" s="512">
        <v>2783.9150390625</v>
      </c>
      <c r="J80" s="512">
        <v>2</v>
      </c>
      <c r="K80" s="513">
        <v>5567.830078125</v>
      </c>
    </row>
    <row r="81" spans="1:11" ht="14.45" customHeight="1" x14ac:dyDescent="0.2">
      <c r="A81" s="507" t="s">
        <v>471</v>
      </c>
      <c r="B81" s="508" t="s">
        <v>472</v>
      </c>
      <c r="C81" s="509" t="s">
        <v>480</v>
      </c>
      <c r="D81" s="510" t="s">
        <v>481</v>
      </c>
      <c r="E81" s="509" t="s">
        <v>644</v>
      </c>
      <c r="F81" s="510" t="s">
        <v>645</v>
      </c>
      <c r="G81" s="509" t="s">
        <v>790</v>
      </c>
      <c r="H81" s="509" t="s">
        <v>791</v>
      </c>
      <c r="I81" s="512">
        <v>274.66000366210938</v>
      </c>
      <c r="J81" s="512">
        <v>2</v>
      </c>
      <c r="K81" s="513">
        <v>549.32000732421875</v>
      </c>
    </row>
    <row r="82" spans="1:11" ht="14.45" customHeight="1" x14ac:dyDescent="0.2">
      <c r="A82" s="507" t="s">
        <v>471</v>
      </c>
      <c r="B82" s="508" t="s">
        <v>472</v>
      </c>
      <c r="C82" s="509" t="s">
        <v>480</v>
      </c>
      <c r="D82" s="510" t="s">
        <v>481</v>
      </c>
      <c r="E82" s="509" t="s">
        <v>644</v>
      </c>
      <c r="F82" s="510" t="s">
        <v>645</v>
      </c>
      <c r="G82" s="509" t="s">
        <v>792</v>
      </c>
      <c r="H82" s="509" t="s">
        <v>793</v>
      </c>
      <c r="I82" s="512">
        <v>119.79000091552734</v>
      </c>
      <c r="J82" s="512">
        <v>5</v>
      </c>
      <c r="K82" s="513">
        <v>598.95001220703125</v>
      </c>
    </row>
    <row r="83" spans="1:11" ht="14.45" customHeight="1" x14ac:dyDescent="0.2">
      <c r="A83" s="507" t="s">
        <v>471</v>
      </c>
      <c r="B83" s="508" t="s">
        <v>472</v>
      </c>
      <c r="C83" s="509" t="s">
        <v>480</v>
      </c>
      <c r="D83" s="510" t="s">
        <v>481</v>
      </c>
      <c r="E83" s="509" t="s">
        <v>644</v>
      </c>
      <c r="F83" s="510" t="s">
        <v>645</v>
      </c>
      <c r="G83" s="509" t="s">
        <v>794</v>
      </c>
      <c r="H83" s="509" t="s">
        <v>795</v>
      </c>
      <c r="I83" s="512">
        <v>274.67500305175781</v>
      </c>
      <c r="J83" s="512">
        <v>3</v>
      </c>
      <c r="K83" s="513">
        <v>824.02001953125</v>
      </c>
    </row>
    <row r="84" spans="1:11" ht="14.45" customHeight="1" x14ac:dyDescent="0.2">
      <c r="A84" s="507" t="s">
        <v>471</v>
      </c>
      <c r="B84" s="508" t="s">
        <v>472</v>
      </c>
      <c r="C84" s="509" t="s">
        <v>480</v>
      </c>
      <c r="D84" s="510" t="s">
        <v>481</v>
      </c>
      <c r="E84" s="509" t="s">
        <v>644</v>
      </c>
      <c r="F84" s="510" t="s">
        <v>645</v>
      </c>
      <c r="G84" s="509" t="s">
        <v>794</v>
      </c>
      <c r="H84" s="509" t="s">
        <v>796</v>
      </c>
      <c r="I84" s="512">
        <v>274.67999267578125</v>
      </c>
      <c r="J84" s="512">
        <v>2</v>
      </c>
      <c r="K84" s="513">
        <v>549.3599853515625</v>
      </c>
    </row>
    <row r="85" spans="1:11" ht="14.45" customHeight="1" x14ac:dyDescent="0.2">
      <c r="A85" s="507" t="s">
        <v>471</v>
      </c>
      <c r="B85" s="508" t="s">
        <v>472</v>
      </c>
      <c r="C85" s="509" t="s">
        <v>480</v>
      </c>
      <c r="D85" s="510" t="s">
        <v>481</v>
      </c>
      <c r="E85" s="509" t="s">
        <v>644</v>
      </c>
      <c r="F85" s="510" t="s">
        <v>645</v>
      </c>
      <c r="G85" s="509" t="s">
        <v>797</v>
      </c>
      <c r="H85" s="509" t="s">
        <v>798</v>
      </c>
      <c r="I85" s="512">
        <v>3018.8458658854165</v>
      </c>
      <c r="J85" s="512">
        <v>8</v>
      </c>
      <c r="K85" s="513">
        <v>24150.80029296875</v>
      </c>
    </row>
    <row r="86" spans="1:11" ht="14.45" customHeight="1" x14ac:dyDescent="0.2">
      <c r="A86" s="507" t="s">
        <v>471</v>
      </c>
      <c r="B86" s="508" t="s">
        <v>472</v>
      </c>
      <c r="C86" s="509" t="s">
        <v>480</v>
      </c>
      <c r="D86" s="510" t="s">
        <v>481</v>
      </c>
      <c r="E86" s="509" t="s">
        <v>644</v>
      </c>
      <c r="F86" s="510" t="s">
        <v>645</v>
      </c>
      <c r="G86" s="509" t="s">
        <v>799</v>
      </c>
      <c r="H86" s="509" t="s">
        <v>800</v>
      </c>
      <c r="I86" s="512">
        <v>3018.6182861328125</v>
      </c>
      <c r="J86" s="512">
        <v>8</v>
      </c>
      <c r="K86" s="513">
        <v>24148.95947265625</v>
      </c>
    </row>
    <row r="87" spans="1:11" ht="14.45" customHeight="1" x14ac:dyDescent="0.2">
      <c r="A87" s="507" t="s">
        <v>471</v>
      </c>
      <c r="B87" s="508" t="s">
        <v>472</v>
      </c>
      <c r="C87" s="509" t="s">
        <v>480</v>
      </c>
      <c r="D87" s="510" t="s">
        <v>481</v>
      </c>
      <c r="E87" s="509" t="s">
        <v>644</v>
      </c>
      <c r="F87" s="510" t="s">
        <v>645</v>
      </c>
      <c r="G87" s="509" t="s">
        <v>801</v>
      </c>
      <c r="H87" s="509" t="s">
        <v>802</v>
      </c>
      <c r="I87" s="512">
        <v>274.67001342773438</v>
      </c>
      <c r="J87" s="512">
        <v>2</v>
      </c>
      <c r="K87" s="513">
        <v>549.34002685546875</v>
      </c>
    </row>
    <row r="88" spans="1:11" ht="14.45" customHeight="1" x14ac:dyDescent="0.2">
      <c r="A88" s="507" t="s">
        <v>471</v>
      </c>
      <c r="B88" s="508" t="s">
        <v>472</v>
      </c>
      <c r="C88" s="509" t="s">
        <v>480</v>
      </c>
      <c r="D88" s="510" t="s">
        <v>481</v>
      </c>
      <c r="E88" s="509" t="s">
        <v>644</v>
      </c>
      <c r="F88" s="510" t="s">
        <v>645</v>
      </c>
      <c r="G88" s="509" t="s">
        <v>803</v>
      </c>
      <c r="H88" s="509" t="s">
        <v>804</v>
      </c>
      <c r="I88" s="512">
        <v>274.67600504557294</v>
      </c>
      <c r="J88" s="512">
        <v>12</v>
      </c>
      <c r="K88" s="513">
        <v>3296.0999755859375</v>
      </c>
    </row>
    <row r="89" spans="1:11" ht="14.45" customHeight="1" x14ac:dyDescent="0.2">
      <c r="A89" s="507" t="s">
        <v>471</v>
      </c>
      <c r="B89" s="508" t="s">
        <v>472</v>
      </c>
      <c r="C89" s="509" t="s">
        <v>480</v>
      </c>
      <c r="D89" s="510" t="s">
        <v>481</v>
      </c>
      <c r="E89" s="509" t="s">
        <v>644</v>
      </c>
      <c r="F89" s="510" t="s">
        <v>645</v>
      </c>
      <c r="G89" s="509" t="s">
        <v>805</v>
      </c>
      <c r="H89" s="509" t="s">
        <v>806</v>
      </c>
      <c r="I89" s="512">
        <v>2766.639892578125</v>
      </c>
      <c r="J89" s="512">
        <v>3</v>
      </c>
      <c r="K89" s="513">
        <v>8299.919921875</v>
      </c>
    </row>
    <row r="90" spans="1:11" ht="14.45" customHeight="1" x14ac:dyDescent="0.2">
      <c r="A90" s="507" t="s">
        <v>471</v>
      </c>
      <c r="B90" s="508" t="s">
        <v>472</v>
      </c>
      <c r="C90" s="509" t="s">
        <v>480</v>
      </c>
      <c r="D90" s="510" t="s">
        <v>481</v>
      </c>
      <c r="E90" s="509" t="s">
        <v>644</v>
      </c>
      <c r="F90" s="510" t="s">
        <v>645</v>
      </c>
      <c r="G90" s="509" t="s">
        <v>805</v>
      </c>
      <c r="H90" s="509" t="s">
        <v>807</v>
      </c>
      <c r="I90" s="512">
        <v>2766.639892578125</v>
      </c>
      <c r="J90" s="512">
        <v>2</v>
      </c>
      <c r="K90" s="513">
        <v>5533.27978515625</v>
      </c>
    </row>
    <row r="91" spans="1:11" ht="14.45" customHeight="1" x14ac:dyDescent="0.2">
      <c r="A91" s="507" t="s">
        <v>471</v>
      </c>
      <c r="B91" s="508" t="s">
        <v>472</v>
      </c>
      <c r="C91" s="509" t="s">
        <v>480</v>
      </c>
      <c r="D91" s="510" t="s">
        <v>481</v>
      </c>
      <c r="E91" s="509" t="s">
        <v>644</v>
      </c>
      <c r="F91" s="510" t="s">
        <v>645</v>
      </c>
      <c r="G91" s="509" t="s">
        <v>808</v>
      </c>
      <c r="H91" s="509" t="s">
        <v>809</v>
      </c>
      <c r="I91" s="512">
        <v>274.67824554443359</v>
      </c>
      <c r="J91" s="512">
        <v>18</v>
      </c>
      <c r="K91" s="513">
        <v>4944.2099609375</v>
      </c>
    </row>
    <row r="92" spans="1:11" ht="14.45" customHeight="1" x14ac:dyDescent="0.2">
      <c r="A92" s="507" t="s">
        <v>471</v>
      </c>
      <c r="B92" s="508" t="s">
        <v>472</v>
      </c>
      <c r="C92" s="509" t="s">
        <v>480</v>
      </c>
      <c r="D92" s="510" t="s">
        <v>481</v>
      </c>
      <c r="E92" s="509" t="s">
        <v>644</v>
      </c>
      <c r="F92" s="510" t="s">
        <v>645</v>
      </c>
      <c r="G92" s="509" t="s">
        <v>810</v>
      </c>
      <c r="H92" s="509" t="s">
        <v>811</v>
      </c>
      <c r="I92" s="512">
        <v>2766.6404418945313</v>
      </c>
      <c r="J92" s="512">
        <v>35</v>
      </c>
      <c r="K92" s="513">
        <v>96832.4404296875</v>
      </c>
    </row>
    <row r="93" spans="1:11" ht="14.45" customHeight="1" x14ac:dyDescent="0.2">
      <c r="A93" s="507" t="s">
        <v>471</v>
      </c>
      <c r="B93" s="508" t="s">
        <v>472</v>
      </c>
      <c r="C93" s="509" t="s">
        <v>480</v>
      </c>
      <c r="D93" s="510" t="s">
        <v>481</v>
      </c>
      <c r="E93" s="509" t="s">
        <v>644</v>
      </c>
      <c r="F93" s="510" t="s">
        <v>645</v>
      </c>
      <c r="G93" s="509" t="s">
        <v>812</v>
      </c>
      <c r="H93" s="509" t="s">
        <v>813</v>
      </c>
      <c r="I93" s="512">
        <v>372.67999267578125</v>
      </c>
      <c r="J93" s="512">
        <v>24</v>
      </c>
      <c r="K93" s="513">
        <v>8944.31982421875</v>
      </c>
    </row>
    <row r="94" spans="1:11" ht="14.45" customHeight="1" x14ac:dyDescent="0.2">
      <c r="A94" s="507" t="s">
        <v>471</v>
      </c>
      <c r="B94" s="508" t="s">
        <v>472</v>
      </c>
      <c r="C94" s="509" t="s">
        <v>480</v>
      </c>
      <c r="D94" s="510" t="s">
        <v>481</v>
      </c>
      <c r="E94" s="509" t="s">
        <v>644</v>
      </c>
      <c r="F94" s="510" t="s">
        <v>645</v>
      </c>
      <c r="G94" s="509" t="s">
        <v>814</v>
      </c>
      <c r="H94" s="509" t="s">
        <v>815</v>
      </c>
      <c r="I94" s="512">
        <v>2710.39990234375</v>
      </c>
      <c r="J94" s="512">
        <v>20</v>
      </c>
      <c r="K94" s="513">
        <v>54207.9990234375</v>
      </c>
    </row>
    <row r="95" spans="1:11" ht="14.45" customHeight="1" x14ac:dyDescent="0.2">
      <c r="A95" s="507" t="s">
        <v>471</v>
      </c>
      <c r="B95" s="508" t="s">
        <v>472</v>
      </c>
      <c r="C95" s="509" t="s">
        <v>480</v>
      </c>
      <c r="D95" s="510" t="s">
        <v>481</v>
      </c>
      <c r="E95" s="509" t="s">
        <v>644</v>
      </c>
      <c r="F95" s="510" t="s">
        <v>645</v>
      </c>
      <c r="G95" s="509" t="s">
        <v>816</v>
      </c>
      <c r="H95" s="509" t="s">
        <v>817</v>
      </c>
      <c r="I95" s="512">
        <v>17.629999160766602</v>
      </c>
      <c r="J95" s="512">
        <v>80</v>
      </c>
      <c r="K95" s="513">
        <v>1410.3599853515625</v>
      </c>
    </row>
    <row r="96" spans="1:11" ht="14.45" customHeight="1" x14ac:dyDescent="0.2">
      <c r="A96" s="507" t="s">
        <v>471</v>
      </c>
      <c r="B96" s="508" t="s">
        <v>472</v>
      </c>
      <c r="C96" s="509" t="s">
        <v>480</v>
      </c>
      <c r="D96" s="510" t="s">
        <v>481</v>
      </c>
      <c r="E96" s="509" t="s">
        <v>644</v>
      </c>
      <c r="F96" s="510" t="s">
        <v>645</v>
      </c>
      <c r="G96" s="509" t="s">
        <v>818</v>
      </c>
      <c r="H96" s="509" t="s">
        <v>819</v>
      </c>
      <c r="I96" s="512">
        <v>4007.56201171875</v>
      </c>
      <c r="J96" s="512">
        <v>9</v>
      </c>
      <c r="K96" s="513">
        <v>36067.9296875</v>
      </c>
    </row>
    <row r="97" spans="1:11" ht="14.45" customHeight="1" x14ac:dyDescent="0.2">
      <c r="A97" s="507" t="s">
        <v>471</v>
      </c>
      <c r="B97" s="508" t="s">
        <v>472</v>
      </c>
      <c r="C97" s="509" t="s">
        <v>480</v>
      </c>
      <c r="D97" s="510" t="s">
        <v>481</v>
      </c>
      <c r="E97" s="509" t="s">
        <v>644</v>
      </c>
      <c r="F97" s="510" t="s">
        <v>645</v>
      </c>
      <c r="G97" s="509" t="s">
        <v>820</v>
      </c>
      <c r="H97" s="509" t="s">
        <v>821</v>
      </c>
      <c r="I97" s="512">
        <v>33.661556752522785</v>
      </c>
      <c r="J97" s="512">
        <v>6120</v>
      </c>
      <c r="K97" s="513">
        <v>206012.80078125</v>
      </c>
    </row>
    <row r="98" spans="1:11" ht="14.45" customHeight="1" x14ac:dyDescent="0.2">
      <c r="A98" s="507" t="s">
        <v>471</v>
      </c>
      <c r="B98" s="508" t="s">
        <v>472</v>
      </c>
      <c r="C98" s="509" t="s">
        <v>480</v>
      </c>
      <c r="D98" s="510" t="s">
        <v>481</v>
      </c>
      <c r="E98" s="509" t="s">
        <v>644</v>
      </c>
      <c r="F98" s="510" t="s">
        <v>645</v>
      </c>
      <c r="G98" s="509" t="s">
        <v>822</v>
      </c>
      <c r="H98" s="509" t="s">
        <v>823</v>
      </c>
      <c r="I98" s="512">
        <v>33.659714181082592</v>
      </c>
      <c r="J98" s="512">
        <v>360</v>
      </c>
      <c r="K98" s="513">
        <v>12118.079833984375</v>
      </c>
    </row>
    <row r="99" spans="1:11" ht="14.45" customHeight="1" x14ac:dyDescent="0.2">
      <c r="A99" s="507" t="s">
        <v>471</v>
      </c>
      <c r="B99" s="508" t="s">
        <v>472</v>
      </c>
      <c r="C99" s="509" t="s">
        <v>480</v>
      </c>
      <c r="D99" s="510" t="s">
        <v>481</v>
      </c>
      <c r="E99" s="509" t="s">
        <v>644</v>
      </c>
      <c r="F99" s="510" t="s">
        <v>645</v>
      </c>
      <c r="G99" s="509" t="s">
        <v>824</v>
      </c>
      <c r="H99" s="509" t="s">
        <v>825</v>
      </c>
      <c r="I99" s="512">
        <v>39.809019262140446</v>
      </c>
      <c r="J99" s="512">
        <v>300</v>
      </c>
      <c r="K99" s="513">
        <v>11942.529907226563</v>
      </c>
    </row>
    <row r="100" spans="1:11" ht="14.45" customHeight="1" x14ac:dyDescent="0.2">
      <c r="A100" s="507" t="s">
        <v>471</v>
      </c>
      <c r="B100" s="508" t="s">
        <v>472</v>
      </c>
      <c r="C100" s="509" t="s">
        <v>480</v>
      </c>
      <c r="D100" s="510" t="s">
        <v>481</v>
      </c>
      <c r="E100" s="509" t="s">
        <v>644</v>
      </c>
      <c r="F100" s="510" t="s">
        <v>645</v>
      </c>
      <c r="G100" s="509" t="s">
        <v>826</v>
      </c>
      <c r="H100" s="509" t="s">
        <v>827</v>
      </c>
      <c r="I100" s="512">
        <v>16.472485905601864</v>
      </c>
      <c r="J100" s="512">
        <v>64188</v>
      </c>
      <c r="K100" s="513">
        <v>1057366.0239257813</v>
      </c>
    </row>
    <row r="101" spans="1:11" ht="14.45" customHeight="1" x14ac:dyDescent="0.2">
      <c r="A101" s="507" t="s">
        <v>471</v>
      </c>
      <c r="B101" s="508" t="s">
        <v>472</v>
      </c>
      <c r="C101" s="509" t="s">
        <v>480</v>
      </c>
      <c r="D101" s="510" t="s">
        <v>481</v>
      </c>
      <c r="E101" s="509" t="s">
        <v>644</v>
      </c>
      <c r="F101" s="510" t="s">
        <v>645</v>
      </c>
      <c r="G101" s="509" t="s">
        <v>828</v>
      </c>
      <c r="H101" s="509" t="s">
        <v>829</v>
      </c>
      <c r="I101" s="512">
        <v>12.135872536235386</v>
      </c>
      <c r="J101" s="512">
        <v>14640</v>
      </c>
      <c r="K101" s="513">
        <v>176464.109375</v>
      </c>
    </row>
    <row r="102" spans="1:11" ht="14.45" customHeight="1" x14ac:dyDescent="0.2">
      <c r="A102" s="507" t="s">
        <v>471</v>
      </c>
      <c r="B102" s="508" t="s">
        <v>472</v>
      </c>
      <c r="C102" s="509" t="s">
        <v>480</v>
      </c>
      <c r="D102" s="510" t="s">
        <v>481</v>
      </c>
      <c r="E102" s="509" t="s">
        <v>644</v>
      </c>
      <c r="F102" s="510" t="s">
        <v>645</v>
      </c>
      <c r="G102" s="509" t="s">
        <v>830</v>
      </c>
      <c r="H102" s="509" t="s">
        <v>831</v>
      </c>
      <c r="I102" s="512">
        <v>13939.130896935096</v>
      </c>
      <c r="J102" s="512">
        <v>42</v>
      </c>
      <c r="K102" s="513">
        <v>585443.9091796875</v>
      </c>
    </row>
    <row r="103" spans="1:11" ht="14.45" customHeight="1" x14ac:dyDescent="0.2">
      <c r="A103" s="507" t="s">
        <v>471</v>
      </c>
      <c r="B103" s="508" t="s">
        <v>472</v>
      </c>
      <c r="C103" s="509" t="s">
        <v>480</v>
      </c>
      <c r="D103" s="510" t="s">
        <v>481</v>
      </c>
      <c r="E103" s="509" t="s">
        <v>644</v>
      </c>
      <c r="F103" s="510" t="s">
        <v>645</v>
      </c>
      <c r="G103" s="509" t="s">
        <v>718</v>
      </c>
      <c r="H103" s="509" t="s">
        <v>832</v>
      </c>
      <c r="I103" s="512">
        <v>32.389999389648438</v>
      </c>
      <c r="J103" s="512">
        <v>60</v>
      </c>
      <c r="K103" s="513">
        <v>1943.4900512695313</v>
      </c>
    </row>
    <row r="104" spans="1:11" ht="14.45" customHeight="1" x14ac:dyDescent="0.2">
      <c r="A104" s="507" t="s">
        <v>471</v>
      </c>
      <c r="B104" s="508" t="s">
        <v>472</v>
      </c>
      <c r="C104" s="509" t="s">
        <v>480</v>
      </c>
      <c r="D104" s="510" t="s">
        <v>481</v>
      </c>
      <c r="E104" s="509" t="s">
        <v>644</v>
      </c>
      <c r="F104" s="510" t="s">
        <v>645</v>
      </c>
      <c r="G104" s="509" t="s">
        <v>833</v>
      </c>
      <c r="H104" s="509" t="s">
        <v>834</v>
      </c>
      <c r="I104" s="512">
        <v>18.790637668810394</v>
      </c>
      <c r="J104" s="512">
        <v>2400</v>
      </c>
      <c r="K104" s="513">
        <v>45099.2294921875</v>
      </c>
    </row>
    <row r="105" spans="1:11" ht="14.45" customHeight="1" x14ac:dyDescent="0.2">
      <c r="A105" s="507" t="s">
        <v>471</v>
      </c>
      <c r="B105" s="508" t="s">
        <v>472</v>
      </c>
      <c r="C105" s="509" t="s">
        <v>480</v>
      </c>
      <c r="D105" s="510" t="s">
        <v>481</v>
      </c>
      <c r="E105" s="509" t="s">
        <v>644</v>
      </c>
      <c r="F105" s="510" t="s">
        <v>645</v>
      </c>
      <c r="G105" s="509" t="s">
        <v>835</v>
      </c>
      <c r="H105" s="509" t="s">
        <v>836</v>
      </c>
      <c r="I105" s="512">
        <v>142.24513329399957</v>
      </c>
      <c r="J105" s="512">
        <v>37</v>
      </c>
      <c r="K105" s="513">
        <v>5353.0599822998047</v>
      </c>
    </row>
    <row r="106" spans="1:11" ht="14.45" customHeight="1" x14ac:dyDescent="0.2">
      <c r="A106" s="507" t="s">
        <v>471</v>
      </c>
      <c r="B106" s="508" t="s">
        <v>472</v>
      </c>
      <c r="C106" s="509" t="s">
        <v>480</v>
      </c>
      <c r="D106" s="510" t="s">
        <v>481</v>
      </c>
      <c r="E106" s="509" t="s">
        <v>644</v>
      </c>
      <c r="F106" s="510" t="s">
        <v>645</v>
      </c>
      <c r="G106" s="509" t="s">
        <v>837</v>
      </c>
      <c r="H106" s="509" t="s">
        <v>838</v>
      </c>
      <c r="I106" s="512">
        <v>1391.4833577473958</v>
      </c>
      <c r="J106" s="512">
        <v>3</v>
      </c>
      <c r="K106" s="513">
        <v>4174.4500732421875</v>
      </c>
    </row>
    <row r="107" spans="1:11" ht="14.45" customHeight="1" x14ac:dyDescent="0.2">
      <c r="A107" s="507" t="s">
        <v>471</v>
      </c>
      <c r="B107" s="508" t="s">
        <v>472</v>
      </c>
      <c r="C107" s="509" t="s">
        <v>480</v>
      </c>
      <c r="D107" s="510" t="s">
        <v>481</v>
      </c>
      <c r="E107" s="509" t="s">
        <v>644</v>
      </c>
      <c r="F107" s="510" t="s">
        <v>645</v>
      </c>
      <c r="G107" s="509" t="s">
        <v>839</v>
      </c>
      <c r="H107" s="509" t="s">
        <v>840</v>
      </c>
      <c r="I107" s="512">
        <v>1476</v>
      </c>
      <c r="J107" s="512">
        <v>1</v>
      </c>
      <c r="K107" s="513">
        <v>1476</v>
      </c>
    </row>
    <row r="108" spans="1:11" ht="14.45" customHeight="1" x14ac:dyDescent="0.2">
      <c r="A108" s="507" t="s">
        <v>471</v>
      </c>
      <c r="B108" s="508" t="s">
        <v>472</v>
      </c>
      <c r="C108" s="509" t="s">
        <v>480</v>
      </c>
      <c r="D108" s="510" t="s">
        <v>481</v>
      </c>
      <c r="E108" s="509" t="s">
        <v>644</v>
      </c>
      <c r="F108" s="510" t="s">
        <v>645</v>
      </c>
      <c r="G108" s="509" t="s">
        <v>841</v>
      </c>
      <c r="H108" s="509" t="s">
        <v>842</v>
      </c>
      <c r="I108" s="512">
        <v>255.98038748172303</v>
      </c>
      <c r="J108" s="512">
        <v>3</v>
      </c>
      <c r="K108" s="513">
        <v>767.94116244516908</v>
      </c>
    </row>
    <row r="109" spans="1:11" ht="14.45" customHeight="1" x14ac:dyDescent="0.2">
      <c r="A109" s="507" t="s">
        <v>471</v>
      </c>
      <c r="B109" s="508" t="s">
        <v>472</v>
      </c>
      <c r="C109" s="509" t="s">
        <v>480</v>
      </c>
      <c r="D109" s="510" t="s">
        <v>481</v>
      </c>
      <c r="E109" s="509" t="s">
        <v>644</v>
      </c>
      <c r="F109" s="510" t="s">
        <v>645</v>
      </c>
      <c r="G109" s="509" t="s">
        <v>843</v>
      </c>
      <c r="H109" s="509" t="s">
        <v>844</v>
      </c>
      <c r="I109" s="512">
        <v>241.8800048828125</v>
      </c>
      <c r="J109" s="512">
        <v>4</v>
      </c>
      <c r="K109" s="513">
        <v>967.52001953125</v>
      </c>
    </row>
    <row r="110" spans="1:11" ht="14.45" customHeight="1" x14ac:dyDescent="0.2">
      <c r="A110" s="507" t="s">
        <v>471</v>
      </c>
      <c r="B110" s="508" t="s">
        <v>472</v>
      </c>
      <c r="C110" s="509" t="s">
        <v>480</v>
      </c>
      <c r="D110" s="510" t="s">
        <v>481</v>
      </c>
      <c r="E110" s="509" t="s">
        <v>644</v>
      </c>
      <c r="F110" s="510" t="s">
        <v>645</v>
      </c>
      <c r="G110" s="509" t="s">
        <v>845</v>
      </c>
      <c r="H110" s="509" t="s">
        <v>846</v>
      </c>
      <c r="I110" s="512">
        <v>3445</v>
      </c>
      <c r="J110" s="512">
        <v>3</v>
      </c>
      <c r="K110" s="513">
        <v>10335</v>
      </c>
    </row>
    <row r="111" spans="1:11" ht="14.45" customHeight="1" x14ac:dyDescent="0.2">
      <c r="A111" s="507" t="s">
        <v>471</v>
      </c>
      <c r="B111" s="508" t="s">
        <v>472</v>
      </c>
      <c r="C111" s="509" t="s">
        <v>480</v>
      </c>
      <c r="D111" s="510" t="s">
        <v>481</v>
      </c>
      <c r="E111" s="509" t="s">
        <v>644</v>
      </c>
      <c r="F111" s="510" t="s">
        <v>645</v>
      </c>
      <c r="G111" s="509" t="s">
        <v>847</v>
      </c>
      <c r="H111" s="509" t="s">
        <v>848</v>
      </c>
      <c r="I111" s="512">
        <v>108.90000152587891</v>
      </c>
      <c r="J111" s="512">
        <v>1</v>
      </c>
      <c r="K111" s="513">
        <v>108.90000152587891</v>
      </c>
    </row>
    <row r="112" spans="1:11" ht="14.45" customHeight="1" x14ac:dyDescent="0.2">
      <c r="A112" s="507" t="s">
        <v>471</v>
      </c>
      <c r="B112" s="508" t="s">
        <v>472</v>
      </c>
      <c r="C112" s="509" t="s">
        <v>480</v>
      </c>
      <c r="D112" s="510" t="s">
        <v>481</v>
      </c>
      <c r="E112" s="509" t="s">
        <v>644</v>
      </c>
      <c r="F112" s="510" t="s">
        <v>645</v>
      </c>
      <c r="G112" s="509" t="s">
        <v>849</v>
      </c>
      <c r="H112" s="509" t="s">
        <v>850</v>
      </c>
      <c r="I112" s="512">
        <v>228.23842137402826</v>
      </c>
      <c r="J112" s="512">
        <v>130</v>
      </c>
      <c r="K112" s="513">
        <v>27630.690162658691</v>
      </c>
    </row>
    <row r="113" spans="1:11" ht="14.45" customHeight="1" x14ac:dyDescent="0.2">
      <c r="A113" s="507" t="s">
        <v>471</v>
      </c>
      <c r="B113" s="508" t="s">
        <v>472</v>
      </c>
      <c r="C113" s="509" t="s">
        <v>480</v>
      </c>
      <c r="D113" s="510" t="s">
        <v>481</v>
      </c>
      <c r="E113" s="509" t="s">
        <v>644</v>
      </c>
      <c r="F113" s="510" t="s">
        <v>645</v>
      </c>
      <c r="G113" s="509" t="s">
        <v>851</v>
      </c>
      <c r="H113" s="509" t="s">
        <v>852</v>
      </c>
      <c r="I113" s="512">
        <v>7216.14013671875</v>
      </c>
      <c r="J113" s="512">
        <v>1</v>
      </c>
      <c r="K113" s="513">
        <v>7216.14013671875</v>
      </c>
    </row>
    <row r="114" spans="1:11" ht="14.45" customHeight="1" x14ac:dyDescent="0.2">
      <c r="A114" s="507" t="s">
        <v>471</v>
      </c>
      <c r="B114" s="508" t="s">
        <v>472</v>
      </c>
      <c r="C114" s="509" t="s">
        <v>480</v>
      </c>
      <c r="D114" s="510" t="s">
        <v>481</v>
      </c>
      <c r="E114" s="509" t="s">
        <v>644</v>
      </c>
      <c r="F114" s="510" t="s">
        <v>645</v>
      </c>
      <c r="G114" s="509" t="s">
        <v>853</v>
      </c>
      <c r="H114" s="509" t="s">
        <v>854</v>
      </c>
      <c r="I114" s="512">
        <v>903.8699951171875</v>
      </c>
      <c r="J114" s="512">
        <v>3</v>
      </c>
      <c r="K114" s="513">
        <v>2711.6099853515625</v>
      </c>
    </row>
    <row r="115" spans="1:11" ht="14.45" customHeight="1" x14ac:dyDescent="0.2">
      <c r="A115" s="507" t="s">
        <v>471</v>
      </c>
      <c r="B115" s="508" t="s">
        <v>472</v>
      </c>
      <c r="C115" s="509" t="s">
        <v>480</v>
      </c>
      <c r="D115" s="510" t="s">
        <v>481</v>
      </c>
      <c r="E115" s="509" t="s">
        <v>644</v>
      </c>
      <c r="F115" s="510" t="s">
        <v>645</v>
      </c>
      <c r="G115" s="509" t="s">
        <v>855</v>
      </c>
      <c r="H115" s="509" t="s">
        <v>856</v>
      </c>
      <c r="I115" s="512">
        <v>510.6199951171875</v>
      </c>
      <c r="J115" s="512">
        <v>1</v>
      </c>
      <c r="K115" s="513">
        <v>510.6199951171875</v>
      </c>
    </row>
    <row r="116" spans="1:11" ht="14.45" customHeight="1" x14ac:dyDescent="0.2">
      <c r="A116" s="507" t="s">
        <v>471</v>
      </c>
      <c r="B116" s="508" t="s">
        <v>472</v>
      </c>
      <c r="C116" s="509" t="s">
        <v>480</v>
      </c>
      <c r="D116" s="510" t="s">
        <v>481</v>
      </c>
      <c r="E116" s="509" t="s">
        <v>644</v>
      </c>
      <c r="F116" s="510" t="s">
        <v>645</v>
      </c>
      <c r="G116" s="509" t="s">
        <v>857</v>
      </c>
      <c r="H116" s="509" t="s">
        <v>858</v>
      </c>
      <c r="I116" s="512">
        <v>510.6199951171875</v>
      </c>
      <c r="J116" s="512">
        <v>1</v>
      </c>
      <c r="K116" s="513">
        <v>510.6199951171875</v>
      </c>
    </row>
    <row r="117" spans="1:11" ht="14.45" customHeight="1" x14ac:dyDescent="0.2">
      <c r="A117" s="507" t="s">
        <v>471</v>
      </c>
      <c r="B117" s="508" t="s">
        <v>472</v>
      </c>
      <c r="C117" s="509" t="s">
        <v>480</v>
      </c>
      <c r="D117" s="510" t="s">
        <v>481</v>
      </c>
      <c r="E117" s="509" t="s">
        <v>644</v>
      </c>
      <c r="F117" s="510" t="s">
        <v>645</v>
      </c>
      <c r="G117" s="509" t="s">
        <v>859</v>
      </c>
      <c r="H117" s="509" t="s">
        <v>860</v>
      </c>
      <c r="I117" s="512">
        <v>510.6199951171875</v>
      </c>
      <c r="J117" s="512">
        <v>3</v>
      </c>
      <c r="K117" s="513">
        <v>1531.8599853515625</v>
      </c>
    </row>
    <row r="118" spans="1:11" ht="14.45" customHeight="1" x14ac:dyDescent="0.2">
      <c r="A118" s="507" t="s">
        <v>471</v>
      </c>
      <c r="B118" s="508" t="s">
        <v>472</v>
      </c>
      <c r="C118" s="509" t="s">
        <v>480</v>
      </c>
      <c r="D118" s="510" t="s">
        <v>481</v>
      </c>
      <c r="E118" s="509" t="s">
        <v>644</v>
      </c>
      <c r="F118" s="510" t="s">
        <v>645</v>
      </c>
      <c r="G118" s="509" t="s">
        <v>861</v>
      </c>
      <c r="H118" s="509" t="s">
        <v>862</v>
      </c>
      <c r="I118" s="512">
        <v>510.6199951171875</v>
      </c>
      <c r="J118" s="512">
        <v>1</v>
      </c>
      <c r="K118" s="513">
        <v>510.6199951171875</v>
      </c>
    </row>
    <row r="119" spans="1:11" ht="14.45" customHeight="1" x14ac:dyDescent="0.2">
      <c r="A119" s="507" t="s">
        <v>471</v>
      </c>
      <c r="B119" s="508" t="s">
        <v>472</v>
      </c>
      <c r="C119" s="509" t="s">
        <v>480</v>
      </c>
      <c r="D119" s="510" t="s">
        <v>481</v>
      </c>
      <c r="E119" s="509" t="s">
        <v>644</v>
      </c>
      <c r="F119" s="510" t="s">
        <v>645</v>
      </c>
      <c r="G119" s="509" t="s">
        <v>863</v>
      </c>
      <c r="H119" s="509" t="s">
        <v>864</v>
      </c>
      <c r="I119" s="512">
        <v>510.6199951171875</v>
      </c>
      <c r="J119" s="512">
        <v>1</v>
      </c>
      <c r="K119" s="513">
        <v>510.6199951171875</v>
      </c>
    </row>
    <row r="120" spans="1:11" ht="14.45" customHeight="1" x14ac:dyDescent="0.2">
      <c r="A120" s="507" t="s">
        <v>471</v>
      </c>
      <c r="B120" s="508" t="s">
        <v>472</v>
      </c>
      <c r="C120" s="509" t="s">
        <v>480</v>
      </c>
      <c r="D120" s="510" t="s">
        <v>481</v>
      </c>
      <c r="E120" s="509" t="s">
        <v>644</v>
      </c>
      <c r="F120" s="510" t="s">
        <v>645</v>
      </c>
      <c r="G120" s="509" t="s">
        <v>865</v>
      </c>
      <c r="H120" s="509" t="s">
        <v>866</v>
      </c>
      <c r="I120" s="512">
        <v>510.6199951171875</v>
      </c>
      <c r="J120" s="512">
        <v>1</v>
      </c>
      <c r="K120" s="513">
        <v>510.6199951171875</v>
      </c>
    </row>
    <row r="121" spans="1:11" ht="14.45" customHeight="1" x14ac:dyDescent="0.2">
      <c r="A121" s="507" t="s">
        <v>471</v>
      </c>
      <c r="B121" s="508" t="s">
        <v>472</v>
      </c>
      <c r="C121" s="509" t="s">
        <v>480</v>
      </c>
      <c r="D121" s="510" t="s">
        <v>481</v>
      </c>
      <c r="E121" s="509" t="s">
        <v>644</v>
      </c>
      <c r="F121" s="510" t="s">
        <v>645</v>
      </c>
      <c r="G121" s="509" t="s">
        <v>867</v>
      </c>
      <c r="H121" s="509" t="s">
        <v>868</v>
      </c>
      <c r="I121" s="512">
        <v>4540.2820312499998</v>
      </c>
      <c r="J121" s="512">
        <v>14</v>
      </c>
      <c r="K121" s="513">
        <v>63509.740234375</v>
      </c>
    </row>
    <row r="122" spans="1:11" ht="14.45" customHeight="1" x14ac:dyDescent="0.2">
      <c r="A122" s="507" t="s">
        <v>471</v>
      </c>
      <c r="B122" s="508" t="s">
        <v>472</v>
      </c>
      <c r="C122" s="509" t="s">
        <v>480</v>
      </c>
      <c r="D122" s="510" t="s">
        <v>481</v>
      </c>
      <c r="E122" s="509" t="s">
        <v>644</v>
      </c>
      <c r="F122" s="510" t="s">
        <v>645</v>
      </c>
      <c r="G122" s="509" t="s">
        <v>869</v>
      </c>
      <c r="H122" s="509" t="s">
        <v>870</v>
      </c>
      <c r="I122" s="512">
        <v>4540.2820312499998</v>
      </c>
      <c r="J122" s="512">
        <v>15</v>
      </c>
      <c r="K122" s="513">
        <v>68036.47021484375</v>
      </c>
    </row>
    <row r="123" spans="1:11" ht="14.45" customHeight="1" x14ac:dyDescent="0.2">
      <c r="A123" s="507" t="s">
        <v>471</v>
      </c>
      <c r="B123" s="508" t="s">
        <v>472</v>
      </c>
      <c r="C123" s="509" t="s">
        <v>480</v>
      </c>
      <c r="D123" s="510" t="s">
        <v>481</v>
      </c>
      <c r="E123" s="509" t="s">
        <v>644</v>
      </c>
      <c r="F123" s="510" t="s">
        <v>645</v>
      </c>
      <c r="G123" s="509" t="s">
        <v>871</v>
      </c>
      <c r="H123" s="509" t="s">
        <v>872</v>
      </c>
      <c r="I123" s="512">
        <v>4536.4085867745534</v>
      </c>
      <c r="J123" s="512">
        <v>14</v>
      </c>
      <c r="K123" s="513">
        <v>63509.72021484375</v>
      </c>
    </row>
    <row r="124" spans="1:11" ht="14.45" customHeight="1" x14ac:dyDescent="0.2">
      <c r="A124" s="507" t="s">
        <v>471</v>
      </c>
      <c r="B124" s="508" t="s">
        <v>472</v>
      </c>
      <c r="C124" s="509" t="s">
        <v>480</v>
      </c>
      <c r="D124" s="510" t="s">
        <v>481</v>
      </c>
      <c r="E124" s="509" t="s">
        <v>644</v>
      </c>
      <c r="F124" s="510" t="s">
        <v>645</v>
      </c>
      <c r="G124" s="509" t="s">
        <v>873</v>
      </c>
      <c r="H124" s="509" t="s">
        <v>874</v>
      </c>
      <c r="I124" s="512">
        <v>3620.9331258138022</v>
      </c>
      <c r="J124" s="512">
        <v>38</v>
      </c>
      <c r="K124" s="513">
        <v>137595.20922851563</v>
      </c>
    </row>
    <row r="125" spans="1:11" ht="14.45" customHeight="1" x14ac:dyDescent="0.2">
      <c r="A125" s="507" t="s">
        <v>471</v>
      </c>
      <c r="B125" s="508" t="s">
        <v>472</v>
      </c>
      <c r="C125" s="509" t="s">
        <v>480</v>
      </c>
      <c r="D125" s="510" t="s">
        <v>481</v>
      </c>
      <c r="E125" s="509" t="s">
        <v>644</v>
      </c>
      <c r="F125" s="510" t="s">
        <v>645</v>
      </c>
      <c r="G125" s="509" t="s">
        <v>875</v>
      </c>
      <c r="H125" s="509" t="s">
        <v>876</v>
      </c>
      <c r="I125" s="512">
        <v>4526.72998046875</v>
      </c>
      <c r="J125" s="512">
        <v>2</v>
      </c>
      <c r="K125" s="513">
        <v>9053.4599609375</v>
      </c>
    </row>
    <row r="126" spans="1:11" ht="14.45" customHeight="1" x14ac:dyDescent="0.2">
      <c r="A126" s="507" t="s">
        <v>471</v>
      </c>
      <c r="B126" s="508" t="s">
        <v>472</v>
      </c>
      <c r="C126" s="509" t="s">
        <v>480</v>
      </c>
      <c r="D126" s="510" t="s">
        <v>481</v>
      </c>
      <c r="E126" s="509" t="s">
        <v>644</v>
      </c>
      <c r="F126" s="510" t="s">
        <v>645</v>
      </c>
      <c r="G126" s="509" t="s">
        <v>877</v>
      </c>
      <c r="H126" s="509" t="s">
        <v>878</v>
      </c>
      <c r="I126" s="512">
        <v>4535.1987915039063</v>
      </c>
      <c r="J126" s="512">
        <v>16</v>
      </c>
      <c r="K126" s="513">
        <v>72563.1904296875</v>
      </c>
    </row>
    <row r="127" spans="1:11" ht="14.45" customHeight="1" x14ac:dyDescent="0.2">
      <c r="A127" s="507" t="s">
        <v>471</v>
      </c>
      <c r="B127" s="508" t="s">
        <v>472</v>
      </c>
      <c r="C127" s="509" t="s">
        <v>480</v>
      </c>
      <c r="D127" s="510" t="s">
        <v>481</v>
      </c>
      <c r="E127" s="509" t="s">
        <v>644</v>
      </c>
      <c r="F127" s="510" t="s">
        <v>645</v>
      </c>
      <c r="G127" s="509" t="s">
        <v>879</v>
      </c>
      <c r="H127" s="509" t="s">
        <v>880</v>
      </c>
      <c r="I127" s="512">
        <v>4536.4100167410716</v>
      </c>
      <c r="J127" s="512">
        <v>14</v>
      </c>
      <c r="K127" s="513">
        <v>63509.740234375</v>
      </c>
    </row>
    <row r="128" spans="1:11" ht="14.45" customHeight="1" x14ac:dyDescent="0.2">
      <c r="A128" s="507" t="s">
        <v>471</v>
      </c>
      <c r="B128" s="508" t="s">
        <v>472</v>
      </c>
      <c r="C128" s="509" t="s">
        <v>480</v>
      </c>
      <c r="D128" s="510" t="s">
        <v>481</v>
      </c>
      <c r="E128" s="509" t="s">
        <v>644</v>
      </c>
      <c r="F128" s="510" t="s">
        <v>645</v>
      </c>
      <c r="G128" s="509" t="s">
        <v>881</v>
      </c>
      <c r="H128" s="509" t="s">
        <v>882</v>
      </c>
      <c r="I128" s="512">
        <v>4532.88818359375</v>
      </c>
      <c r="J128" s="512">
        <v>14</v>
      </c>
      <c r="K128" s="513">
        <v>63509.72021484375</v>
      </c>
    </row>
    <row r="129" spans="1:11" ht="14.45" customHeight="1" x14ac:dyDescent="0.2">
      <c r="A129" s="507" t="s">
        <v>471</v>
      </c>
      <c r="B129" s="508" t="s">
        <v>472</v>
      </c>
      <c r="C129" s="509" t="s">
        <v>480</v>
      </c>
      <c r="D129" s="510" t="s">
        <v>481</v>
      </c>
      <c r="E129" s="509" t="s">
        <v>644</v>
      </c>
      <c r="F129" s="510" t="s">
        <v>645</v>
      </c>
      <c r="G129" s="509" t="s">
        <v>883</v>
      </c>
      <c r="H129" s="509" t="s">
        <v>884</v>
      </c>
      <c r="I129" s="512">
        <v>4536.8915283203123</v>
      </c>
      <c r="J129" s="512">
        <v>31</v>
      </c>
      <c r="K129" s="513">
        <v>140531.81201171875</v>
      </c>
    </row>
    <row r="130" spans="1:11" ht="14.45" customHeight="1" x14ac:dyDescent="0.2">
      <c r="A130" s="507" t="s">
        <v>471</v>
      </c>
      <c r="B130" s="508" t="s">
        <v>472</v>
      </c>
      <c r="C130" s="509" t="s">
        <v>480</v>
      </c>
      <c r="D130" s="510" t="s">
        <v>481</v>
      </c>
      <c r="E130" s="509" t="s">
        <v>644</v>
      </c>
      <c r="F130" s="510" t="s">
        <v>645</v>
      </c>
      <c r="G130" s="509" t="s">
        <v>885</v>
      </c>
      <c r="H130" s="509" t="s">
        <v>886</v>
      </c>
      <c r="I130" s="512">
        <v>4598</v>
      </c>
      <c r="J130" s="512">
        <v>12</v>
      </c>
      <c r="K130" s="513">
        <v>55176</v>
      </c>
    </row>
    <row r="131" spans="1:11" ht="14.45" customHeight="1" x14ac:dyDescent="0.2">
      <c r="A131" s="507" t="s">
        <v>471</v>
      </c>
      <c r="B131" s="508" t="s">
        <v>472</v>
      </c>
      <c r="C131" s="509" t="s">
        <v>480</v>
      </c>
      <c r="D131" s="510" t="s">
        <v>481</v>
      </c>
      <c r="E131" s="509" t="s">
        <v>644</v>
      </c>
      <c r="F131" s="510" t="s">
        <v>645</v>
      </c>
      <c r="G131" s="509" t="s">
        <v>887</v>
      </c>
      <c r="H131" s="509" t="s">
        <v>888</v>
      </c>
      <c r="I131" s="512">
        <v>4598</v>
      </c>
      <c r="J131" s="512">
        <v>12</v>
      </c>
      <c r="K131" s="513">
        <v>55176</v>
      </c>
    </row>
    <row r="132" spans="1:11" ht="14.45" customHeight="1" x14ac:dyDescent="0.2">
      <c r="A132" s="507" t="s">
        <v>471</v>
      </c>
      <c r="B132" s="508" t="s">
        <v>472</v>
      </c>
      <c r="C132" s="509" t="s">
        <v>480</v>
      </c>
      <c r="D132" s="510" t="s">
        <v>481</v>
      </c>
      <c r="E132" s="509" t="s">
        <v>644</v>
      </c>
      <c r="F132" s="510" t="s">
        <v>645</v>
      </c>
      <c r="G132" s="509" t="s">
        <v>889</v>
      </c>
      <c r="H132" s="509" t="s">
        <v>890</v>
      </c>
      <c r="I132" s="512">
        <v>5929</v>
      </c>
      <c r="J132" s="512">
        <v>15</v>
      </c>
      <c r="K132" s="513">
        <v>88935</v>
      </c>
    </row>
    <row r="133" spans="1:11" ht="14.45" customHeight="1" x14ac:dyDescent="0.2">
      <c r="A133" s="507" t="s">
        <v>471</v>
      </c>
      <c r="B133" s="508" t="s">
        <v>472</v>
      </c>
      <c r="C133" s="509" t="s">
        <v>480</v>
      </c>
      <c r="D133" s="510" t="s">
        <v>481</v>
      </c>
      <c r="E133" s="509" t="s">
        <v>644</v>
      </c>
      <c r="F133" s="510" t="s">
        <v>645</v>
      </c>
      <c r="G133" s="509" t="s">
        <v>891</v>
      </c>
      <c r="H133" s="509" t="s">
        <v>892</v>
      </c>
      <c r="I133" s="512">
        <v>6594.5</v>
      </c>
      <c r="J133" s="512">
        <v>15</v>
      </c>
      <c r="K133" s="513">
        <v>98917.5</v>
      </c>
    </row>
    <row r="134" spans="1:11" ht="14.45" customHeight="1" x14ac:dyDescent="0.2">
      <c r="A134" s="507" t="s">
        <v>471</v>
      </c>
      <c r="B134" s="508" t="s">
        <v>472</v>
      </c>
      <c r="C134" s="509" t="s">
        <v>480</v>
      </c>
      <c r="D134" s="510" t="s">
        <v>481</v>
      </c>
      <c r="E134" s="509" t="s">
        <v>644</v>
      </c>
      <c r="F134" s="510" t="s">
        <v>645</v>
      </c>
      <c r="G134" s="509" t="s">
        <v>893</v>
      </c>
      <c r="H134" s="509" t="s">
        <v>894</v>
      </c>
      <c r="I134" s="512">
        <v>5989.5</v>
      </c>
      <c r="J134" s="512">
        <v>6</v>
      </c>
      <c r="K134" s="513">
        <v>35937</v>
      </c>
    </row>
    <row r="135" spans="1:11" ht="14.45" customHeight="1" x14ac:dyDescent="0.2">
      <c r="A135" s="507" t="s">
        <v>471</v>
      </c>
      <c r="B135" s="508" t="s">
        <v>472</v>
      </c>
      <c r="C135" s="509" t="s">
        <v>480</v>
      </c>
      <c r="D135" s="510" t="s">
        <v>481</v>
      </c>
      <c r="E135" s="509" t="s">
        <v>644</v>
      </c>
      <c r="F135" s="510" t="s">
        <v>645</v>
      </c>
      <c r="G135" s="509" t="s">
        <v>895</v>
      </c>
      <c r="H135" s="509" t="s">
        <v>896</v>
      </c>
      <c r="I135" s="512">
        <v>4961</v>
      </c>
      <c r="J135" s="512">
        <v>11</v>
      </c>
      <c r="K135" s="513">
        <v>54571</v>
      </c>
    </row>
    <row r="136" spans="1:11" ht="14.45" customHeight="1" x14ac:dyDescent="0.2">
      <c r="A136" s="507" t="s">
        <v>471</v>
      </c>
      <c r="B136" s="508" t="s">
        <v>472</v>
      </c>
      <c r="C136" s="509" t="s">
        <v>480</v>
      </c>
      <c r="D136" s="510" t="s">
        <v>481</v>
      </c>
      <c r="E136" s="509" t="s">
        <v>644</v>
      </c>
      <c r="F136" s="510" t="s">
        <v>645</v>
      </c>
      <c r="G136" s="509" t="s">
        <v>897</v>
      </c>
      <c r="H136" s="509" t="s">
        <v>898</v>
      </c>
      <c r="I136" s="512">
        <v>4719</v>
      </c>
      <c r="J136" s="512">
        <v>11</v>
      </c>
      <c r="K136" s="513">
        <v>51909</v>
      </c>
    </row>
    <row r="137" spans="1:11" ht="14.45" customHeight="1" x14ac:dyDescent="0.2">
      <c r="A137" s="507" t="s">
        <v>471</v>
      </c>
      <c r="B137" s="508" t="s">
        <v>472</v>
      </c>
      <c r="C137" s="509" t="s">
        <v>480</v>
      </c>
      <c r="D137" s="510" t="s">
        <v>481</v>
      </c>
      <c r="E137" s="509" t="s">
        <v>644</v>
      </c>
      <c r="F137" s="510" t="s">
        <v>645</v>
      </c>
      <c r="G137" s="509" t="s">
        <v>899</v>
      </c>
      <c r="H137" s="509" t="s">
        <v>900</v>
      </c>
      <c r="I137" s="512">
        <v>4719</v>
      </c>
      <c r="J137" s="512">
        <v>11</v>
      </c>
      <c r="K137" s="513">
        <v>51909</v>
      </c>
    </row>
    <row r="138" spans="1:11" ht="14.45" customHeight="1" x14ac:dyDescent="0.2">
      <c r="A138" s="507" t="s">
        <v>471</v>
      </c>
      <c r="B138" s="508" t="s">
        <v>472</v>
      </c>
      <c r="C138" s="509" t="s">
        <v>480</v>
      </c>
      <c r="D138" s="510" t="s">
        <v>481</v>
      </c>
      <c r="E138" s="509" t="s">
        <v>644</v>
      </c>
      <c r="F138" s="510" t="s">
        <v>645</v>
      </c>
      <c r="G138" s="509" t="s">
        <v>901</v>
      </c>
      <c r="H138" s="509" t="s">
        <v>902</v>
      </c>
      <c r="I138" s="512">
        <v>2919.2099609375</v>
      </c>
      <c r="J138" s="512">
        <v>1</v>
      </c>
      <c r="K138" s="513">
        <v>2919.2099609375</v>
      </c>
    </row>
    <row r="139" spans="1:11" ht="14.45" customHeight="1" x14ac:dyDescent="0.2">
      <c r="A139" s="507" t="s">
        <v>471</v>
      </c>
      <c r="B139" s="508" t="s">
        <v>472</v>
      </c>
      <c r="C139" s="509" t="s">
        <v>480</v>
      </c>
      <c r="D139" s="510" t="s">
        <v>481</v>
      </c>
      <c r="E139" s="509" t="s">
        <v>644</v>
      </c>
      <c r="F139" s="510" t="s">
        <v>645</v>
      </c>
      <c r="G139" s="509" t="s">
        <v>903</v>
      </c>
      <c r="H139" s="509" t="s">
        <v>904</v>
      </c>
      <c r="I139" s="512">
        <v>274.67824554443359</v>
      </c>
      <c r="J139" s="512">
        <v>19</v>
      </c>
      <c r="K139" s="513">
        <v>5218.8800659179688</v>
      </c>
    </row>
    <row r="140" spans="1:11" ht="14.45" customHeight="1" x14ac:dyDescent="0.2">
      <c r="A140" s="507" t="s">
        <v>471</v>
      </c>
      <c r="B140" s="508" t="s">
        <v>472</v>
      </c>
      <c r="C140" s="509" t="s">
        <v>480</v>
      </c>
      <c r="D140" s="510" t="s">
        <v>481</v>
      </c>
      <c r="E140" s="509" t="s">
        <v>644</v>
      </c>
      <c r="F140" s="510" t="s">
        <v>645</v>
      </c>
      <c r="G140" s="509" t="s">
        <v>905</v>
      </c>
      <c r="H140" s="509" t="s">
        <v>906</v>
      </c>
      <c r="I140" s="512">
        <v>2591.820068359375</v>
      </c>
      <c r="J140" s="512">
        <v>1</v>
      </c>
      <c r="K140" s="513">
        <v>2591.820068359375</v>
      </c>
    </row>
    <row r="141" spans="1:11" ht="14.45" customHeight="1" x14ac:dyDescent="0.2">
      <c r="A141" s="507" t="s">
        <v>471</v>
      </c>
      <c r="B141" s="508" t="s">
        <v>472</v>
      </c>
      <c r="C141" s="509" t="s">
        <v>480</v>
      </c>
      <c r="D141" s="510" t="s">
        <v>481</v>
      </c>
      <c r="E141" s="509" t="s">
        <v>644</v>
      </c>
      <c r="F141" s="510" t="s">
        <v>645</v>
      </c>
      <c r="G141" s="509" t="s">
        <v>907</v>
      </c>
      <c r="H141" s="509" t="s">
        <v>908</v>
      </c>
      <c r="I141" s="512">
        <v>477.98555840386285</v>
      </c>
      <c r="J141" s="512">
        <v>11</v>
      </c>
      <c r="K141" s="513">
        <v>5257.8200378417969</v>
      </c>
    </row>
    <row r="142" spans="1:11" ht="14.45" customHeight="1" x14ac:dyDescent="0.2">
      <c r="A142" s="507" t="s">
        <v>471</v>
      </c>
      <c r="B142" s="508" t="s">
        <v>472</v>
      </c>
      <c r="C142" s="509" t="s">
        <v>480</v>
      </c>
      <c r="D142" s="510" t="s">
        <v>481</v>
      </c>
      <c r="E142" s="509" t="s">
        <v>644</v>
      </c>
      <c r="F142" s="510" t="s">
        <v>645</v>
      </c>
      <c r="G142" s="509" t="s">
        <v>909</v>
      </c>
      <c r="H142" s="509" t="s">
        <v>910</v>
      </c>
      <c r="I142" s="512">
        <v>334.43492562430248</v>
      </c>
      <c r="J142" s="512">
        <v>35</v>
      </c>
      <c r="K142" s="513">
        <v>11632.119842529297</v>
      </c>
    </row>
    <row r="143" spans="1:11" ht="14.45" customHeight="1" x14ac:dyDescent="0.2">
      <c r="A143" s="507" t="s">
        <v>471</v>
      </c>
      <c r="B143" s="508" t="s">
        <v>472</v>
      </c>
      <c r="C143" s="509" t="s">
        <v>480</v>
      </c>
      <c r="D143" s="510" t="s">
        <v>481</v>
      </c>
      <c r="E143" s="509" t="s">
        <v>644</v>
      </c>
      <c r="F143" s="510" t="s">
        <v>645</v>
      </c>
      <c r="G143" s="509" t="s">
        <v>911</v>
      </c>
      <c r="H143" s="509" t="s">
        <v>912</v>
      </c>
      <c r="I143" s="512">
        <v>9559</v>
      </c>
      <c r="J143" s="512">
        <v>2</v>
      </c>
      <c r="K143" s="513">
        <v>19118</v>
      </c>
    </row>
    <row r="144" spans="1:11" ht="14.45" customHeight="1" x14ac:dyDescent="0.2">
      <c r="A144" s="507" t="s">
        <v>471</v>
      </c>
      <c r="B144" s="508" t="s">
        <v>472</v>
      </c>
      <c r="C144" s="509" t="s">
        <v>480</v>
      </c>
      <c r="D144" s="510" t="s">
        <v>481</v>
      </c>
      <c r="E144" s="509" t="s">
        <v>644</v>
      </c>
      <c r="F144" s="510" t="s">
        <v>645</v>
      </c>
      <c r="G144" s="509" t="s">
        <v>913</v>
      </c>
      <c r="H144" s="509" t="s">
        <v>914</v>
      </c>
      <c r="I144" s="512">
        <v>1391.5</v>
      </c>
      <c r="J144" s="512">
        <v>1</v>
      </c>
      <c r="K144" s="513">
        <v>1391.5</v>
      </c>
    </row>
    <row r="145" spans="1:11" ht="14.45" customHeight="1" x14ac:dyDescent="0.2">
      <c r="A145" s="507" t="s">
        <v>471</v>
      </c>
      <c r="B145" s="508" t="s">
        <v>472</v>
      </c>
      <c r="C145" s="509" t="s">
        <v>480</v>
      </c>
      <c r="D145" s="510" t="s">
        <v>481</v>
      </c>
      <c r="E145" s="509" t="s">
        <v>644</v>
      </c>
      <c r="F145" s="510" t="s">
        <v>645</v>
      </c>
      <c r="G145" s="509" t="s">
        <v>915</v>
      </c>
      <c r="H145" s="509" t="s">
        <v>916</v>
      </c>
      <c r="I145" s="512">
        <v>3977.27001953125</v>
      </c>
      <c r="J145" s="512">
        <v>1</v>
      </c>
      <c r="K145" s="513">
        <v>3977.27001953125</v>
      </c>
    </row>
    <row r="146" spans="1:11" ht="14.45" customHeight="1" x14ac:dyDescent="0.2">
      <c r="A146" s="507" t="s">
        <v>471</v>
      </c>
      <c r="B146" s="508" t="s">
        <v>472</v>
      </c>
      <c r="C146" s="509" t="s">
        <v>480</v>
      </c>
      <c r="D146" s="510" t="s">
        <v>481</v>
      </c>
      <c r="E146" s="509" t="s">
        <v>644</v>
      </c>
      <c r="F146" s="510" t="s">
        <v>645</v>
      </c>
      <c r="G146" s="509" t="s">
        <v>917</v>
      </c>
      <c r="H146" s="509" t="s">
        <v>918</v>
      </c>
      <c r="I146" s="512">
        <v>2007.5</v>
      </c>
      <c r="J146" s="512">
        <v>1</v>
      </c>
      <c r="K146" s="513">
        <v>2007.5</v>
      </c>
    </row>
    <row r="147" spans="1:11" ht="14.45" customHeight="1" x14ac:dyDescent="0.2">
      <c r="A147" s="507" t="s">
        <v>471</v>
      </c>
      <c r="B147" s="508" t="s">
        <v>472</v>
      </c>
      <c r="C147" s="509" t="s">
        <v>480</v>
      </c>
      <c r="D147" s="510" t="s">
        <v>481</v>
      </c>
      <c r="E147" s="509" t="s">
        <v>644</v>
      </c>
      <c r="F147" s="510" t="s">
        <v>645</v>
      </c>
      <c r="G147" s="509" t="s">
        <v>917</v>
      </c>
      <c r="H147" s="509" t="s">
        <v>919</v>
      </c>
      <c r="I147" s="512">
        <v>2007.5</v>
      </c>
      <c r="J147" s="512">
        <v>1</v>
      </c>
      <c r="K147" s="513">
        <v>2007.5</v>
      </c>
    </row>
    <row r="148" spans="1:11" ht="14.45" customHeight="1" x14ac:dyDescent="0.2">
      <c r="A148" s="507" t="s">
        <v>471</v>
      </c>
      <c r="B148" s="508" t="s">
        <v>472</v>
      </c>
      <c r="C148" s="509" t="s">
        <v>480</v>
      </c>
      <c r="D148" s="510" t="s">
        <v>481</v>
      </c>
      <c r="E148" s="509" t="s">
        <v>644</v>
      </c>
      <c r="F148" s="510" t="s">
        <v>645</v>
      </c>
      <c r="G148" s="509" t="s">
        <v>920</v>
      </c>
      <c r="H148" s="509" t="s">
        <v>921</v>
      </c>
      <c r="I148" s="512">
        <v>274.66751098632813</v>
      </c>
      <c r="J148" s="512">
        <v>4</v>
      </c>
      <c r="K148" s="513">
        <v>1098.6700439453125</v>
      </c>
    </row>
    <row r="149" spans="1:11" ht="14.45" customHeight="1" x14ac:dyDescent="0.2">
      <c r="A149" s="507" t="s">
        <v>471</v>
      </c>
      <c r="B149" s="508" t="s">
        <v>472</v>
      </c>
      <c r="C149" s="509" t="s">
        <v>480</v>
      </c>
      <c r="D149" s="510" t="s">
        <v>481</v>
      </c>
      <c r="E149" s="509" t="s">
        <v>644</v>
      </c>
      <c r="F149" s="510" t="s">
        <v>645</v>
      </c>
      <c r="G149" s="509" t="s">
        <v>922</v>
      </c>
      <c r="H149" s="509" t="s">
        <v>923</v>
      </c>
      <c r="I149" s="512">
        <v>20448.98828125</v>
      </c>
      <c r="J149" s="512">
        <v>5</v>
      </c>
      <c r="K149" s="513">
        <v>102244.94140625</v>
      </c>
    </row>
    <row r="150" spans="1:11" ht="14.45" customHeight="1" x14ac:dyDescent="0.2">
      <c r="A150" s="507" t="s">
        <v>471</v>
      </c>
      <c r="B150" s="508" t="s">
        <v>472</v>
      </c>
      <c r="C150" s="509" t="s">
        <v>480</v>
      </c>
      <c r="D150" s="510" t="s">
        <v>481</v>
      </c>
      <c r="E150" s="509" t="s">
        <v>644</v>
      </c>
      <c r="F150" s="510" t="s">
        <v>645</v>
      </c>
      <c r="G150" s="509" t="s">
        <v>924</v>
      </c>
      <c r="H150" s="509" t="s">
        <v>925</v>
      </c>
      <c r="I150" s="512">
        <v>18149.973307291668</v>
      </c>
      <c r="J150" s="512">
        <v>3</v>
      </c>
      <c r="K150" s="513">
        <v>54449.919921875</v>
      </c>
    </row>
    <row r="151" spans="1:11" ht="14.45" customHeight="1" x14ac:dyDescent="0.2">
      <c r="A151" s="507" t="s">
        <v>471</v>
      </c>
      <c r="B151" s="508" t="s">
        <v>472</v>
      </c>
      <c r="C151" s="509" t="s">
        <v>480</v>
      </c>
      <c r="D151" s="510" t="s">
        <v>481</v>
      </c>
      <c r="E151" s="509" t="s">
        <v>644</v>
      </c>
      <c r="F151" s="510" t="s">
        <v>645</v>
      </c>
      <c r="G151" s="509" t="s">
        <v>926</v>
      </c>
      <c r="H151" s="509" t="s">
        <v>927</v>
      </c>
      <c r="I151" s="512">
        <v>36178.96875</v>
      </c>
      <c r="J151" s="512">
        <v>7</v>
      </c>
      <c r="K151" s="513">
        <v>253252.87890625</v>
      </c>
    </row>
    <row r="152" spans="1:11" ht="14.45" customHeight="1" x14ac:dyDescent="0.2">
      <c r="A152" s="507" t="s">
        <v>471</v>
      </c>
      <c r="B152" s="508" t="s">
        <v>472</v>
      </c>
      <c r="C152" s="509" t="s">
        <v>480</v>
      </c>
      <c r="D152" s="510" t="s">
        <v>481</v>
      </c>
      <c r="E152" s="509" t="s">
        <v>644</v>
      </c>
      <c r="F152" s="510" t="s">
        <v>645</v>
      </c>
      <c r="G152" s="509" t="s">
        <v>926</v>
      </c>
      <c r="H152" s="509" t="s">
        <v>928</v>
      </c>
      <c r="I152" s="512">
        <v>36178.9443359375</v>
      </c>
      <c r="J152" s="512">
        <v>12</v>
      </c>
      <c r="K152" s="513">
        <v>434147.33203125</v>
      </c>
    </row>
    <row r="153" spans="1:11" ht="14.45" customHeight="1" x14ac:dyDescent="0.2">
      <c r="A153" s="507" t="s">
        <v>471</v>
      </c>
      <c r="B153" s="508" t="s">
        <v>472</v>
      </c>
      <c r="C153" s="509" t="s">
        <v>480</v>
      </c>
      <c r="D153" s="510" t="s">
        <v>481</v>
      </c>
      <c r="E153" s="509" t="s">
        <v>644</v>
      </c>
      <c r="F153" s="510" t="s">
        <v>645</v>
      </c>
      <c r="G153" s="509" t="s">
        <v>929</v>
      </c>
      <c r="H153" s="509" t="s">
        <v>930</v>
      </c>
      <c r="I153" s="512">
        <v>20448.9658203125</v>
      </c>
      <c r="J153" s="512">
        <v>7</v>
      </c>
      <c r="K153" s="513">
        <v>143142.75</v>
      </c>
    </row>
    <row r="154" spans="1:11" ht="14.45" customHeight="1" x14ac:dyDescent="0.2">
      <c r="A154" s="507" t="s">
        <v>471</v>
      </c>
      <c r="B154" s="508" t="s">
        <v>472</v>
      </c>
      <c r="C154" s="509" t="s">
        <v>480</v>
      </c>
      <c r="D154" s="510" t="s">
        <v>481</v>
      </c>
      <c r="E154" s="509" t="s">
        <v>644</v>
      </c>
      <c r="F154" s="510" t="s">
        <v>645</v>
      </c>
      <c r="G154" s="509" t="s">
        <v>931</v>
      </c>
      <c r="H154" s="509" t="s">
        <v>932</v>
      </c>
      <c r="I154" s="512">
        <v>36178.8349609375</v>
      </c>
      <c r="J154" s="512">
        <v>13</v>
      </c>
      <c r="K154" s="513">
        <v>470325.01953125</v>
      </c>
    </row>
    <row r="155" spans="1:11" ht="14.45" customHeight="1" x14ac:dyDescent="0.2">
      <c r="A155" s="507" t="s">
        <v>471</v>
      </c>
      <c r="B155" s="508" t="s">
        <v>472</v>
      </c>
      <c r="C155" s="509" t="s">
        <v>480</v>
      </c>
      <c r="D155" s="510" t="s">
        <v>481</v>
      </c>
      <c r="E155" s="509" t="s">
        <v>644</v>
      </c>
      <c r="F155" s="510" t="s">
        <v>645</v>
      </c>
      <c r="G155" s="509" t="s">
        <v>933</v>
      </c>
      <c r="H155" s="509" t="s">
        <v>934</v>
      </c>
      <c r="I155" s="512">
        <v>10889.972574869791</v>
      </c>
      <c r="J155" s="512">
        <v>12</v>
      </c>
      <c r="K155" s="513">
        <v>130679.6708984375</v>
      </c>
    </row>
    <row r="156" spans="1:11" ht="14.45" customHeight="1" x14ac:dyDescent="0.2">
      <c r="A156" s="507" t="s">
        <v>471</v>
      </c>
      <c r="B156" s="508" t="s">
        <v>472</v>
      </c>
      <c r="C156" s="509" t="s">
        <v>480</v>
      </c>
      <c r="D156" s="510" t="s">
        <v>481</v>
      </c>
      <c r="E156" s="509" t="s">
        <v>644</v>
      </c>
      <c r="F156" s="510" t="s">
        <v>645</v>
      </c>
      <c r="G156" s="509" t="s">
        <v>935</v>
      </c>
      <c r="H156" s="509" t="s">
        <v>936</v>
      </c>
      <c r="I156" s="512">
        <v>2661.989990234375</v>
      </c>
      <c r="J156" s="512">
        <v>2</v>
      </c>
      <c r="K156" s="513">
        <v>5323.97998046875</v>
      </c>
    </row>
    <row r="157" spans="1:11" ht="14.45" customHeight="1" x14ac:dyDescent="0.2">
      <c r="A157" s="507" t="s">
        <v>471</v>
      </c>
      <c r="B157" s="508" t="s">
        <v>472</v>
      </c>
      <c r="C157" s="509" t="s">
        <v>480</v>
      </c>
      <c r="D157" s="510" t="s">
        <v>481</v>
      </c>
      <c r="E157" s="509" t="s">
        <v>644</v>
      </c>
      <c r="F157" s="510" t="s">
        <v>645</v>
      </c>
      <c r="G157" s="509" t="s">
        <v>937</v>
      </c>
      <c r="H157" s="509" t="s">
        <v>938</v>
      </c>
      <c r="I157" s="512">
        <v>274.66835021972656</v>
      </c>
      <c r="J157" s="512">
        <v>5</v>
      </c>
      <c r="K157" s="513">
        <v>1373.3400268554688</v>
      </c>
    </row>
    <row r="158" spans="1:11" ht="14.45" customHeight="1" x14ac:dyDescent="0.2">
      <c r="A158" s="507" t="s">
        <v>471</v>
      </c>
      <c r="B158" s="508" t="s">
        <v>472</v>
      </c>
      <c r="C158" s="509" t="s">
        <v>480</v>
      </c>
      <c r="D158" s="510" t="s">
        <v>481</v>
      </c>
      <c r="E158" s="509" t="s">
        <v>644</v>
      </c>
      <c r="F158" s="510" t="s">
        <v>645</v>
      </c>
      <c r="G158" s="509" t="s">
        <v>939</v>
      </c>
      <c r="H158" s="509" t="s">
        <v>940</v>
      </c>
      <c r="I158" s="512">
        <v>274.67001342773438</v>
      </c>
      <c r="J158" s="512">
        <v>2</v>
      </c>
      <c r="K158" s="513">
        <v>549.34002685546875</v>
      </c>
    </row>
    <row r="159" spans="1:11" ht="14.45" customHeight="1" x14ac:dyDescent="0.2">
      <c r="A159" s="507" t="s">
        <v>471</v>
      </c>
      <c r="B159" s="508" t="s">
        <v>472</v>
      </c>
      <c r="C159" s="509" t="s">
        <v>480</v>
      </c>
      <c r="D159" s="510" t="s">
        <v>481</v>
      </c>
      <c r="E159" s="509" t="s">
        <v>644</v>
      </c>
      <c r="F159" s="510" t="s">
        <v>645</v>
      </c>
      <c r="G159" s="509" t="s">
        <v>941</v>
      </c>
      <c r="H159" s="509" t="s">
        <v>942</v>
      </c>
      <c r="I159" s="512">
        <v>19.430000305175781</v>
      </c>
      <c r="J159" s="512">
        <v>560</v>
      </c>
      <c r="K159" s="513">
        <v>10882.209838867188</v>
      </c>
    </row>
    <row r="160" spans="1:11" ht="14.45" customHeight="1" x14ac:dyDescent="0.2">
      <c r="A160" s="507" t="s">
        <v>471</v>
      </c>
      <c r="B160" s="508" t="s">
        <v>472</v>
      </c>
      <c r="C160" s="509" t="s">
        <v>480</v>
      </c>
      <c r="D160" s="510" t="s">
        <v>481</v>
      </c>
      <c r="E160" s="509" t="s">
        <v>644</v>
      </c>
      <c r="F160" s="510" t="s">
        <v>645</v>
      </c>
      <c r="G160" s="509" t="s">
        <v>943</v>
      </c>
      <c r="H160" s="509" t="s">
        <v>944</v>
      </c>
      <c r="I160" s="512">
        <v>21.200963280417703</v>
      </c>
      <c r="J160" s="512">
        <v>2376</v>
      </c>
      <c r="K160" s="513">
        <v>50377.111328125</v>
      </c>
    </row>
    <row r="161" spans="1:11" ht="14.45" customHeight="1" x14ac:dyDescent="0.2">
      <c r="A161" s="507" t="s">
        <v>471</v>
      </c>
      <c r="B161" s="508" t="s">
        <v>472</v>
      </c>
      <c r="C161" s="509" t="s">
        <v>480</v>
      </c>
      <c r="D161" s="510" t="s">
        <v>481</v>
      </c>
      <c r="E161" s="509" t="s">
        <v>644</v>
      </c>
      <c r="F161" s="510" t="s">
        <v>645</v>
      </c>
      <c r="G161" s="509" t="s">
        <v>945</v>
      </c>
      <c r="H161" s="509" t="s">
        <v>946</v>
      </c>
      <c r="I161" s="512">
        <v>442.86000061035156</v>
      </c>
      <c r="J161" s="512">
        <v>2</v>
      </c>
      <c r="K161" s="513">
        <v>885.72000122070313</v>
      </c>
    </row>
    <row r="162" spans="1:11" ht="14.45" customHeight="1" x14ac:dyDescent="0.2">
      <c r="A162" s="507" t="s">
        <v>471</v>
      </c>
      <c r="B162" s="508" t="s">
        <v>472</v>
      </c>
      <c r="C162" s="509" t="s">
        <v>480</v>
      </c>
      <c r="D162" s="510" t="s">
        <v>481</v>
      </c>
      <c r="E162" s="509" t="s">
        <v>644</v>
      </c>
      <c r="F162" s="510" t="s">
        <v>645</v>
      </c>
      <c r="G162" s="509" t="s">
        <v>947</v>
      </c>
      <c r="H162" s="509" t="s">
        <v>948</v>
      </c>
      <c r="I162" s="512">
        <v>239.58000183105469</v>
      </c>
      <c r="J162" s="512">
        <v>25</v>
      </c>
      <c r="K162" s="513">
        <v>5989.5000305175781</v>
      </c>
    </row>
    <row r="163" spans="1:11" ht="14.45" customHeight="1" x14ac:dyDescent="0.2">
      <c r="A163" s="507" t="s">
        <v>471</v>
      </c>
      <c r="B163" s="508" t="s">
        <v>472</v>
      </c>
      <c r="C163" s="509" t="s">
        <v>480</v>
      </c>
      <c r="D163" s="510" t="s">
        <v>481</v>
      </c>
      <c r="E163" s="509" t="s">
        <v>644</v>
      </c>
      <c r="F163" s="510" t="s">
        <v>645</v>
      </c>
      <c r="G163" s="509" t="s">
        <v>949</v>
      </c>
      <c r="H163" s="509" t="s">
        <v>950</v>
      </c>
      <c r="I163" s="512">
        <v>9.0600004196166992</v>
      </c>
      <c r="J163" s="512">
        <v>20</v>
      </c>
      <c r="K163" s="513">
        <v>181.25999450683594</v>
      </c>
    </row>
    <row r="164" spans="1:11" ht="14.45" customHeight="1" x14ac:dyDescent="0.2">
      <c r="A164" s="507" t="s">
        <v>471</v>
      </c>
      <c r="B164" s="508" t="s">
        <v>472</v>
      </c>
      <c r="C164" s="509" t="s">
        <v>480</v>
      </c>
      <c r="D164" s="510" t="s">
        <v>481</v>
      </c>
      <c r="E164" s="509" t="s">
        <v>644</v>
      </c>
      <c r="F164" s="510" t="s">
        <v>645</v>
      </c>
      <c r="G164" s="509" t="s">
        <v>949</v>
      </c>
      <c r="H164" s="509" t="s">
        <v>951</v>
      </c>
      <c r="I164" s="512">
        <v>9.0600004196166992</v>
      </c>
      <c r="J164" s="512">
        <v>60</v>
      </c>
      <c r="K164" s="513">
        <v>543.77998352050781</v>
      </c>
    </row>
    <row r="165" spans="1:11" ht="14.45" customHeight="1" x14ac:dyDescent="0.2">
      <c r="A165" s="507" t="s">
        <v>471</v>
      </c>
      <c r="B165" s="508" t="s">
        <v>472</v>
      </c>
      <c r="C165" s="509" t="s">
        <v>480</v>
      </c>
      <c r="D165" s="510" t="s">
        <v>481</v>
      </c>
      <c r="E165" s="509" t="s">
        <v>644</v>
      </c>
      <c r="F165" s="510" t="s">
        <v>645</v>
      </c>
      <c r="G165" s="509" t="s">
        <v>952</v>
      </c>
      <c r="H165" s="509" t="s">
        <v>953</v>
      </c>
      <c r="I165" s="512">
        <v>28807</v>
      </c>
      <c r="J165" s="512">
        <v>1</v>
      </c>
      <c r="K165" s="513">
        <v>28807</v>
      </c>
    </row>
    <row r="166" spans="1:11" ht="14.45" customHeight="1" x14ac:dyDescent="0.2">
      <c r="A166" s="507" t="s">
        <v>471</v>
      </c>
      <c r="B166" s="508" t="s">
        <v>472</v>
      </c>
      <c r="C166" s="509" t="s">
        <v>480</v>
      </c>
      <c r="D166" s="510" t="s">
        <v>481</v>
      </c>
      <c r="E166" s="509" t="s">
        <v>644</v>
      </c>
      <c r="F166" s="510" t="s">
        <v>645</v>
      </c>
      <c r="G166" s="509" t="s">
        <v>954</v>
      </c>
      <c r="H166" s="509" t="s">
        <v>955</v>
      </c>
      <c r="I166" s="512">
        <v>185.1300048828125</v>
      </c>
      <c r="J166" s="512">
        <v>1</v>
      </c>
      <c r="K166" s="513">
        <v>185.1300048828125</v>
      </c>
    </row>
    <row r="167" spans="1:11" ht="14.45" customHeight="1" x14ac:dyDescent="0.2">
      <c r="A167" s="507" t="s">
        <v>471</v>
      </c>
      <c r="B167" s="508" t="s">
        <v>472</v>
      </c>
      <c r="C167" s="509" t="s">
        <v>480</v>
      </c>
      <c r="D167" s="510" t="s">
        <v>481</v>
      </c>
      <c r="E167" s="509" t="s">
        <v>644</v>
      </c>
      <c r="F167" s="510" t="s">
        <v>645</v>
      </c>
      <c r="G167" s="509" t="s">
        <v>956</v>
      </c>
      <c r="H167" s="509" t="s">
        <v>957</v>
      </c>
      <c r="I167" s="512">
        <v>101.63999938964844</v>
      </c>
      <c r="J167" s="512">
        <v>2</v>
      </c>
      <c r="K167" s="513">
        <v>203.27999877929688</v>
      </c>
    </row>
    <row r="168" spans="1:11" ht="14.45" customHeight="1" x14ac:dyDescent="0.2">
      <c r="A168" s="507" t="s">
        <v>471</v>
      </c>
      <c r="B168" s="508" t="s">
        <v>472</v>
      </c>
      <c r="C168" s="509" t="s">
        <v>480</v>
      </c>
      <c r="D168" s="510" t="s">
        <v>481</v>
      </c>
      <c r="E168" s="509" t="s">
        <v>644</v>
      </c>
      <c r="F168" s="510" t="s">
        <v>645</v>
      </c>
      <c r="G168" s="509" t="s">
        <v>958</v>
      </c>
      <c r="H168" s="509" t="s">
        <v>959</v>
      </c>
      <c r="I168" s="512">
        <v>3862.320068359375</v>
      </c>
      <c r="J168" s="512">
        <v>1</v>
      </c>
      <c r="K168" s="513">
        <v>3862.320068359375</v>
      </c>
    </row>
    <row r="169" spans="1:11" ht="14.45" customHeight="1" x14ac:dyDescent="0.2">
      <c r="A169" s="507" t="s">
        <v>471</v>
      </c>
      <c r="B169" s="508" t="s">
        <v>472</v>
      </c>
      <c r="C169" s="509" t="s">
        <v>480</v>
      </c>
      <c r="D169" s="510" t="s">
        <v>481</v>
      </c>
      <c r="E169" s="509" t="s">
        <v>644</v>
      </c>
      <c r="F169" s="510" t="s">
        <v>645</v>
      </c>
      <c r="G169" s="509" t="s">
        <v>960</v>
      </c>
      <c r="H169" s="509" t="s">
        <v>961</v>
      </c>
      <c r="I169" s="512">
        <v>3862.320068359375</v>
      </c>
      <c r="J169" s="512">
        <v>1</v>
      </c>
      <c r="K169" s="513">
        <v>3862.320068359375</v>
      </c>
    </row>
    <row r="170" spans="1:11" ht="14.45" customHeight="1" x14ac:dyDescent="0.2">
      <c r="A170" s="507" t="s">
        <v>471</v>
      </c>
      <c r="B170" s="508" t="s">
        <v>472</v>
      </c>
      <c r="C170" s="509" t="s">
        <v>480</v>
      </c>
      <c r="D170" s="510" t="s">
        <v>481</v>
      </c>
      <c r="E170" s="509" t="s">
        <v>644</v>
      </c>
      <c r="F170" s="510" t="s">
        <v>645</v>
      </c>
      <c r="G170" s="509" t="s">
        <v>962</v>
      </c>
      <c r="H170" s="509" t="s">
        <v>963</v>
      </c>
      <c r="I170" s="512">
        <v>4248.5498046875</v>
      </c>
      <c r="J170" s="512">
        <v>1</v>
      </c>
      <c r="K170" s="513">
        <v>4248.5498046875</v>
      </c>
    </row>
    <row r="171" spans="1:11" ht="14.45" customHeight="1" x14ac:dyDescent="0.2">
      <c r="A171" s="507" t="s">
        <v>471</v>
      </c>
      <c r="B171" s="508" t="s">
        <v>472</v>
      </c>
      <c r="C171" s="509" t="s">
        <v>480</v>
      </c>
      <c r="D171" s="510" t="s">
        <v>481</v>
      </c>
      <c r="E171" s="509" t="s">
        <v>644</v>
      </c>
      <c r="F171" s="510" t="s">
        <v>645</v>
      </c>
      <c r="G171" s="509" t="s">
        <v>964</v>
      </c>
      <c r="H171" s="509" t="s">
        <v>965</v>
      </c>
      <c r="I171" s="512">
        <v>4356</v>
      </c>
      <c r="J171" s="512">
        <v>57</v>
      </c>
      <c r="K171" s="513">
        <v>248292</v>
      </c>
    </row>
    <row r="172" spans="1:11" ht="14.45" customHeight="1" x14ac:dyDescent="0.2">
      <c r="A172" s="507" t="s">
        <v>471</v>
      </c>
      <c r="B172" s="508" t="s">
        <v>472</v>
      </c>
      <c r="C172" s="509" t="s">
        <v>480</v>
      </c>
      <c r="D172" s="510" t="s">
        <v>481</v>
      </c>
      <c r="E172" s="509" t="s">
        <v>644</v>
      </c>
      <c r="F172" s="510" t="s">
        <v>645</v>
      </c>
      <c r="G172" s="509" t="s">
        <v>966</v>
      </c>
      <c r="H172" s="509" t="s">
        <v>967</v>
      </c>
      <c r="I172" s="512">
        <v>4356</v>
      </c>
      <c r="J172" s="512">
        <v>57</v>
      </c>
      <c r="K172" s="513">
        <v>248292</v>
      </c>
    </row>
    <row r="173" spans="1:11" ht="14.45" customHeight="1" x14ac:dyDescent="0.2">
      <c r="A173" s="507" t="s">
        <v>471</v>
      </c>
      <c r="B173" s="508" t="s">
        <v>472</v>
      </c>
      <c r="C173" s="509" t="s">
        <v>480</v>
      </c>
      <c r="D173" s="510" t="s">
        <v>481</v>
      </c>
      <c r="E173" s="509" t="s">
        <v>644</v>
      </c>
      <c r="F173" s="510" t="s">
        <v>645</v>
      </c>
      <c r="G173" s="509" t="s">
        <v>968</v>
      </c>
      <c r="H173" s="509" t="s">
        <v>969</v>
      </c>
      <c r="I173" s="512">
        <v>4356</v>
      </c>
      <c r="J173" s="512">
        <v>57</v>
      </c>
      <c r="K173" s="513">
        <v>248292</v>
      </c>
    </row>
    <row r="174" spans="1:11" ht="14.45" customHeight="1" x14ac:dyDescent="0.2">
      <c r="A174" s="507" t="s">
        <v>471</v>
      </c>
      <c r="B174" s="508" t="s">
        <v>472</v>
      </c>
      <c r="C174" s="509" t="s">
        <v>480</v>
      </c>
      <c r="D174" s="510" t="s">
        <v>481</v>
      </c>
      <c r="E174" s="509" t="s">
        <v>644</v>
      </c>
      <c r="F174" s="510" t="s">
        <v>645</v>
      </c>
      <c r="G174" s="509" t="s">
        <v>646</v>
      </c>
      <c r="H174" s="509" t="s">
        <v>970</v>
      </c>
      <c r="I174" s="512">
        <v>8022.2998046875</v>
      </c>
      <c r="J174" s="512">
        <v>5</v>
      </c>
      <c r="K174" s="513">
        <v>40111.4990234375</v>
      </c>
    </row>
    <row r="175" spans="1:11" ht="14.45" customHeight="1" x14ac:dyDescent="0.2">
      <c r="A175" s="507" t="s">
        <v>471</v>
      </c>
      <c r="B175" s="508" t="s">
        <v>472</v>
      </c>
      <c r="C175" s="509" t="s">
        <v>480</v>
      </c>
      <c r="D175" s="510" t="s">
        <v>481</v>
      </c>
      <c r="E175" s="509" t="s">
        <v>644</v>
      </c>
      <c r="F175" s="510" t="s">
        <v>645</v>
      </c>
      <c r="G175" s="509" t="s">
        <v>971</v>
      </c>
      <c r="H175" s="509" t="s">
        <v>972</v>
      </c>
      <c r="I175" s="512">
        <v>2178</v>
      </c>
      <c r="J175" s="512">
        <v>2</v>
      </c>
      <c r="K175" s="513">
        <v>4356</v>
      </c>
    </row>
    <row r="176" spans="1:11" ht="14.45" customHeight="1" x14ac:dyDescent="0.2">
      <c r="A176" s="507" t="s">
        <v>471</v>
      </c>
      <c r="B176" s="508" t="s">
        <v>472</v>
      </c>
      <c r="C176" s="509" t="s">
        <v>480</v>
      </c>
      <c r="D176" s="510" t="s">
        <v>481</v>
      </c>
      <c r="E176" s="509" t="s">
        <v>644</v>
      </c>
      <c r="F176" s="510" t="s">
        <v>645</v>
      </c>
      <c r="G176" s="509" t="s">
        <v>973</v>
      </c>
      <c r="H176" s="509" t="s">
        <v>974</v>
      </c>
      <c r="I176" s="512">
        <v>274.67001342773438</v>
      </c>
      <c r="J176" s="512">
        <v>2</v>
      </c>
      <c r="K176" s="513">
        <v>549.34002685546875</v>
      </c>
    </row>
    <row r="177" spans="1:11" ht="14.45" customHeight="1" x14ac:dyDescent="0.2">
      <c r="A177" s="507" t="s">
        <v>471</v>
      </c>
      <c r="B177" s="508" t="s">
        <v>472</v>
      </c>
      <c r="C177" s="509" t="s">
        <v>480</v>
      </c>
      <c r="D177" s="510" t="s">
        <v>481</v>
      </c>
      <c r="E177" s="509" t="s">
        <v>644</v>
      </c>
      <c r="F177" s="510" t="s">
        <v>645</v>
      </c>
      <c r="G177" s="509" t="s">
        <v>975</v>
      </c>
      <c r="H177" s="509" t="s">
        <v>976</v>
      </c>
      <c r="I177" s="512">
        <v>4840</v>
      </c>
      <c r="J177" s="512">
        <v>12</v>
      </c>
      <c r="K177" s="513">
        <v>58080</v>
      </c>
    </row>
    <row r="178" spans="1:11" ht="14.45" customHeight="1" x14ac:dyDescent="0.2">
      <c r="A178" s="507" t="s">
        <v>471</v>
      </c>
      <c r="B178" s="508" t="s">
        <v>472</v>
      </c>
      <c r="C178" s="509" t="s">
        <v>480</v>
      </c>
      <c r="D178" s="510" t="s">
        <v>481</v>
      </c>
      <c r="E178" s="509" t="s">
        <v>644</v>
      </c>
      <c r="F178" s="510" t="s">
        <v>645</v>
      </c>
      <c r="G178" s="509" t="s">
        <v>975</v>
      </c>
      <c r="H178" s="509" t="s">
        <v>977</v>
      </c>
      <c r="I178" s="512">
        <v>4840</v>
      </c>
      <c r="J178" s="512">
        <v>18</v>
      </c>
      <c r="K178" s="513">
        <v>87120</v>
      </c>
    </row>
    <row r="179" spans="1:11" ht="14.45" customHeight="1" x14ac:dyDescent="0.2">
      <c r="A179" s="507" t="s">
        <v>471</v>
      </c>
      <c r="B179" s="508" t="s">
        <v>472</v>
      </c>
      <c r="C179" s="509" t="s">
        <v>480</v>
      </c>
      <c r="D179" s="510" t="s">
        <v>481</v>
      </c>
      <c r="E179" s="509" t="s">
        <v>644</v>
      </c>
      <c r="F179" s="510" t="s">
        <v>645</v>
      </c>
      <c r="G179" s="509" t="s">
        <v>978</v>
      </c>
      <c r="H179" s="509" t="s">
        <v>979</v>
      </c>
      <c r="I179" s="512">
        <v>2359.5</v>
      </c>
      <c r="J179" s="512">
        <v>7</v>
      </c>
      <c r="K179" s="513">
        <v>16516.5</v>
      </c>
    </row>
    <row r="180" spans="1:11" ht="14.45" customHeight="1" x14ac:dyDescent="0.2">
      <c r="A180" s="507" t="s">
        <v>471</v>
      </c>
      <c r="B180" s="508" t="s">
        <v>472</v>
      </c>
      <c r="C180" s="509" t="s">
        <v>480</v>
      </c>
      <c r="D180" s="510" t="s">
        <v>481</v>
      </c>
      <c r="E180" s="509" t="s">
        <v>644</v>
      </c>
      <c r="F180" s="510" t="s">
        <v>645</v>
      </c>
      <c r="G180" s="509" t="s">
        <v>980</v>
      </c>
      <c r="H180" s="509" t="s">
        <v>981</v>
      </c>
      <c r="I180" s="512">
        <v>5324</v>
      </c>
      <c r="J180" s="512">
        <v>1</v>
      </c>
      <c r="K180" s="513">
        <v>5324</v>
      </c>
    </row>
    <row r="181" spans="1:11" ht="14.45" customHeight="1" x14ac:dyDescent="0.2">
      <c r="A181" s="507" t="s">
        <v>471</v>
      </c>
      <c r="B181" s="508" t="s">
        <v>472</v>
      </c>
      <c r="C181" s="509" t="s">
        <v>480</v>
      </c>
      <c r="D181" s="510" t="s">
        <v>481</v>
      </c>
      <c r="E181" s="509" t="s">
        <v>644</v>
      </c>
      <c r="F181" s="510" t="s">
        <v>645</v>
      </c>
      <c r="G181" s="509" t="s">
        <v>982</v>
      </c>
      <c r="H181" s="509" t="s">
        <v>983</v>
      </c>
      <c r="I181" s="512">
        <v>456.01875686645508</v>
      </c>
      <c r="J181" s="512">
        <v>24</v>
      </c>
      <c r="K181" s="513">
        <v>10967.440185546875</v>
      </c>
    </row>
    <row r="182" spans="1:11" ht="14.45" customHeight="1" x14ac:dyDescent="0.2">
      <c r="A182" s="507" t="s">
        <v>471</v>
      </c>
      <c r="B182" s="508" t="s">
        <v>472</v>
      </c>
      <c r="C182" s="509" t="s">
        <v>480</v>
      </c>
      <c r="D182" s="510" t="s">
        <v>481</v>
      </c>
      <c r="E182" s="509" t="s">
        <v>644</v>
      </c>
      <c r="F182" s="510" t="s">
        <v>645</v>
      </c>
      <c r="G182" s="509" t="s">
        <v>984</v>
      </c>
      <c r="H182" s="509" t="s">
        <v>985</v>
      </c>
      <c r="I182" s="512">
        <v>1268.0799560546875</v>
      </c>
      <c r="J182" s="512">
        <v>12</v>
      </c>
      <c r="K182" s="513">
        <v>15216.959716796875</v>
      </c>
    </row>
    <row r="183" spans="1:11" ht="14.45" customHeight="1" x14ac:dyDescent="0.2">
      <c r="A183" s="507" t="s">
        <v>471</v>
      </c>
      <c r="B183" s="508" t="s">
        <v>472</v>
      </c>
      <c r="C183" s="509" t="s">
        <v>480</v>
      </c>
      <c r="D183" s="510" t="s">
        <v>481</v>
      </c>
      <c r="E183" s="509" t="s">
        <v>644</v>
      </c>
      <c r="F183" s="510" t="s">
        <v>645</v>
      </c>
      <c r="G183" s="509" t="s">
        <v>986</v>
      </c>
      <c r="H183" s="509" t="s">
        <v>987</v>
      </c>
      <c r="I183" s="512">
        <v>136.125</v>
      </c>
      <c r="J183" s="512">
        <v>4</v>
      </c>
      <c r="K183" s="513">
        <v>544.5</v>
      </c>
    </row>
    <row r="184" spans="1:11" ht="14.45" customHeight="1" x14ac:dyDescent="0.2">
      <c r="A184" s="507" t="s">
        <v>471</v>
      </c>
      <c r="B184" s="508" t="s">
        <v>472</v>
      </c>
      <c r="C184" s="509" t="s">
        <v>480</v>
      </c>
      <c r="D184" s="510" t="s">
        <v>481</v>
      </c>
      <c r="E184" s="509" t="s">
        <v>644</v>
      </c>
      <c r="F184" s="510" t="s">
        <v>645</v>
      </c>
      <c r="G184" s="509" t="s">
        <v>988</v>
      </c>
      <c r="H184" s="509" t="s">
        <v>989</v>
      </c>
      <c r="I184" s="512">
        <v>1268.0799560546875</v>
      </c>
      <c r="J184" s="512">
        <v>13</v>
      </c>
      <c r="K184" s="513">
        <v>16485.039794921875</v>
      </c>
    </row>
    <row r="185" spans="1:11" ht="14.45" customHeight="1" x14ac:dyDescent="0.2">
      <c r="A185" s="507" t="s">
        <v>471</v>
      </c>
      <c r="B185" s="508" t="s">
        <v>472</v>
      </c>
      <c r="C185" s="509" t="s">
        <v>480</v>
      </c>
      <c r="D185" s="510" t="s">
        <v>481</v>
      </c>
      <c r="E185" s="509" t="s">
        <v>644</v>
      </c>
      <c r="F185" s="510" t="s">
        <v>645</v>
      </c>
      <c r="G185" s="509" t="s">
        <v>990</v>
      </c>
      <c r="H185" s="509" t="s">
        <v>991</v>
      </c>
      <c r="I185" s="512">
        <v>12.710000038146973</v>
      </c>
      <c r="J185" s="512">
        <v>150</v>
      </c>
      <c r="K185" s="513">
        <v>1905.7500305175781</v>
      </c>
    </row>
    <row r="186" spans="1:11" ht="14.45" customHeight="1" x14ac:dyDescent="0.2">
      <c r="A186" s="507" t="s">
        <v>471</v>
      </c>
      <c r="B186" s="508" t="s">
        <v>472</v>
      </c>
      <c r="C186" s="509" t="s">
        <v>480</v>
      </c>
      <c r="D186" s="510" t="s">
        <v>481</v>
      </c>
      <c r="E186" s="509" t="s">
        <v>644</v>
      </c>
      <c r="F186" s="510" t="s">
        <v>645</v>
      </c>
      <c r="G186" s="509" t="s">
        <v>992</v>
      </c>
      <c r="H186" s="509" t="s">
        <v>993</v>
      </c>
      <c r="I186" s="512">
        <v>10.36994993686676</v>
      </c>
      <c r="J186" s="512">
        <v>2230</v>
      </c>
      <c r="K186" s="513">
        <v>23124.469909667969</v>
      </c>
    </row>
    <row r="187" spans="1:11" ht="14.45" customHeight="1" x14ac:dyDescent="0.2">
      <c r="A187" s="507" t="s">
        <v>471</v>
      </c>
      <c r="B187" s="508" t="s">
        <v>472</v>
      </c>
      <c r="C187" s="509" t="s">
        <v>480</v>
      </c>
      <c r="D187" s="510" t="s">
        <v>481</v>
      </c>
      <c r="E187" s="509" t="s">
        <v>644</v>
      </c>
      <c r="F187" s="510" t="s">
        <v>645</v>
      </c>
      <c r="G187" s="509" t="s">
        <v>994</v>
      </c>
      <c r="H187" s="509" t="s">
        <v>995</v>
      </c>
      <c r="I187" s="512">
        <v>9.6800003051757813</v>
      </c>
      <c r="J187" s="512">
        <v>4500</v>
      </c>
      <c r="K187" s="513">
        <v>43560.0400390625</v>
      </c>
    </row>
    <row r="188" spans="1:11" ht="14.45" customHeight="1" x14ac:dyDescent="0.2">
      <c r="A188" s="507" t="s">
        <v>471</v>
      </c>
      <c r="B188" s="508" t="s">
        <v>472</v>
      </c>
      <c r="C188" s="509" t="s">
        <v>480</v>
      </c>
      <c r="D188" s="510" t="s">
        <v>481</v>
      </c>
      <c r="E188" s="509" t="s">
        <v>644</v>
      </c>
      <c r="F188" s="510" t="s">
        <v>645</v>
      </c>
      <c r="G188" s="509" t="s">
        <v>990</v>
      </c>
      <c r="H188" s="509" t="s">
        <v>996</v>
      </c>
      <c r="I188" s="512">
        <v>12.42733325958252</v>
      </c>
      <c r="J188" s="512">
        <v>270</v>
      </c>
      <c r="K188" s="513">
        <v>3346.0900497436523</v>
      </c>
    </row>
    <row r="189" spans="1:11" ht="14.45" customHeight="1" x14ac:dyDescent="0.2">
      <c r="A189" s="507" t="s">
        <v>471</v>
      </c>
      <c r="B189" s="508" t="s">
        <v>472</v>
      </c>
      <c r="C189" s="509" t="s">
        <v>480</v>
      </c>
      <c r="D189" s="510" t="s">
        <v>481</v>
      </c>
      <c r="E189" s="509" t="s">
        <v>644</v>
      </c>
      <c r="F189" s="510" t="s">
        <v>645</v>
      </c>
      <c r="G189" s="509" t="s">
        <v>992</v>
      </c>
      <c r="H189" s="509" t="s">
        <v>997</v>
      </c>
      <c r="I189" s="512">
        <v>10.36994993686676</v>
      </c>
      <c r="J189" s="512">
        <v>2270</v>
      </c>
      <c r="K189" s="513">
        <v>23539.209991455078</v>
      </c>
    </row>
    <row r="190" spans="1:11" ht="14.45" customHeight="1" x14ac:dyDescent="0.2">
      <c r="A190" s="507" t="s">
        <v>471</v>
      </c>
      <c r="B190" s="508" t="s">
        <v>472</v>
      </c>
      <c r="C190" s="509" t="s">
        <v>480</v>
      </c>
      <c r="D190" s="510" t="s">
        <v>481</v>
      </c>
      <c r="E190" s="509" t="s">
        <v>644</v>
      </c>
      <c r="F190" s="510" t="s">
        <v>645</v>
      </c>
      <c r="G190" s="509" t="s">
        <v>994</v>
      </c>
      <c r="H190" s="509" t="s">
        <v>998</v>
      </c>
      <c r="I190" s="512">
        <v>9.679996132850647</v>
      </c>
      <c r="J190" s="512">
        <v>7500</v>
      </c>
      <c r="K190" s="513">
        <v>72599.989990234375</v>
      </c>
    </row>
    <row r="191" spans="1:11" ht="14.45" customHeight="1" x14ac:dyDescent="0.2">
      <c r="A191" s="507" t="s">
        <v>471</v>
      </c>
      <c r="B191" s="508" t="s">
        <v>472</v>
      </c>
      <c r="C191" s="509" t="s">
        <v>480</v>
      </c>
      <c r="D191" s="510" t="s">
        <v>481</v>
      </c>
      <c r="E191" s="509" t="s">
        <v>644</v>
      </c>
      <c r="F191" s="510" t="s">
        <v>645</v>
      </c>
      <c r="G191" s="509" t="s">
        <v>999</v>
      </c>
      <c r="H191" s="509" t="s">
        <v>1000</v>
      </c>
      <c r="I191" s="512">
        <v>2665.6298828125</v>
      </c>
      <c r="J191" s="512">
        <v>1</v>
      </c>
      <c r="K191" s="513">
        <v>2665.6298828125</v>
      </c>
    </row>
    <row r="192" spans="1:11" ht="14.45" customHeight="1" x14ac:dyDescent="0.2">
      <c r="A192" s="507" t="s">
        <v>471</v>
      </c>
      <c r="B192" s="508" t="s">
        <v>472</v>
      </c>
      <c r="C192" s="509" t="s">
        <v>480</v>
      </c>
      <c r="D192" s="510" t="s">
        <v>481</v>
      </c>
      <c r="E192" s="509" t="s">
        <v>644</v>
      </c>
      <c r="F192" s="510" t="s">
        <v>645</v>
      </c>
      <c r="G192" s="509" t="s">
        <v>1001</v>
      </c>
      <c r="H192" s="509" t="s">
        <v>1002</v>
      </c>
      <c r="I192" s="512">
        <v>57.052498817443848</v>
      </c>
      <c r="J192" s="512">
        <v>4</v>
      </c>
      <c r="K192" s="513">
        <v>228.20999526977539</v>
      </c>
    </row>
    <row r="193" spans="1:11" ht="14.45" customHeight="1" x14ac:dyDescent="0.2">
      <c r="A193" s="507" t="s">
        <v>471</v>
      </c>
      <c r="B193" s="508" t="s">
        <v>472</v>
      </c>
      <c r="C193" s="509" t="s">
        <v>480</v>
      </c>
      <c r="D193" s="510" t="s">
        <v>481</v>
      </c>
      <c r="E193" s="509" t="s">
        <v>644</v>
      </c>
      <c r="F193" s="510" t="s">
        <v>645</v>
      </c>
      <c r="G193" s="509" t="s">
        <v>1003</v>
      </c>
      <c r="H193" s="509" t="s">
        <v>1004</v>
      </c>
      <c r="I193" s="512">
        <v>83.05999755859375</v>
      </c>
      <c r="J193" s="512">
        <v>3</v>
      </c>
      <c r="K193" s="513">
        <v>249.16999816894531</v>
      </c>
    </row>
    <row r="194" spans="1:11" ht="14.45" customHeight="1" x14ac:dyDescent="0.2">
      <c r="A194" s="507" t="s">
        <v>471</v>
      </c>
      <c r="B194" s="508" t="s">
        <v>472</v>
      </c>
      <c r="C194" s="509" t="s">
        <v>480</v>
      </c>
      <c r="D194" s="510" t="s">
        <v>481</v>
      </c>
      <c r="E194" s="509" t="s">
        <v>644</v>
      </c>
      <c r="F194" s="510" t="s">
        <v>645</v>
      </c>
      <c r="G194" s="509" t="s">
        <v>1003</v>
      </c>
      <c r="H194" s="509" t="s">
        <v>1005</v>
      </c>
      <c r="I194" s="512">
        <v>83.057498931884766</v>
      </c>
      <c r="J194" s="512">
        <v>9</v>
      </c>
      <c r="K194" s="513">
        <v>747.47999572753906</v>
      </c>
    </row>
    <row r="195" spans="1:11" ht="14.45" customHeight="1" x14ac:dyDescent="0.2">
      <c r="A195" s="507" t="s">
        <v>471</v>
      </c>
      <c r="B195" s="508" t="s">
        <v>472</v>
      </c>
      <c r="C195" s="509" t="s">
        <v>480</v>
      </c>
      <c r="D195" s="510" t="s">
        <v>481</v>
      </c>
      <c r="E195" s="509" t="s">
        <v>644</v>
      </c>
      <c r="F195" s="510" t="s">
        <v>645</v>
      </c>
      <c r="G195" s="509" t="s">
        <v>1006</v>
      </c>
      <c r="H195" s="509" t="s">
        <v>1007</v>
      </c>
      <c r="I195" s="512">
        <v>131.24000549316406</v>
      </c>
      <c r="J195" s="512">
        <v>1</v>
      </c>
      <c r="K195" s="513">
        <v>131.24000549316406</v>
      </c>
    </row>
    <row r="196" spans="1:11" ht="14.45" customHeight="1" x14ac:dyDescent="0.2">
      <c r="A196" s="507" t="s">
        <v>471</v>
      </c>
      <c r="B196" s="508" t="s">
        <v>472</v>
      </c>
      <c r="C196" s="509" t="s">
        <v>480</v>
      </c>
      <c r="D196" s="510" t="s">
        <v>481</v>
      </c>
      <c r="E196" s="509" t="s">
        <v>644</v>
      </c>
      <c r="F196" s="510" t="s">
        <v>645</v>
      </c>
      <c r="G196" s="509" t="s">
        <v>1008</v>
      </c>
      <c r="H196" s="509" t="s">
        <v>1009</v>
      </c>
      <c r="I196" s="512">
        <v>15253.259765625</v>
      </c>
      <c r="J196" s="512">
        <v>10</v>
      </c>
      <c r="K196" s="513">
        <v>152532.599609375</v>
      </c>
    </row>
    <row r="197" spans="1:11" ht="14.45" customHeight="1" x14ac:dyDescent="0.2">
      <c r="A197" s="507" t="s">
        <v>471</v>
      </c>
      <c r="B197" s="508" t="s">
        <v>472</v>
      </c>
      <c r="C197" s="509" t="s">
        <v>480</v>
      </c>
      <c r="D197" s="510" t="s">
        <v>481</v>
      </c>
      <c r="E197" s="509" t="s">
        <v>644</v>
      </c>
      <c r="F197" s="510" t="s">
        <v>645</v>
      </c>
      <c r="G197" s="509" t="s">
        <v>1010</v>
      </c>
      <c r="H197" s="509" t="s">
        <v>1011</v>
      </c>
      <c r="I197" s="512">
        <v>3346.860107421875</v>
      </c>
      <c r="J197" s="512">
        <v>3</v>
      </c>
      <c r="K197" s="513">
        <v>10040.580322265625</v>
      </c>
    </row>
    <row r="198" spans="1:11" ht="14.45" customHeight="1" x14ac:dyDescent="0.2">
      <c r="A198" s="507" t="s">
        <v>471</v>
      </c>
      <c r="B198" s="508" t="s">
        <v>472</v>
      </c>
      <c r="C198" s="509" t="s">
        <v>480</v>
      </c>
      <c r="D198" s="510" t="s">
        <v>481</v>
      </c>
      <c r="E198" s="509" t="s">
        <v>644</v>
      </c>
      <c r="F198" s="510" t="s">
        <v>645</v>
      </c>
      <c r="G198" s="509" t="s">
        <v>1012</v>
      </c>
      <c r="H198" s="509" t="s">
        <v>1013</v>
      </c>
      <c r="I198" s="512">
        <v>411.39999389648438</v>
      </c>
      <c r="J198" s="512">
        <v>1</v>
      </c>
      <c r="K198" s="513">
        <v>411.39999389648438</v>
      </c>
    </row>
    <row r="199" spans="1:11" ht="14.45" customHeight="1" x14ac:dyDescent="0.2">
      <c r="A199" s="507" t="s">
        <v>471</v>
      </c>
      <c r="B199" s="508" t="s">
        <v>472</v>
      </c>
      <c r="C199" s="509" t="s">
        <v>480</v>
      </c>
      <c r="D199" s="510" t="s">
        <v>481</v>
      </c>
      <c r="E199" s="509" t="s">
        <v>644</v>
      </c>
      <c r="F199" s="510" t="s">
        <v>645</v>
      </c>
      <c r="G199" s="509" t="s">
        <v>1014</v>
      </c>
      <c r="H199" s="509" t="s">
        <v>1015</v>
      </c>
      <c r="I199" s="512">
        <v>274.67001342773438</v>
      </c>
      <c r="J199" s="512">
        <v>4</v>
      </c>
      <c r="K199" s="513">
        <v>1098.6800537109375</v>
      </c>
    </row>
    <row r="200" spans="1:11" ht="14.45" customHeight="1" x14ac:dyDescent="0.2">
      <c r="A200" s="507" t="s">
        <v>471</v>
      </c>
      <c r="B200" s="508" t="s">
        <v>472</v>
      </c>
      <c r="C200" s="509" t="s">
        <v>480</v>
      </c>
      <c r="D200" s="510" t="s">
        <v>481</v>
      </c>
      <c r="E200" s="509" t="s">
        <v>644</v>
      </c>
      <c r="F200" s="510" t="s">
        <v>645</v>
      </c>
      <c r="G200" s="509" t="s">
        <v>1016</v>
      </c>
      <c r="H200" s="509" t="s">
        <v>1017</v>
      </c>
      <c r="I200" s="512">
        <v>7851.2671223958332</v>
      </c>
      <c r="J200" s="512">
        <v>39</v>
      </c>
      <c r="K200" s="513">
        <v>306388.353515625</v>
      </c>
    </row>
    <row r="201" spans="1:11" ht="14.45" customHeight="1" x14ac:dyDescent="0.2">
      <c r="A201" s="507" t="s">
        <v>471</v>
      </c>
      <c r="B201" s="508" t="s">
        <v>472</v>
      </c>
      <c r="C201" s="509" t="s">
        <v>480</v>
      </c>
      <c r="D201" s="510" t="s">
        <v>481</v>
      </c>
      <c r="E201" s="509" t="s">
        <v>644</v>
      </c>
      <c r="F201" s="510" t="s">
        <v>645</v>
      </c>
      <c r="G201" s="509" t="s">
        <v>1018</v>
      </c>
      <c r="H201" s="509" t="s">
        <v>1019</v>
      </c>
      <c r="I201" s="512">
        <v>3346.860107421875</v>
      </c>
      <c r="J201" s="512">
        <v>2</v>
      </c>
      <c r="K201" s="513">
        <v>6693.72021484375</v>
      </c>
    </row>
    <row r="202" spans="1:11" ht="14.45" customHeight="1" x14ac:dyDescent="0.2">
      <c r="A202" s="507" t="s">
        <v>471</v>
      </c>
      <c r="B202" s="508" t="s">
        <v>472</v>
      </c>
      <c r="C202" s="509" t="s">
        <v>480</v>
      </c>
      <c r="D202" s="510" t="s">
        <v>481</v>
      </c>
      <c r="E202" s="509" t="s">
        <v>644</v>
      </c>
      <c r="F202" s="510" t="s">
        <v>645</v>
      </c>
      <c r="G202" s="509" t="s">
        <v>1020</v>
      </c>
      <c r="H202" s="509" t="s">
        <v>1021</v>
      </c>
      <c r="I202" s="512">
        <v>7851.372314453125</v>
      </c>
      <c r="J202" s="512">
        <v>38</v>
      </c>
      <c r="K202" s="513">
        <v>298470.216796875</v>
      </c>
    </row>
    <row r="203" spans="1:11" ht="14.45" customHeight="1" x14ac:dyDescent="0.2">
      <c r="A203" s="507" t="s">
        <v>471</v>
      </c>
      <c r="B203" s="508" t="s">
        <v>472</v>
      </c>
      <c r="C203" s="509" t="s">
        <v>480</v>
      </c>
      <c r="D203" s="510" t="s">
        <v>481</v>
      </c>
      <c r="E203" s="509" t="s">
        <v>644</v>
      </c>
      <c r="F203" s="510" t="s">
        <v>645</v>
      </c>
      <c r="G203" s="509" t="s">
        <v>1022</v>
      </c>
      <c r="H203" s="509" t="s">
        <v>1023</v>
      </c>
      <c r="I203" s="512">
        <v>3346.860107421875</v>
      </c>
      <c r="J203" s="512">
        <v>2</v>
      </c>
      <c r="K203" s="513">
        <v>6693.72021484375</v>
      </c>
    </row>
    <row r="204" spans="1:11" ht="14.45" customHeight="1" x14ac:dyDescent="0.2">
      <c r="A204" s="507" t="s">
        <v>471</v>
      </c>
      <c r="B204" s="508" t="s">
        <v>472</v>
      </c>
      <c r="C204" s="509" t="s">
        <v>480</v>
      </c>
      <c r="D204" s="510" t="s">
        <v>481</v>
      </c>
      <c r="E204" s="509" t="s">
        <v>644</v>
      </c>
      <c r="F204" s="510" t="s">
        <v>645</v>
      </c>
      <c r="G204" s="509" t="s">
        <v>1024</v>
      </c>
      <c r="H204" s="509" t="s">
        <v>1025</v>
      </c>
      <c r="I204" s="512">
        <v>6694.93017578125</v>
      </c>
      <c r="J204" s="512">
        <v>1</v>
      </c>
      <c r="K204" s="513">
        <v>6694.93017578125</v>
      </c>
    </row>
    <row r="205" spans="1:11" ht="14.45" customHeight="1" x14ac:dyDescent="0.2">
      <c r="A205" s="507" t="s">
        <v>471</v>
      </c>
      <c r="B205" s="508" t="s">
        <v>472</v>
      </c>
      <c r="C205" s="509" t="s">
        <v>480</v>
      </c>
      <c r="D205" s="510" t="s">
        <v>481</v>
      </c>
      <c r="E205" s="509" t="s">
        <v>644</v>
      </c>
      <c r="F205" s="510" t="s">
        <v>645</v>
      </c>
      <c r="G205" s="509" t="s">
        <v>1026</v>
      </c>
      <c r="H205" s="509" t="s">
        <v>1027</v>
      </c>
      <c r="I205" s="512">
        <v>3346.860107421875</v>
      </c>
      <c r="J205" s="512">
        <v>2</v>
      </c>
      <c r="K205" s="513">
        <v>6693.72021484375</v>
      </c>
    </row>
    <row r="206" spans="1:11" ht="14.45" customHeight="1" x14ac:dyDescent="0.2">
      <c r="A206" s="507" t="s">
        <v>471</v>
      </c>
      <c r="B206" s="508" t="s">
        <v>472</v>
      </c>
      <c r="C206" s="509" t="s">
        <v>480</v>
      </c>
      <c r="D206" s="510" t="s">
        <v>481</v>
      </c>
      <c r="E206" s="509" t="s">
        <v>644</v>
      </c>
      <c r="F206" s="510" t="s">
        <v>645</v>
      </c>
      <c r="G206" s="509" t="s">
        <v>1028</v>
      </c>
      <c r="H206" s="509" t="s">
        <v>1029</v>
      </c>
      <c r="I206" s="512">
        <v>3414.6201171875</v>
      </c>
      <c r="J206" s="512">
        <v>2</v>
      </c>
      <c r="K206" s="513">
        <v>6829.240234375</v>
      </c>
    </row>
    <row r="207" spans="1:11" ht="14.45" customHeight="1" x14ac:dyDescent="0.2">
      <c r="A207" s="507" t="s">
        <v>471</v>
      </c>
      <c r="B207" s="508" t="s">
        <v>472</v>
      </c>
      <c r="C207" s="509" t="s">
        <v>480</v>
      </c>
      <c r="D207" s="510" t="s">
        <v>481</v>
      </c>
      <c r="E207" s="509" t="s">
        <v>644</v>
      </c>
      <c r="F207" s="510" t="s">
        <v>645</v>
      </c>
      <c r="G207" s="509" t="s">
        <v>1030</v>
      </c>
      <c r="H207" s="509" t="s">
        <v>1031</v>
      </c>
      <c r="I207" s="512">
        <v>3414.6201171875</v>
      </c>
      <c r="J207" s="512">
        <v>2</v>
      </c>
      <c r="K207" s="513">
        <v>6829.240234375</v>
      </c>
    </row>
    <row r="208" spans="1:11" ht="14.45" customHeight="1" x14ac:dyDescent="0.2">
      <c r="A208" s="507" t="s">
        <v>471</v>
      </c>
      <c r="B208" s="508" t="s">
        <v>472</v>
      </c>
      <c r="C208" s="509" t="s">
        <v>480</v>
      </c>
      <c r="D208" s="510" t="s">
        <v>481</v>
      </c>
      <c r="E208" s="509" t="s">
        <v>644</v>
      </c>
      <c r="F208" s="510" t="s">
        <v>645</v>
      </c>
      <c r="G208" s="509" t="s">
        <v>1032</v>
      </c>
      <c r="H208" s="509" t="s">
        <v>1033</v>
      </c>
      <c r="I208" s="512">
        <v>2117.5</v>
      </c>
      <c r="J208" s="512">
        <v>0</v>
      </c>
      <c r="K208" s="513">
        <v>0</v>
      </c>
    </row>
    <row r="209" spans="1:11" ht="14.45" customHeight="1" x14ac:dyDescent="0.2">
      <c r="A209" s="507" t="s">
        <v>471</v>
      </c>
      <c r="B209" s="508" t="s">
        <v>472</v>
      </c>
      <c r="C209" s="509" t="s">
        <v>480</v>
      </c>
      <c r="D209" s="510" t="s">
        <v>481</v>
      </c>
      <c r="E209" s="509" t="s">
        <v>644</v>
      </c>
      <c r="F209" s="510" t="s">
        <v>645</v>
      </c>
      <c r="G209" s="509" t="s">
        <v>1034</v>
      </c>
      <c r="H209" s="509" t="s">
        <v>1035</v>
      </c>
      <c r="I209" s="512">
        <v>2117.5</v>
      </c>
      <c r="J209" s="512">
        <v>0</v>
      </c>
      <c r="K209" s="513">
        <v>0</v>
      </c>
    </row>
    <row r="210" spans="1:11" ht="14.45" customHeight="1" x14ac:dyDescent="0.2">
      <c r="A210" s="507" t="s">
        <v>471</v>
      </c>
      <c r="B210" s="508" t="s">
        <v>472</v>
      </c>
      <c r="C210" s="509" t="s">
        <v>480</v>
      </c>
      <c r="D210" s="510" t="s">
        <v>481</v>
      </c>
      <c r="E210" s="509" t="s">
        <v>644</v>
      </c>
      <c r="F210" s="510" t="s">
        <v>645</v>
      </c>
      <c r="G210" s="509" t="s">
        <v>1036</v>
      </c>
      <c r="H210" s="509" t="s">
        <v>1037</v>
      </c>
      <c r="I210" s="512">
        <v>8985.4599609375</v>
      </c>
      <c r="J210" s="512">
        <v>16</v>
      </c>
      <c r="K210" s="513">
        <v>143767.359375</v>
      </c>
    </row>
    <row r="211" spans="1:11" ht="14.45" customHeight="1" x14ac:dyDescent="0.2">
      <c r="A211" s="507" t="s">
        <v>471</v>
      </c>
      <c r="B211" s="508" t="s">
        <v>472</v>
      </c>
      <c r="C211" s="509" t="s">
        <v>480</v>
      </c>
      <c r="D211" s="510" t="s">
        <v>481</v>
      </c>
      <c r="E211" s="509" t="s">
        <v>644</v>
      </c>
      <c r="F211" s="510" t="s">
        <v>645</v>
      </c>
      <c r="G211" s="509" t="s">
        <v>1038</v>
      </c>
      <c r="H211" s="509" t="s">
        <v>1039</v>
      </c>
      <c r="I211" s="512">
        <v>8985.4599609375</v>
      </c>
      <c r="J211" s="512">
        <v>16</v>
      </c>
      <c r="K211" s="513">
        <v>143767.359375</v>
      </c>
    </row>
    <row r="212" spans="1:11" ht="14.45" customHeight="1" x14ac:dyDescent="0.2">
      <c r="A212" s="507" t="s">
        <v>471</v>
      </c>
      <c r="B212" s="508" t="s">
        <v>472</v>
      </c>
      <c r="C212" s="509" t="s">
        <v>480</v>
      </c>
      <c r="D212" s="510" t="s">
        <v>481</v>
      </c>
      <c r="E212" s="509" t="s">
        <v>644</v>
      </c>
      <c r="F212" s="510" t="s">
        <v>645</v>
      </c>
      <c r="G212" s="509" t="s">
        <v>1040</v>
      </c>
      <c r="H212" s="509" t="s">
        <v>1041</v>
      </c>
      <c r="I212" s="512">
        <v>4840</v>
      </c>
      <c r="J212" s="512">
        <v>1</v>
      </c>
      <c r="K212" s="513">
        <v>4840</v>
      </c>
    </row>
    <row r="213" spans="1:11" ht="14.45" customHeight="1" x14ac:dyDescent="0.2">
      <c r="A213" s="507" t="s">
        <v>471</v>
      </c>
      <c r="B213" s="508" t="s">
        <v>472</v>
      </c>
      <c r="C213" s="509" t="s">
        <v>480</v>
      </c>
      <c r="D213" s="510" t="s">
        <v>481</v>
      </c>
      <c r="E213" s="509" t="s">
        <v>644</v>
      </c>
      <c r="F213" s="510" t="s">
        <v>645</v>
      </c>
      <c r="G213" s="509" t="s">
        <v>1042</v>
      </c>
      <c r="H213" s="509" t="s">
        <v>1043</v>
      </c>
      <c r="I213" s="512">
        <v>7235.7998046875</v>
      </c>
      <c r="J213" s="512">
        <v>98</v>
      </c>
      <c r="K213" s="513">
        <v>709108.40625</v>
      </c>
    </row>
    <row r="214" spans="1:11" ht="14.45" customHeight="1" x14ac:dyDescent="0.2">
      <c r="A214" s="507" t="s">
        <v>471</v>
      </c>
      <c r="B214" s="508" t="s">
        <v>472</v>
      </c>
      <c r="C214" s="509" t="s">
        <v>480</v>
      </c>
      <c r="D214" s="510" t="s">
        <v>481</v>
      </c>
      <c r="E214" s="509" t="s">
        <v>644</v>
      </c>
      <c r="F214" s="510" t="s">
        <v>645</v>
      </c>
      <c r="G214" s="509" t="s">
        <v>1044</v>
      </c>
      <c r="H214" s="509" t="s">
        <v>1045</v>
      </c>
      <c r="I214" s="512">
        <v>7235.7998046875</v>
      </c>
      <c r="J214" s="512">
        <v>98</v>
      </c>
      <c r="K214" s="513">
        <v>709108.40625</v>
      </c>
    </row>
    <row r="215" spans="1:11" ht="14.45" customHeight="1" x14ac:dyDescent="0.2">
      <c r="A215" s="507" t="s">
        <v>471</v>
      </c>
      <c r="B215" s="508" t="s">
        <v>472</v>
      </c>
      <c r="C215" s="509" t="s">
        <v>480</v>
      </c>
      <c r="D215" s="510" t="s">
        <v>481</v>
      </c>
      <c r="E215" s="509" t="s">
        <v>644</v>
      </c>
      <c r="F215" s="510" t="s">
        <v>645</v>
      </c>
      <c r="G215" s="509" t="s">
        <v>1046</v>
      </c>
      <c r="H215" s="509" t="s">
        <v>1047</v>
      </c>
      <c r="I215" s="512">
        <v>1076.9000244140625</v>
      </c>
      <c r="J215" s="512">
        <v>17</v>
      </c>
      <c r="K215" s="513">
        <v>18307.299926757813</v>
      </c>
    </row>
    <row r="216" spans="1:11" ht="14.45" customHeight="1" x14ac:dyDescent="0.2">
      <c r="A216" s="507" t="s">
        <v>471</v>
      </c>
      <c r="B216" s="508" t="s">
        <v>472</v>
      </c>
      <c r="C216" s="509" t="s">
        <v>480</v>
      </c>
      <c r="D216" s="510" t="s">
        <v>481</v>
      </c>
      <c r="E216" s="509" t="s">
        <v>644</v>
      </c>
      <c r="F216" s="510" t="s">
        <v>645</v>
      </c>
      <c r="G216" s="509" t="s">
        <v>1048</v>
      </c>
      <c r="H216" s="509" t="s">
        <v>1049</v>
      </c>
      <c r="I216" s="512">
        <v>7839.58984375</v>
      </c>
      <c r="J216" s="512">
        <v>13</v>
      </c>
      <c r="K216" s="513">
        <v>101914.66796875</v>
      </c>
    </row>
    <row r="217" spans="1:11" ht="14.45" customHeight="1" x14ac:dyDescent="0.2">
      <c r="A217" s="507" t="s">
        <v>471</v>
      </c>
      <c r="B217" s="508" t="s">
        <v>472</v>
      </c>
      <c r="C217" s="509" t="s">
        <v>480</v>
      </c>
      <c r="D217" s="510" t="s">
        <v>481</v>
      </c>
      <c r="E217" s="509" t="s">
        <v>644</v>
      </c>
      <c r="F217" s="510" t="s">
        <v>645</v>
      </c>
      <c r="G217" s="509" t="s">
        <v>1050</v>
      </c>
      <c r="H217" s="509" t="s">
        <v>1051</v>
      </c>
      <c r="I217" s="512">
        <v>13124.8701171875</v>
      </c>
      <c r="J217" s="512">
        <v>11</v>
      </c>
      <c r="K217" s="513">
        <v>144373.5712890625</v>
      </c>
    </row>
    <row r="218" spans="1:11" ht="14.45" customHeight="1" x14ac:dyDescent="0.2">
      <c r="A218" s="507" t="s">
        <v>471</v>
      </c>
      <c r="B218" s="508" t="s">
        <v>472</v>
      </c>
      <c r="C218" s="509" t="s">
        <v>480</v>
      </c>
      <c r="D218" s="510" t="s">
        <v>481</v>
      </c>
      <c r="E218" s="509" t="s">
        <v>644</v>
      </c>
      <c r="F218" s="510" t="s">
        <v>645</v>
      </c>
      <c r="G218" s="509" t="s">
        <v>1052</v>
      </c>
      <c r="H218" s="509" t="s">
        <v>1053</v>
      </c>
      <c r="I218" s="512">
        <v>9173.010009765625</v>
      </c>
      <c r="J218" s="512">
        <v>17</v>
      </c>
      <c r="K218" s="513">
        <v>155964.16015625</v>
      </c>
    </row>
    <row r="219" spans="1:11" ht="14.45" customHeight="1" x14ac:dyDescent="0.2">
      <c r="A219" s="507" t="s">
        <v>471</v>
      </c>
      <c r="B219" s="508" t="s">
        <v>472</v>
      </c>
      <c r="C219" s="509" t="s">
        <v>480</v>
      </c>
      <c r="D219" s="510" t="s">
        <v>481</v>
      </c>
      <c r="E219" s="509" t="s">
        <v>644</v>
      </c>
      <c r="F219" s="510" t="s">
        <v>645</v>
      </c>
      <c r="G219" s="509" t="s">
        <v>1054</v>
      </c>
      <c r="H219" s="509" t="s">
        <v>1055</v>
      </c>
      <c r="I219" s="512">
        <v>7008.31982421875</v>
      </c>
      <c r="J219" s="512">
        <v>9</v>
      </c>
      <c r="K219" s="513">
        <v>63074.87841796875</v>
      </c>
    </row>
    <row r="220" spans="1:11" ht="14.45" customHeight="1" x14ac:dyDescent="0.2">
      <c r="A220" s="507" t="s">
        <v>471</v>
      </c>
      <c r="B220" s="508" t="s">
        <v>472</v>
      </c>
      <c r="C220" s="509" t="s">
        <v>480</v>
      </c>
      <c r="D220" s="510" t="s">
        <v>481</v>
      </c>
      <c r="E220" s="509" t="s">
        <v>644</v>
      </c>
      <c r="F220" s="510" t="s">
        <v>645</v>
      </c>
      <c r="G220" s="509" t="s">
        <v>1054</v>
      </c>
      <c r="H220" s="509" t="s">
        <v>1056</v>
      </c>
      <c r="I220" s="512">
        <v>7008.31982421875</v>
      </c>
      <c r="J220" s="512">
        <v>14</v>
      </c>
      <c r="K220" s="513">
        <v>98116.47900390625</v>
      </c>
    </row>
    <row r="221" spans="1:11" ht="14.45" customHeight="1" x14ac:dyDescent="0.2">
      <c r="A221" s="507" t="s">
        <v>471</v>
      </c>
      <c r="B221" s="508" t="s">
        <v>472</v>
      </c>
      <c r="C221" s="509" t="s">
        <v>480</v>
      </c>
      <c r="D221" s="510" t="s">
        <v>481</v>
      </c>
      <c r="E221" s="509" t="s">
        <v>644</v>
      </c>
      <c r="F221" s="510" t="s">
        <v>645</v>
      </c>
      <c r="G221" s="509" t="s">
        <v>1057</v>
      </c>
      <c r="H221" s="509" t="s">
        <v>1058</v>
      </c>
      <c r="I221" s="512">
        <v>8569.2197265625</v>
      </c>
      <c r="J221" s="512">
        <v>13</v>
      </c>
      <c r="K221" s="513">
        <v>111399.8564453125</v>
      </c>
    </row>
    <row r="222" spans="1:11" ht="14.45" customHeight="1" x14ac:dyDescent="0.2">
      <c r="A222" s="507" t="s">
        <v>471</v>
      </c>
      <c r="B222" s="508" t="s">
        <v>472</v>
      </c>
      <c r="C222" s="509" t="s">
        <v>480</v>
      </c>
      <c r="D222" s="510" t="s">
        <v>481</v>
      </c>
      <c r="E222" s="509" t="s">
        <v>644</v>
      </c>
      <c r="F222" s="510" t="s">
        <v>645</v>
      </c>
      <c r="G222" s="509" t="s">
        <v>1059</v>
      </c>
      <c r="H222" s="509" t="s">
        <v>1060</v>
      </c>
      <c r="I222" s="512">
        <v>6961.3559841579863</v>
      </c>
      <c r="J222" s="512">
        <v>37</v>
      </c>
      <c r="K222" s="513">
        <v>257585.66650390625</v>
      </c>
    </row>
    <row r="223" spans="1:11" ht="14.45" customHeight="1" x14ac:dyDescent="0.2">
      <c r="A223" s="507" t="s">
        <v>471</v>
      </c>
      <c r="B223" s="508" t="s">
        <v>472</v>
      </c>
      <c r="C223" s="509" t="s">
        <v>480</v>
      </c>
      <c r="D223" s="510" t="s">
        <v>481</v>
      </c>
      <c r="E223" s="509" t="s">
        <v>644</v>
      </c>
      <c r="F223" s="510" t="s">
        <v>645</v>
      </c>
      <c r="G223" s="509" t="s">
        <v>1061</v>
      </c>
      <c r="H223" s="509" t="s">
        <v>1062</v>
      </c>
      <c r="I223" s="512">
        <v>7347.6956108940976</v>
      </c>
      <c r="J223" s="512">
        <v>37</v>
      </c>
      <c r="K223" s="513">
        <v>271881.10107421875</v>
      </c>
    </row>
    <row r="224" spans="1:11" ht="14.45" customHeight="1" x14ac:dyDescent="0.2">
      <c r="A224" s="507" t="s">
        <v>471</v>
      </c>
      <c r="B224" s="508" t="s">
        <v>472</v>
      </c>
      <c r="C224" s="509" t="s">
        <v>480</v>
      </c>
      <c r="D224" s="510" t="s">
        <v>481</v>
      </c>
      <c r="E224" s="509" t="s">
        <v>644</v>
      </c>
      <c r="F224" s="510" t="s">
        <v>645</v>
      </c>
      <c r="G224" s="509" t="s">
        <v>1063</v>
      </c>
      <c r="H224" s="509" t="s">
        <v>1064</v>
      </c>
      <c r="I224" s="512">
        <v>3346.860107421875</v>
      </c>
      <c r="J224" s="512">
        <v>8</v>
      </c>
      <c r="K224" s="513">
        <v>26774.880859375</v>
      </c>
    </row>
    <row r="225" spans="1:11" ht="14.45" customHeight="1" x14ac:dyDescent="0.2">
      <c r="A225" s="507" t="s">
        <v>471</v>
      </c>
      <c r="B225" s="508" t="s">
        <v>472</v>
      </c>
      <c r="C225" s="509" t="s">
        <v>480</v>
      </c>
      <c r="D225" s="510" t="s">
        <v>481</v>
      </c>
      <c r="E225" s="509" t="s">
        <v>644</v>
      </c>
      <c r="F225" s="510" t="s">
        <v>645</v>
      </c>
      <c r="G225" s="509" t="s">
        <v>1065</v>
      </c>
      <c r="H225" s="509" t="s">
        <v>1066</v>
      </c>
      <c r="I225" s="512">
        <v>3414.6201171875</v>
      </c>
      <c r="J225" s="512">
        <v>2</v>
      </c>
      <c r="K225" s="513">
        <v>6829.240234375</v>
      </c>
    </row>
    <row r="226" spans="1:11" ht="14.45" customHeight="1" x14ac:dyDescent="0.2">
      <c r="A226" s="507" t="s">
        <v>471</v>
      </c>
      <c r="B226" s="508" t="s">
        <v>472</v>
      </c>
      <c r="C226" s="509" t="s">
        <v>480</v>
      </c>
      <c r="D226" s="510" t="s">
        <v>481</v>
      </c>
      <c r="E226" s="509" t="s">
        <v>644</v>
      </c>
      <c r="F226" s="510" t="s">
        <v>645</v>
      </c>
      <c r="G226" s="509" t="s">
        <v>1067</v>
      </c>
      <c r="H226" s="509" t="s">
        <v>1068</v>
      </c>
      <c r="I226" s="512">
        <v>3414.6201171875</v>
      </c>
      <c r="J226" s="512">
        <v>4</v>
      </c>
      <c r="K226" s="513">
        <v>13658.48046875</v>
      </c>
    </row>
    <row r="227" spans="1:11" ht="14.45" customHeight="1" x14ac:dyDescent="0.2">
      <c r="A227" s="507" t="s">
        <v>471</v>
      </c>
      <c r="B227" s="508" t="s">
        <v>472</v>
      </c>
      <c r="C227" s="509" t="s">
        <v>480</v>
      </c>
      <c r="D227" s="510" t="s">
        <v>481</v>
      </c>
      <c r="E227" s="509" t="s">
        <v>644</v>
      </c>
      <c r="F227" s="510" t="s">
        <v>645</v>
      </c>
      <c r="G227" s="509" t="s">
        <v>1069</v>
      </c>
      <c r="H227" s="509" t="s">
        <v>1070</v>
      </c>
      <c r="I227" s="512">
        <v>3414.6201171875</v>
      </c>
      <c r="J227" s="512">
        <v>6</v>
      </c>
      <c r="K227" s="513">
        <v>20487.720703125</v>
      </c>
    </row>
    <row r="228" spans="1:11" ht="14.45" customHeight="1" x14ac:dyDescent="0.2">
      <c r="A228" s="507" t="s">
        <v>471</v>
      </c>
      <c r="B228" s="508" t="s">
        <v>472</v>
      </c>
      <c r="C228" s="509" t="s">
        <v>480</v>
      </c>
      <c r="D228" s="510" t="s">
        <v>481</v>
      </c>
      <c r="E228" s="509" t="s">
        <v>644</v>
      </c>
      <c r="F228" s="510" t="s">
        <v>645</v>
      </c>
      <c r="G228" s="509" t="s">
        <v>1071</v>
      </c>
      <c r="H228" s="509" t="s">
        <v>1072</v>
      </c>
      <c r="I228" s="512">
        <v>3414.6201171875</v>
      </c>
      <c r="J228" s="512">
        <v>2</v>
      </c>
      <c r="K228" s="513">
        <v>6829.240234375</v>
      </c>
    </row>
    <row r="229" spans="1:11" ht="14.45" customHeight="1" x14ac:dyDescent="0.2">
      <c r="A229" s="507" t="s">
        <v>471</v>
      </c>
      <c r="B229" s="508" t="s">
        <v>472</v>
      </c>
      <c r="C229" s="509" t="s">
        <v>480</v>
      </c>
      <c r="D229" s="510" t="s">
        <v>481</v>
      </c>
      <c r="E229" s="509" t="s">
        <v>644</v>
      </c>
      <c r="F229" s="510" t="s">
        <v>645</v>
      </c>
      <c r="G229" s="509" t="s">
        <v>1073</v>
      </c>
      <c r="H229" s="509" t="s">
        <v>1074</v>
      </c>
      <c r="I229" s="512">
        <v>3414.6201171875</v>
      </c>
      <c r="J229" s="512">
        <v>1</v>
      </c>
      <c r="K229" s="513">
        <v>3414.6201171875</v>
      </c>
    </row>
    <row r="230" spans="1:11" ht="14.45" customHeight="1" x14ac:dyDescent="0.2">
      <c r="A230" s="507" t="s">
        <v>471</v>
      </c>
      <c r="B230" s="508" t="s">
        <v>472</v>
      </c>
      <c r="C230" s="509" t="s">
        <v>480</v>
      </c>
      <c r="D230" s="510" t="s">
        <v>481</v>
      </c>
      <c r="E230" s="509" t="s">
        <v>644</v>
      </c>
      <c r="F230" s="510" t="s">
        <v>645</v>
      </c>
      <c r="G230" s="509" t="s">
        <v>1075</v>
      </c>
      <c r="H230" s="509" t="s">
        <v>1076</v>
      </c>
      <c r="I230" s="512">
        <v>3414.6201171875</v>
      </c>
      <c r="J230" s="512">
        <v>2</v>
      </c>
      <c r="K230" s="513">
        <v>6829.240234375</v>
      </c>
    </row>
    <row r="231" spans="1:11" ht="14.45" customHeight="1" x14ac:dyDescent="0.2">
      <c r="A231" s="507" t="s">
        <v>471</v>
      </c>
      <c r="B231" s="508" t="s">
        <v>472</v>
      </c>
      <c r="C231" s="509" t="s">
        <v>480</v>
      </c>
      <c r="D231" s="510" t="s">
        <v>481</v>
      </c>
      <c r="E231" s="509" t="s">
        <v>644</v>
      </c>
      <c r="F231" s="510" t="s">
        <v>645</v>
      </c>
      <c r="G231" s="509" t="s">
        <v>1077</v>
      </c>
      <c r="H231" s="509" t="s">
        <v>1078</v>
      </c>
      <c r="I231" s="512">
        <v>3414.6201171875</v>
      </c>
      <c r="J231" s="512">
        <v>3</v>
      </c>
      <c r="K231" s="513">
        <v>10243.8603515625</v>
      </c>
    </row>
    <row r="232" spans="1:11" ht="14.45" customHeight="1" x14ac:dyDescent="0.2">
      <c r="A232" s="507" t="s">
        <v>471</v>
      </c>
      <c r="B232" s="508" t="s">
        <v>472</v>
      </c>
      <c r="C232" s="509" t="s">
        <v>480</v>
      </c>
      <c r="D232" s="510" t="s">
        <v>481</v>
      </c>
      <c r="E232" s="509" t="s">
        <v>644</v>
      </c>
      <c r="F232" s="510" t="s">
        <v>645</v>
      </c>
      <c r="G232" s="509" t="s">
        <v>1079</v>
      </c>
      <c r="H232" s="509" t="s">
        <v>1080</v>
      </c>
      <c r="I232" s="512">
        <v>3346.860107421875</v>
      </c>
      <c r="J232" s="512">
        <v>5</v>
      </c>
      <c r="K232" s="513">
        <v>16734.300537109375</v>
      </c>
    </row>
    <row r="233" spans="1:11" ht="14.45" customHeight="1" x14ac:dyDescent="0.2">
      <c r="A233" s="507" t="s">
        <v>471</v>
      </c>
      <c r="B233" s="508" t="s">
        <v>472</v>
      </c>
      <c r="C233" s="509" t="s">
        <v>480</v>
      </c>
      <c r="D233" s="510" t="s">
        <v>481</v>
      </c>
      <c r="E233" s="509" t="s">
        <v>644</v>
      </c>
      <c r="F233" s="510" t="s">
        <v>645</v>
      </c>
      <c r="G233" s="509" t="s">
        <v>1081</v>
      </c>
      <c r="H233" s="509" t="s">
        <v>1082</v>
      </c>
      <c r="I233" s="512">
        <v>3523.52001953125</v>
      </c>
      <c r="J233" s="512">
        <v>7</v>
      </c>
      <c r="K233" s="513">
        <v>24664.64013671875</v>
      </c>
    </row>
    <row r="234" spans="1:11" ht="14.45" customHeight="1" x14ac:dyDescent="0.2">
      <c r="A234" s="507" t="s">
        <v>471</v>
      </c>
      <c r="B234" s="508" t="s">
        <v>472</v>
      </c>
      <c r="C234" s="509" t="s">
        <v>480</v>
      </c>
      <c r="D234" s="510" t="s">
        <v>481</v>
      </c>
      <c r="E234" s="509" t="s">
        <v>644</v>
      </c>
      <c r="F234" s="510" t="s">
        <v>645</v>
      </c>
      <c r="G234" s="509" t="s">
        <v>1083</v>
      </c>
      <c r="H234" s="509" t="s">
        <v>1084</v>
      </c>
      <c r="I234" s="512">
        <v>3633.6298828125</v>
      </c>
      <c r="J234" s="512">
        <v>5</v>
      </c>
      <c r="K234" s="513">
        <v>18168.1494140625</v>
      </c>
    </row>
    <row r="235" spans="1:11" ht="14.45" customHeight="1" x14ac:dyDescent="0.2">
      <c r="A235" s="507" t="s">
        <v>471</v>
      </c>
      <c r="B235" s="508" t="s">
        <v>472</v>
      </c>
      <c r="C235" s="509" t="s">
        <v>480</v>
      </c>
      <c r="D235" s="510" t="s">
        <v>481</v>
      </c>
      <c r="E235" s="509" t="s">
        <v>644</v>
      </c>
      <c r="F235" s="510" t="s">
        <v>645</v>
      </c>
      <c r="G235" s="509" t="s">
        <v>1085</v>
      </c>
      <c r="H235" s="509" t="s">
        <v>1086</v>
      </c>
      <c r="I235" s="512">
        <v>3633.6298828125</v>
      </c>
      <c r="J235" s="512">
        <v>11</v>
      </c>
      <c r="K235" s="513">
        <v>39969.9287109375</v>
      </c>
    </row>
    <row r="236" spans="1:11" ht="14.45" customHeight="1" x14ac:dyDescent="0.2">
      <c r="A236" s="507" t="s">
        <v>471</v>
      </c>
      <c r="B236" s="508" t="s">
        <v>472</v>
      </c>
      <c r="C236" s="509" t="s">
        <v>480</v>
      </c>
      <c r="D236" s="510" t="s">
        <v>481</v>
      </c>
      <c r="E236" s="509" t="s">
        <v>644</v>
      </c>
      <c r="F236" s="510" t="s">
        <v>645</v>
      </c>
      <c r="G236" s="509" t="s">
        <v>1087</v>
      </c>
      <c r="H236" s="509" t="s">
        <v>1088</v>
      </c>
      <c r="I236" s="512">
        <v>2752.75</v>
      </c>
      <c r="J236" s="512">
        <v>3</v>
      </c>
      <c r="K236" s="513">
        <v>8258.25</v>
      </c>
    </row>
    <row r="237" spans="1:11" ht="14.45" customHeight="1" x14ac:dyDescent="0.2">
      <c r="A237" s="507" t="s">
        <v>471</v>
      </c>
      <c r="B237" s="508" t="s">
        <v>472</v>
      </c>
      <c r="C237" s="509" t="s">
        <v>480</v>
      </c>
      <c r="D237" s="510" t="s">
        <v>481</v>
      </c>
      <c r="E237" s="509" t="s">
        <v>644</v>
      </c>
      <c r="F237" s="510" t="s">
        <v>645</v>
      </c>
      <c r="G237" s="509" t="s">
        <v>1089</v>
      </c>
      <c r="H237" s="509" t="s">
        <v>1090</v>
      </c>
      <c r="I237" s="512">
        <v>2752.75</v>
      </c>
      <c r="J237" s="512">
        <v>2</v>
      </c>
      <c r="K237" s="513">
        <v>5505.5</v>
      </c>
    </row>
    <row r="238" spans="1:11" ht="14.45" customHeight="1" x14ac:dyDescent="0.2">
      <c r="A238" s="507" t="s">
        <v>471</v>
      </c>
      <c r="B238" s="508" t="s">
        <v>472</v>
      </c>
      <c r="C238" s="509" t="s">
        <v>480</v>
      </c>
      <c r="D238" s="510" t="s">
        <v>481</v>
      </c>
      <c r="E238" s="509" t="s">
        <v>644</v>
      </c>
      <c r="F238" s="510" t="s">
        <v>645</v>
      </c>
      <c r="G238" s="509" t="s">
        <v>1091</v>
      </c>
      <c r="H238" s="509" t="s">
        <v>1092</v>
      </c>
      <c r="I238" s="512">
        <v>3414.6201171875</v>
      </c>
      <c r="J238" s="512">
        <v>2</v>
      </c>
      <c r="K238" s="513">
        <v>6829.240234375</v>
      </c>
    </row>
    <row r="239" spans="1:11" ht="14.45" customHeight="1" x14ac:dyDescent="0.2">
      <c r="A239" s="507" t="s">
        <v>471</v>
      </c>
      <c r="B239" s="508" t="s">
        <v>472</v>
      </c>
      <c r="C239" s="509" t="s">
        <v>480</v>
      </c>
      <c r="D239" s="510" t="s">
        <v>481</v>
      </c>
      <c r="E239" s="509" t="s">
        <v>644</v>
      </c>
      <c r="F239" s="510" t="s">
        <v>645</v>
      </c>
      <c r="G239" s="509" t="s">
        <v>1093</v>
      </c>
      <c r="H239" s="509" t="s">
        <v>1094</v>
      </c>
      <c r="I239" s="512">
        <v>3414.6201171875</v>
      </c>
      <c r="J239" s="512">
        <v>4</v>
      </c>
      <c r="K239" s="513">
        <v>13658.48046875</v>
      </c>
    </row>
    <row r="240" spans="1:11" ht="14.45" customHeight="1" x14ac:dyDescent="0.2">
      <c r="A240" s="507" t="s">
        <v>471</v>
      </c>
      <c r="B240" s="508" t="s">
        <v>472</v>
      </c>
      <c r="C240" s="509" t="s">
        <v>480</v>
      </c>
      <c r="D240" s="510" t="s">
        <v>481</v>
      </c>
      <c r="E240" s="509" t="s">
        <v>644</v>
      </c>
      <c r="F240" s="510" t="s">
        <v>645</v>
      </c>
      <c r="G240" s="509" t="s">
        <v>1095</v>
      </c>
      <c r="H240" s="509" t="s">
        <v>1096</v>
      </c>
      <c r="I240" s="512">
        <v>3414.6201171875</v>
      </c>
      <c r="J240" s="512">
        <v>4</v>
      </c>
      <c r="K240" s="513">
        <v>13658.48046875</v>
      </c>
    </row>
    <row r="241" spans="1:11" ht="14.45" customHeight="1" x14ac:dyDescent="0.2">
      <c r="A241" s="507" t="s">
        <v>471</v>
      </c>
      <c r="B241" s="508" t="s">
        <v>472</v>
      </c>
      <c r="C241" s="509" t="s">
        <v>480</v>
      </c>
      <c r="D241" s="510" t="s">
        <v>481</v>
      </c>
      <c r="E241" s="509" t="s">
        <v>644</v>
      </c>
      <c r="F241" s="510" t="s">
        <v>645</v>
      </c>
      <c r="G241" s="509" t="s">
        <v>1097</v>
      </c>
      <c r="H241" s="509" t="s">
        <v>1098</v>
      </c>
      <c r="I241" s="512">
        <v>9110.08984375</v>
      </c>
      <c r="J241" s="512">
        <v>8</v>
      </c>
      <c r="K241" s="513">
        <v>72880.71875</v>
      </c>
    </row>
    <row r="242" spans="1:11" ht="14.45" customHeight="1" x14ac:dyDescent="0.2">
      <c r="A242" s="507" t="s">
        <v>471</v>
      </c>
      <c r="B242" s="508" t="s">
        <v>472</v>
      </c>
      <c r="C242" s="509" t="s">
        <v>480</v>
      </c>
      <c r="D242" s="510" t="s">
        <v>481</v>
      </c>
      <c r="E242" s="509" t="s">
        <v>644</v>
      </c>
      <c r="F242" s="510" t="s">
        <v>645</v>
      </c>
      <c r="G242" s="509" t="s">
        <v>1099</v>
      </c>
      <c r="H242" s="509" t="s">
        <v>1100</v>
      </c>
      <c r="I242" s="512">
        <v>9110.08984375</v>
      </c>
      <c r="J242" s="512">
        <v>33</v>
      </c>
      <c r="K242" s="513">
        <v>300632.96484375</v>
      </c>
    </row>
    <row r="243" spans="1:11" ht="14.45" customHeight="1" x14ac:dyDescent="0.2">
      <c r="A243" s="507" t="s">
        <v>471</v>
      </c>
      <c r="B243" s="508" t="s">
        <v>472</v>
      </c>
      <c r="C243" s="509" t="s">
        <v>480</v>
      </c>
      <c r="D243" s="510" t="s">
        <v>481</v>
      </c>
      <c r="E243" s="509" t="s">
        <v>644</v>
      </c>
      <c r="F243" s="510" t="s">
        <v>645</v>
      </c>
      <c r="G243" s="509" t="s">
        <v>1101</v>
      </c>
      <c r="H243" s="509" t="s">
        <v>1102</v>
      </c>
      <c r="I243" s="512">
        <v>9110.08984375</v>
      </c>
      <c r="J243" s="512">
        <v>31</v>
      </c>
      <c r="K243" s="513">
        <v>282412.78515625</v>
      </c>
    </row>
    <row r="244" spans="1:11" ht="14.45" customHeight="1" x14ac:dyDescent="0.2">
      <c r="A244" s="507" t="s">
        <v>471</v>
      </c>
      <c r="B244" s="508" t="s">
        <v>472</v>
      </c>
      <c r="C244" s="509" t="s">
        <v>480</v>
      </c>
      <c r="D244" s="510" t="s">
        <v>481</v>
      </c>
      <c r="E244" s="509" t="s">
        <v>644</v>
      </c>
      <c r="F244" s="510" t="s">
        <v>645</v>
      </c>
      <c r="G244" s="509" t="s">
        <v>1103</v>
      </c>
      <c r="H244" s="509" t="s">
        <v>1104</v>
      </c>
      <c r="I244" s="512">
        <v>9134.693359375</v>
      </c>
      <c r="J244" s="512">
        <v>8</v>
      </c>
      <c r="K244" s="513">
        <v>73200.16015625</v>
      </c>
    </row>
    <row r="245" spans="1:11" ht="14.45" customHeight="1" x14ac:dyDescent="0.2">
      <c r="A245" s="507" t="s">
        <v>471</v>
      </c>
      <c r="B245" s="508" t="s">
        <v>472</v>
      </c>
      <c r="C245" s="509" t="s">
        <v>480</v>
      </c>
      <c r="D245" s="510" t="s">
        <v>481</v>
      </c>
      <c r="E245" s="509" t="s">
        <v>644</v>
      </c>
      <c r="F245" s="510" t="s">
        <v>645</v>
      </c>
      <c r="G245" s="509" t="s">
        <v>1105</v>
      </c>
      <c r="H245" s="509" t="s">
        <v>1106</v>
      </c>
      <c r="I245" s="512">
        <v>4686.330078125</v>
      </c>
      <c r="J245" s="512">
        <v>16</v>
      </c>
      <c r="K245" s="513">
        <v>74981.28125</v>
      </c>
    </row>
    <row r="246" spans="1:11" ht="14.45" customHeight="1" x14ac:dyDescent="0.2">
      <c r="A246" s="507" t="s">
        <v>471</v>
      </c>
      <c r="B246" s="508" t="s">
        <v>472</v>
      </c>
      <c r="C246" s="509" t="s">
        <v>480</v>
      </c>
      <c r="D246" s="510" t="s">
        <v>481</v>
      </c>
      <c r="E246" s="509" t="s">
        <v>644</v>
      </c>
      <c r="F246" s="510" t="s">
        <v>645</v>
      </c>
      <c r="G246" s="509" t="s">
        <v>1107</v>
      </c>
      <c r="H246" s="509" t="s">
        <v>1108</v>
      </c>
      <c r="I246" s="512">
        <v>8569.2197265625</v>
      </c>
      <c r="J246" s="512">
        <v>14</v>
      </c>
      <c r="K246" s="513">
        <v>119969.076171875</v>
      </c>
    </row>
    <row r="247" spans="1:11" ht="14.45" customHeight="1" x14ac:dyDescent="0.2">
      <c r="A247" s="507" t="s">
        <v>471</v>
      </c>
      <c r="B247" s="508" t="s">
        <v>472</v>
      </c>
      <c r="C247" s="509" t="s">
        <v>480</v>
      </c>
      <c r="D247" s="510" t="s">
        <v>481</v>
      </c>
      <c r="E247" s="509" t="s">
        <v>644</v>
      </c>
      <c r="F247" s="510" t="s">
        <v>645</v>
      </c>
      <c r="G247" s="509" t="s">
        <v>1109</v>
      </c>
      <c r="H247" s="509" t="s">
        <v>1110</v>
      </c>
      <c r="I247" s="512">
        <v>3259.739990234375</v>
      </c>
      <c r="J247" s="512">
        <v>3</v>
      </c>
      <c r="K247" s="513">
        <v>9779.219970703125</v>
      </c>
    </row>
    <row r="248" spans="1:11" ht="14.45" customHeight="1" x14ac:dyDescent="0.2">
      <c r="A248" s="507" t="s">
        <v>471</v>
      </c>
      <c r="B248" s="508" t="s">
        <v>472</v>
      </c>
      <c r="C248" s="509" t="s">
        <v>480</v>
      </c>
      <c r="D248" s="510" t="s">
        <v>481</v>
      </c>
      <c r="E248" s="509" t="s">
        <v>644</v>
      </c>
      <c r="F248" s="510" t="s">
        <v>645</v>
      </c>
      <c r="G248" s="509" t="s">
        <v>1111</v>
      </c>
      <c r="H248" s="509" t="s">
        <v>1112</v>
      </c>
      <c r="I248" s="512">
        <v>13068.1478515625</v>
      </c>
      <c r="J248" s="512">
        <v>21</v>
      </c>
      <c r="K248" s="513">
        <v>274116.626953125</v>
      </c>
    </row>
    <row r="249" spans="1:11" ht="14.45" customHeight="1" x14ac:dyDescent="0.2">
      <c r="A249" s="507" t="s">
        <v>471</v>
      </c>
      <c r="B249" s="508" t="s">
        <v>472</v>
      </c>
      <c r="C249" s="509" t="s">
        <v>480</v>
      </c>
      <c r="D249" s="510" t="s">
        <v>481</v>
      </c>
      <c r="E249" s="509" t="s">
        <v>644</v>
      </c>
      <c r="F249" s="510" t="s">
        <v>645</v>
      </c>
      <c r="G249" s="509" t="s">
        <v>1113</v>
      </c>
      <c r="H249" s="509" t="s">
        <v>1114</v>
      </c>
      <c r="I249" s="512">
        <v>13706.8798828125</v>
      </c>
      <c r="J249" s="512">
        <v>32</v>
      </c>
      <c r="K249" s="513">
        <v>438620.158203125</v>
      </c>
    </row>
    <row r="250" spans="1:11" ht="14.45" customHeight="1" x14ac:dyDescent="0.2">
      <c r="A250" s="507" t="s">
        <v>471</v>
      </c>
      <c r="B250" s="508" t="s">
        <v>472</v>
      </c>
      <c r="C250" s="509" t="s">
        <v>480</v>
      </c>
      <c r="D250" s="510" t="s">
        <v>481</v>
      </c>
      <c r="E250" s="509" t="s">
        <v>644</v>
      </c>
      <c r="F250" s="510" t="s">
        <v>645</v>
      </c>
      <c r="G250" s="509" t="s">
        <v>1115</v>
      </c>
      <c r="H250" s="509" t="s">
        <v>1116</v>
      </c>
      <c r="I250" s="512">
        <v>14481.666814630682</v>
      </c>
      <c r="J250" s="512">
        <v>13</v>
      </c>
      <c r="K250" s="513">
        <v>188367.3740234375</v>
      </c>
    </row>
    <row r="251" spans="1:11" ht="14.45" customHeight="1" x14ac:dyDescent="0.2">
      <c r="A251" s="507" t="s">
        <v>471</v>
      </c>
      <c r="B251" s="508" t="s">
        <v>472</v>
      </c>
      <c r="C251" s="509" t="s">
        <v>480</v>
      </c>
      <c r="D251" s="510" t="s">
        <v>481</v>
      </c>
      <c r="E251" s="509" t="s">
        <v>644</v>
      </c>
      <c r="F251" s="510" t="s">
        <v>645</v>
      </c>
      <c r="G251" s="509" t="s">
        <v>1117</v>
      </c>
      <c r="H251" s="509" t="s">
        <v>1118</v>
      </c>
      <c r="I251" s="512">
        <v>3346.860107421875</v>
      </c>
      <c r="J251" s="512">
        <v>38</v>
      </c>
      <c r="K251" s="513">
        <v>127180.685546875</v>
      </c>
    </row>
    <row r="252" spans="1:11" ht="14.45" customHeight="1" x14ac:dyDescent="0.2">
      <c r="A252" s="507" t="s">
        <v>471</v>
      </c>
      <c r="B252" s="508" t="s">
        <v>472</v>
      </c>
      <c r="C252" s="509" t="s">
        <v>480</v>
      </c>
      <c r="D252" s="510" t="s">
        <v>481</v>
      </c>
      <c r="E252" s="509" t="s">
        <v>644</v>
      </c>
      <c r="F252" s="510" t="s">
        <v>645</v>
      </c>
      <c r="G252" s="509" t="s">
        <v>1119</v>
      </c>
      <c r="H252" s="509" t="s">
        <v>1120</v>
      </c>
      <c r="I252" s="512">
        <v>9110.08984375</v>
      </c>
      <c r="J252" s="512">
        <v>31</v>
      </c>
      <c r="K252" s="513">
        <v>282412.78515625</v>
      </c>
    </row>
    <row r="253" spans="1:11" ht="14.45" customHeight="1" x14ac:dyDescent="0.2">
      <c r="A253" s="507" t="s">
        <v>471</v>
      </c>
      <c r="B253" s="508" t="s">
        <v>472</v>
      </c>
      <c r="C253" s="509" t="s">
        <v>480</v>
      </c>
      <c r="D253" s="510" t="s">
        <v>481</v>
      </c>
      <c r="E253" s="509" t="s">
        <v>644</v>
      </c>
      <c r="F253" s="510" t="s">
        <v>645</v>
      </c>
      <c r="G253" s="509" t="s">
        <v>1121</v>
      </c>
      <c r="H253" s="509" t="s">
        <v>1122</v>
      </c>
      <c r="I253" s="512">
        <v>5355.4599609375</v>
      </c>
      <c r="J253" s="512">
        <v>14</v>
      </c>
      <c r="K253" s="513">
        <v>74976.439453125</v>
      </c>
    </row>
    <row r="254" spans="1:11" ht="14.45" customHeight="1" x14ac:dyDescent="0.2">
      <c r="A254" s="507" t="s">
        <v>471</v>
      </c>
      <c r="B254" s="508" t="s">
        <v>472</v>
      </c>
      <c r="C254" s="509" t="s">
        <v>480</v>
      </c>
      <c r="D254" s="510" t="s">
        <v>481</v>
      </c>
      <c r="E254" s="509" t="s">
        <v>644</v>
      </c>
      <c r="F254" s="510" t="s">
        <v>645</v>
      </c>
      <c r="G254" s="509" t="s">
        <v>1123</v>
      </c>
      <c r="H254" s="509" t="s">
        <v>1124</v>
      </c>
      <c r="I254" s="512">
        <v>274.67001342773438</v>
      </c>
      <c r="J254" s="512">
        <v>2</v>
      </c>
      <c r="K254" s="513">
        <v>549.34002685546875</v>
      </c>
    </row>
    <row r="255" spans="1:11" ht="14.45" customHeight="1" x14ac:dyDescent="0.2">
      <c r="A255" s="507" t="s">
        <v>471</v>
      </c>
      <c r="B255" s="508" t="s">
        <v>472</v>
      </c>
      <c r="C255" s="509" t="s">
        <v>480</v>
      </c>
      <c r="D255" s="510" t="s">
        <v>481</v>
      </c>
      <c r="E255" s="509" t="s">
        <v>644</v>
      </c>
      <c r="F255" s="510" t="s">
        <v>645</v>
      </c>
      <c r="G255" s="509" t="s">
        <v>1123</v>
      </c>
      <c r="H255" s="509" t="s">
        <v>1125</v>
      </c>
      <c r="I255" s="512">
        <v>274.67001342773438</v>
      </c>
      <c r="J255" s="512">
        <v>3</v>
      </c>
      <c r="K255" s="513">
        <v>824.01004028320313</v>
      </c>
    </row>
    <row r="256" spans="1:11" ht="14.45" customHeight="1" x14ac:dyDescent="0.2">
      <c r="A256" s="507" t="s">
        <v>471</v>
      </c>
      <c r="B256" s="508" t="s">
        <v>472</v>
      </c>
      <c r="C256" s="509" t="s">
        <v>480</v>
      </c>
      <c r="D256" s="510" t="s">
        <v>481</v>
      </c>
      <c r="E256" s="509" t="s">
        <v>644</v>
      </c>
      <c r="F256" s="510" t="s">
        <v>645</v>
      </c>
      <c r="G256" s="509" t="s">
        <v>1126</v>
      </c>
      <c r="H256" s="509" t="s">
        <v>1127</v>
      </c>
      <c r="I256" s="512">
        <v>2766.639892578125</v>
      </c>
      <c r="J256" s="512">
        <v>5</v>
      </c>
      <c r="K256" s="513">
        <v>13833.199462890625</v>
      </c>
    </row>
    <row r="257" spans="1:11" ht="14.45" customHeight="1" x14ac:dyDescent="0.2">
      <c r="A257" s="507" t="s">
        <v>471</v>
      </c>
      <c r="B257" s="508" t="s">
        <v>472</v>
      </c>
      <c r="C257" s="509" t="s">
        <v>480</v>
      </c>
      <c r="D257" s="510" t="s">
        <v>481</v>
      </c>
      <c r="E257" s="509" t="s">
        <v>644</v>
      </c>
      <c r="F257" s="510" t="s">
        <v>645</v>
      </c>
      <c r="G257" s="509" t="s">
        <v>1128</v>
      </c>
      <c r="H257" s="509" t="s">
        <v>1129</v>
      </c>
      <c r="I257" s="512">
        <v>15.54936374317516</v>
      </c>
      <c r="J257" s="512">
        <v>1560</v>
      </c>
      <c r="K257" s="513">
        <v>24255.849609375</v>
      </c>
    </row>
    <row r="258" spans="1:11" ht="14.45" customHeight="1" x14ac:dyDescent="0.2">
      <c r="A258" s="507" t="s">
        <v>471</v>
      </c>
      <c r="B258" s="508" t="s">
        <v>472</v>
      </c>
      <c r="C258" s="509" t="s">
        <v>480</v>
      </c>
      <c r="D258" s="510" t="s">
        <v>481</v>
      </c>
      <c r="E258" s="509" t="s">
        <v>644</v>
      </c>
      <c r="F258" s="510" t="s">
        <v>645</v>
      </c>
      <c r="G258" s="509" t="s">
        <v>1130</v>
      </c>
      <c r="H258" s="509" t="s">
        <v>1131</v>
      </c>
      <c r="I258" s="512">
        <v>18.757421377933387</v>
      </c>
      <c r="J258" s="512">
        <v>3564</v>
      </c>
      <c r="K258" s="513">
        <v>66842.811279296875</v>
      </c>
    </row>
    <row r="259" spans="1:11" ht="14.45" customHeight="1" x14ac:dyDescent="0.2">
      <c r="A259" s="507" t="s">
        <v>471</v>
      </c>
      <c r="B259" s="508" t="s">
        <v>472</v>
      </c>
      <c r="C259" s="509" t="s">
        <v>480</v>
      </c>
      <c r="D259" s="510" t="s">
        <v>481</v>
      </c>
      <c r="E259" s="509" t="s">
        <v>644</v>
      </c>
      <c r="F259" s="510" t="s">
        <v>645</v>
      </c>
      <c r="G259" s="509" t="s">
        <v>1132</v>
      </c>
      <c r="H259" s="509" t="s">
        <v>1133</v>
      </c>
      <c r="I259" s="512">
        <v>129.23999786376953</v>
      </c>
      <c r="J259" s="512">
        <v>2</v>
      </c>
      <c r="K259" s="513">
        <v>258.47999572753906</v>
      </c>
    </row>
    <row r="260" spans="1:11" ht="14.45" customHeight="1" x14ac:dyDescent="0.2">
      <c r="A260" s="507" t="s">
        <v>471</v>
      </c>
      <c r="B260" s="508" t="s">
        <v>472</v>
      </c>
      <c r="C260" s="509" t="s">
        <v>480</v>
      </c>
      <c r="D260" s="510" t="s">
        <v>481</v>
      </c>
      <c r="E260" s="509" t="s">
        <v>644</v>
      </c>
      <c r="F260" s="510" t="s">
        <v>645</v>
      </c>
      <c r="G260" s="509" t="s">
        <v>1134</v>
      </c>
      <c r="H260" s="509" t="s">
        <v>1135</v>
      </c>
      <c r="I260" s="512">
        <v>348.67001342773438</v>
      </c>
      <c r="J260" s="512">
        <v>1</v>
      </c>
      <c r="K260" s="513">
        <v>348.67001342773438</v>
      </c>
    </row>
    <row r="261" spans="1:11" ht="14.45" customHeight="1" x14ac:dyDescent="0.2">
      <c r="A261" s="507" t="s">
        <v>471</v>
      </c>
      <c r="B261" s="508" t="s">
        <v>472</v>
      </c>
      <c r="C261" s="509" t="s">
        <v>480</v>
      </c>
      <c r="D261" s="510" t="s">
        <v>481</v>
      </c>
      <c r="E261" s="509" t="s">
        <v>644</v>
      </c>
      <c r="F261" s="510" t="s">
        <v>645</v>
      </c>
      <c r="G261" s="509" t="s">
        <v>1132</v>
      </c>
      <c r="H261" s="509" t="s">
        <v>1136</v>
      </c>
      <c r="I261" s="512">
        <v>135.97000122070313</v>
      </c>
      <c r="J261" s="512">
        <v>2</v>
      </c>
      <c r="K261" s="513">
        <v>271.94000244140625</v>
      </c>
    </row>
    <row r="262" spans="1:11" ht="14.45" customHeight="1" x14ac:dyDescent="0.2">
      <c r="A262" s="507" t="s">
        <v>471</v>
      </c>
      <c r="B262" s="508" t="s">
        <v>472</v>
      </c>
      <c r="C262" s="509" t="s">
        <v>480</v>
      </c>
      <c r="D262" s="510" t="s">
        <v>481</v>
      </c>
      <c r="E262" s="509" t="s">
        <v>644</v>
      </c>
      <c r="F262" s="510" t="s">
        <v>645</v>
      </c>
      <c r="G262" s="509" t="s">
        <v>1137</v>
      </c>
      <c r="H262" s="509" t="s">
        <v>1138</v>
      </c>
      <c r="I262" s="512">
        <v>274.67001342773438</v>
      </c>
      <c r="J262" s="512">
        <v>4</v>
      </c>
      <c r="K262" s="513">
        <v>1098.6800537109375</v>
      </c>
    </row>
    <row r="263" spans="1:11" ht="14.45" customHeight="1" x14ac:dyDescent="0.2">
      <c r="A263" s="507" t="s">
        <v>471</v>
      </c>
      <c r="B263" s="508" t="s">
        <v>472</v>
      </c>
      <c r="C263" s="509" t="s">
        <v>480</v>
      </c>
      <c r="D263" s="510" t="s">
        <v>481</v>
      </c>
      <c r="E263" s="509" t="s">
        <v>644</v>
      </c>
      <c r="F263" s="510" t="s">
        <v>645</v>
      </c>
      <c r="G263" s="509" t="s">
        <v>1139</v>
      </c>
      <c r="H263" s="509" t="s">
        <v>1140</v>
      </c>
      <c r="I263" s="512">
        <v>2919.2099609375</v>
      </c>
      <c r="J263" s="512">
        <v>2</v>
      </c>
      <c r="K263" s="513">
        <v>5838.419921875</v>
      </c>
    </row>
    <row r="264" spans="1:11" ht="14.45" customHeight="1" x14ac:dyDescent="0.2">
      <c r="A264" s="507" t="s">
        <v>471</v>
      </c>
      <c r="B264" s="508" t="s">
        <v>472</v>
      </c>
      <c r="C264" s="509" t="s">
        <v>480</v>
      </c>
      <c r="D264" s="510" t="s">
        <v>481</v>
      </c>
      <c r="E264" s="509" t="s">
        <v>644</v>
      </c>
      <c r="F264" s="510" t="s">
        <v>645</v>
      </c>
      <c r="G264" s="509" t="s">
        <v>1141</v>
      </c>
      <c r="H264" s="509" t="s">
        <v>1142</v>
      </c>
      <c r="I264" s="512">
        <v>84.580001831054688</v>
      </c>
      <c r="J264" s="512">
        <v>1</v>
      </c>
      <c r="K264" s="513">
        <v>84.580001831054688</v>
      </c>
    </row>
    <row r="265" spans="1:11" ht="14.45" customHeight="1" x14ac:dyDescent="0.2">
      <c r="A265" s="507" t="s">
        <v>471</v>
      </c>
      <c r="B265" s="508" t="s">
        <v>472</v>
      </c>
      <c r="C265" s="509" t="s">
        <v>480</v>
      </c>
      <c r="D265" s="510" t="s">
        <v>481</v>
      </c>
      <c r="E265" s="509" t="s">
        <v>644</v>
      </c>
      <c r="F265" s="510" t="s">
        <v>645</v>
      </c>
      <c r="G265" s="509" t="s">
        <v>1143</v>
      </c>
      <c r="H265" s="509" t="s">
        <v>1144</v>
      </c>
      <c r="I265" s="512">
        <v>2766.639892578125</v>
      </c>
      <c r="J265" s="512">
        <v>15</v>
      </c>
      <c r="K265" s="513">
        <v>41499.6103515625</v>
      </c>
    </row>
    <row r="266" spans="1:11" ht="14.45" customHeight="1" x14ac:dyDescent="0.2">
      <c r="A266" s="507" t="s">
        <v>471</v>
      </c>
      <c r="B266" s="508" t="s">
        <v>472</v>
      </c>
      <c r="C266" s="509" t="s">
        <v>480</v>
      </c>
      <c r="D266" s="510" t="s">
        <v>481</v>
      </c>
      <c r="E266" s="509" t="s">
        <v>644</v>
      </c>
      <c r="F266" s="510" t="s">
        <v>645</v>
      </c>
      <c r="G266" s="509" t="s">
        <v>1143</v>
      </c>
      <c r="H266" s="509" t="s">
        <v>1145</v>
      </c>
      <c r="I266" s="512">
        <v>2766.639892578125</v>
      </c>
      <c r="J266" s="512">
        <v>17</v>
      </c>
      <c r="K266" s="513">
        <v>47032.88037109375</v>
      </c>
    </row>
    <row r="267" spans="1:11" ht="14.45" customHeight="1" x14ac:dyDescent="0.2">
      <c r="A267" s="507" t="s">
        <v>471</v>
      </c>
      <c r="B267" s="508" t="s">
        <v>472</v>
      </c>
      <c r="C267" s="509" t="s">
        <v>480</v>
      </c>
      <c r="D267" s="510" t="s">
        <v>481</v>
      </c>
      <c r="E267" s="509" t="s">
        <v>644</v>
      </c>
      <c r="F267" s="510" t="s">
        <v>645</v>
      </c>
      <c r="G267" s="509" t="s">
        <v>1146</v>
      </c>
      <c r="H267" s="509" t="s">
        <v>1147</v>
      </c>
      <c r="I267" s="512">
        <v>8470</v>
      </c>
      <c r="J267" s="512">
        <v>1</v>
      </c>
      <c r="K267" s="513">
        <v>8470</v>
      </c>
    </row>
    <row r="268" spans="1:11" ht="14.45" customHeight="1" x14ac:dyDescent="0.2">
      <c r="A268" s="507" t="s">
        <v>471</v>
      </c>
      <c r="B268" s="508" t="s">
        <v>472</v>
      </c>
      <c r="C268" s="509" t="s">
        <v>480</v>
      </c>
      <c r="D268" s="510" t="s">
        <v>481</v>
      </c>
      <c r="E268" s="509" t="s">
        <v>644</v>
      </c>
      <c r="F268" s="510" t="s">
        <v>645</v>
      </c>
      <c r="G268" s="509" t="s">
        <v>1148</v>
      </c>
      <c r="H268" s="509" t="s">
        <v>1149</v>
      </c>
      <c r="I268" s="512">
        <v>10.289999961853027</v>
      </c>
      <c r="J268" s="512">
        <v>500</v>
      </c>
      <c r="K268" s="513">
        <v>5142.4998931884766</v>
      </c>
    </row>
    <row r="269" spans="1:11" ht="14.45" customHeight="1" x14ac:dyDescent="0.2">
      <c r="A269" s="507" t="s">
        <v>471</v>
      </c>
      <c r="B269" s="508" t="s">
        <v>472</v>
      </c>
      <c r="C269" s="509" t="s">
        <v>480</v>
      </c>
      <c r="D269" s="510" t="s">
        <v>481</v>
      </c>
      <c r="E269" s="509" t="s">
        <v>644</v>
      </c>
      <c r="F269" s="510" t="s">
        <v>645</v>
      </c>
      <c r="G269" s="509" t="s">
        <v>1150</v>
      </c>
      <c r="H269" s="509" t="s">
        <v>1151</v>
      </c>
      <c r="I269" s="512">
        <v>1234.199951171875</v>
      </c>
      <c r="J269" s="512">
        <v>1</v>
      </c>
      <c r="K269" s="513">
        <v>1234.199951171875</v>
      </c>
    </row>
    <row r="270" spans="1:11" ht="14.45" customHeight="1" x14ac:dyDescent="0.2">
      <c r="A270" s="507" t="s">
        <v>471</v>
      </c>
      <c r="B270" s="508" t="s">
        <v>472</v>
      </c>
      <c r="C270" s="509" t="s">
        <v>480</v>
      </c>
      <c r="D270" s="510" t="s">
        <v>481</v>
      </c>
      <c r="E270" s="509" t="s">
        <v>644</v>
      </c>
      <c r="F270" s="510" t="s">
        <v>645</v>
      </c>
      <c r="G270" s="509" t="s">
        <v>1152</v>
      </c>
      <c r="H270" s="509" t="s">
        <v>1153</v>
      </c>
      <c r="I270" s="512">
        <v>510.6199951171875</v>
      </c>
      <c r="J270" s="512">
        <v>1</v>
      </c>
      <c r="K270" s="513">
        <v>510.6199951171875</v>
      </c>
    </row>
    <row r="271" spans="1:11" ht="14.45" customHeight="1" x14ac:dyDescent="0.2">
      <c r="A271" s="507" t="s">
        <v>471</v>
      </c>
      <c r="B271" s="508" t="s">
        <v>472</v>
      </c>
      <c r="C271" s="509" t="s">
        <v>480</v>
      </c>
      <c r="D271" s="510" t="s">
        <v>481</v>
      </c>
      <c r="E271" s="509" t="s">
        <v>644</v>
      </c>
      <c r="F271" s="510" t="s">
        <v>645</v>
      </c>
      <c r="G271" s="509" t="s">
        <v>1154</v>
      </c>
      <c r="H271" s="509" t="s">
        <v>1155</v>
      </c>
      <c r="I271" s="512">
        <v>510.6199951171875</v>
      </c>
      <c r="J271" s="512">
        <v>1</v>
      </c>
      <c r="K271" s="513">
        <v>510.6199951171875</v>
      </c>
    </row>
    <row r="272" spans="1:11" ht="14.45" customHeight="1" x14ac:dyDescent="0.2">
      <c r="A272" s="507" t="s">
        <v>471</v>
      </c>
      <c r="B272" s="508" t="s">
        <v>472</v>
      </c>
      <c r="C272" s="509" t="s">
        <v>480</v>
      </c>
      <c r="D272" s="510" t="s">
        <v>481</v>
      </c>
      <c r="E272" s="509" t="s">
        <v>644</v>
      </c>
      <c r="F272" s="510" t="s">
        <v>645</v>
      </c>
      <c r="G272" s="509" t="s">
        <v>1156</v>
      </c>
      <c r="H272" s="509" t="s">
        <v>1157</v>
      </c>
      <c r="I272" s="512">
        <v>510.6199951171875</v>
      </c>
      <c r="J272" s="512">
        <v>1</v>
      </c>
      <c r="K272" s="513">
        <v>510.6199951171875</v>
      </c>
    </row>
    <row r="273" spans="1:11" ht="14.45" customHeight="1" x14ac:dyDescent="0.2">
      <c r="A273" s="507" t="s">
        <v>471</v>
      </c>
      <c r="B273" s="508" t="s">
        <v>472</v>
      </c>
      <c r="C273" s="509" t="s">
        <v>480</v>
      </c>
      <c r="D273" s="510" t="s">
        <v>481</v>
      </c>
      <c r="E273" s="509" t="s">
        <v>644</v>
      </c>
      <c r="F273" s="510" t="s">
        <v>645</v>
      </c>
      <c r="G273" s="509" t="s">
        <v>1158</v>
      </c>
      <c r="H273" s="509" t="s">
        <v>1159</v>
      </c>
      <c r="I273" s="512">
        <v>510.6199951171875</v>
      </c>
      <c r="J273" s="512">
        <v>1</v>
      </c>
      <c r="K273" s="513">
        <v>510.6199951171875</v>
      </c>
    </row>
    <row r="274" spans="1:11" ht="14.45" customHeight="1" x14ac:dyDescent="0.2">
      <c r="A274" s="507" t="s">
        <v>471</v>
      </c>
      <c r="B274" s="508" t="s">
        <v>472</v>
      </c>
      <c r="C274" s="509" t="s">
        <v>480</v>
      </c>
      <c r="D274" s="510" t="s">
        <v>481</v>
      </c>
      <c r="E274" s="509" t="s">
        <v>644</v>
      </c>
      <c r="F274" s="510" t="s">
        <v>645</v>
      </c>
      <c r="G274" s="509" t="s">
        <v>1160</v>
      </c>
      <c r="H274" s="509" t="s">
        <v>1161</v>
      </c>
      <c r="I274" s="512">
        <v>510.6199951171875</v>
      </c>
      <c r="J274" s="512">
        <v>2</v>
      </c>
      <c r="K274" s="513">
        <v>1021.239990234375</v>
      </c>
    </row>
    <row r="275" spans="1:11" ht="14.45" customHeight="1" x14ac:dyDescent="0.2">
      <c r="A275" s="507" t="s">
        <v>471</v>
      </c>
      <c r="B275" s="508" t="s">
        <v>472</v>
      </c>
      <c r="C275" s="509" t="s">
        <v>480</v>
      </c>
      <c r="D275" s="510" t="s">
        <v>481</v>
      </c>
      <c r="E275" s="509" t="s">
        <v>644</v>
      </c>
      <c r="F275" s="510" t="s">
        <v>645</v>
      </c>
      <c r="G275" s="509" t="s">
        <v>1162</v>
      </c>
      <c r="H275" s="509" t="s">
        <v>1163</v>
      </c>
      <c r="I275" s="512">
        <v>13.611188103170957</v>
      </c>
      <c r="J275" s="512">
        <v>2280</v>
      </c>
      <c r="K275" s="513">
        <v>31036.410034179688</v>
      </c>
    </row>
    <row r="276" spans="1:11" ht="14.45" customHeight="1" x14ac:dyDescent="0.2">
      <c r="A276" s="507" t="s">
        <v>471</v>
      </c>
      <c r="B276" s="508" t="s">
        <v>472</v>
      </c>
      <c r="C276" s="509" t="s">
        <v>480</v>
      </c>
      <c r="D276" s="510" t="s">
        <v>481</v>
      </c>
      <c r="E276" s="509" t="s">
        <v>644</v>
      </c>
      <c r="F276" s="510" t="s">
        <v>645</v>
      </c>
      <c r="G276" s="509" t="s">
        <v>1164</v>
      </c>
      <c r="H276" s="509" t="s">
        <v>1165</v>
      </c>
      <c r="I276" s="512">
        <v>1744.8149820963542</v>
      </c>
      <c r="J276" s="512">
        <v>25</v>
      </c>
      <c r="K276" s="513">
        <v>43620.459350585938</v>
      </c>
    </row>
    <row r="277" spans="1:11" ht="14.45" customHeight="1" x14ac:dyDescent="0.2">
      <c r="A277" s="507" t="s">
        <v>471</v>
      </c>
      <c r="B277" s="508" t="s">
        <v>472</v>
      </c>
      <c r="C277" s="509" t="s">
        <v>480</v>
      </c>
      <c r="D277" s="510" t="s">
        <v>481</v>
      </c>
      <c r="E277" s="509" t="s">
        <v>644</v>
      </c>
      <c r="F277" s="510" t="s">
        <v>645</v>
      </c>
      <c r="G277" s="509" t="s">
        <v>1166</v>
      </c>
      <c r="H277" s="509" t="s">
        <v>1167</v>
      </c>
      <c r="I277" s="512">
        <v>1160.3900146484375</v>
      </c>
      <c r="J277" s="512">
        <v>30</v>
      </c>
      <c r="K277" s="513">
        <v>34811.701171875</v>
      </c>
    </row>
    <row r="278" spans="1:11" ht="14.45" customHeight="1" x14ac:dyDescent="0.2">
      <c r="A278" s="507" t="s">
        <v>471</v>
      </c>
      <c r="B278" s="508" t="s">
        <v>472</v>
      </c>
      <c r="C278" s="509" t="s">
        <v>480</v>
      </c>
      <c r="D278" s="510" t="s">
        <v>481</v>
      </c>
      <c r="E278" s="509" t="s">
        <v>644</v>
      </c>
      <c r="F278" s="510" t="s">
        <v>645</v>
      </c>
      <c r="G278" s="509" t="s">
        <v>1168</v>
      </c>
      <c r="H278" s="509" t="s">
        <v>1169</v>
      </c>
      <c r="I278" s="512">
        <v>16.200928824288503</v>
      </c>
      <c r="J278" s="512">
        <v>1680</v>
      </c>
      <c r="K278" s="513">
        <v>27219.399780273438</v>
      </c>
    </row>
    <row r="279" spans="1:11" ht="14.45" customHeight="1" x14ac:dyDescent="0.2">
      <c r="A279" s="507" t="s">
        <v>471</v>
      </c>
      <c r="B279" s="508" t="s">
        <v>472</v>
      </c>
      <c r="C279" s="509" t="s">
        <v>480</v>
      </c>
      <c r="D279" s="510" t="s">
        <v>481</v>
      </c>
      <c r="E279" s="509" t="s">
        <v>644</v>
      </c>
      <c r="F279" s="510" t="s">
        <v>645</v>
      </c>
      <c r="G279" s="509" t="s">
        <v>1168</v>
      </c>
      <c r="H279" s="509" t="s">
        <v>1170</v>
      </c>
      <c r="I279" s="512">
        <v>16.201074981689452</v>
      </c>
      <c r="J279" s="512">
        <v>2620</v>
      </c>
      <c r="K279" s="513">
        <v>42448.739501953125</v>
      </c>
    </row>
    <row r="280" spans="1:11" ht="14.45" customHeight="1" x14ac:dyDescent="0.2">
      <c r="A280" s="507" t="s">
        <v>471</v>
      </c>
      <c r="B280" s="508" t="s">
        <v>472</v>
      </c>
      <c r="C280" s="509" t="s">
        <v>480</v>
      </c>
      <c r="D280" s="510" t="s">
        <v>481</v>
      </c>
      <c r="E280" s="509" t="s">
        <v>644</v>
      </c>
      <c r="F280" s="510" t="s">
        <v>645</v>
      </c>
      <c r="G280" s="509" t="s">
        <v>1171</v>
      </c>
      <c r="H280" s="509" t="s">
        <v>1172</v>
      </c>
      <c r="I280" s="512">
        <v>3695.340087890625</v>
      </c>
      <c r="J280" s="512">
        <v>63</v>
      </c>
      <c r="K280" s="513">
        <v>232806.416015625</v>
      </c>
    </row>
    <row r="281" spans="1:11" ht="14.45" customHeight="1" x14ac:dyDescent="0.2">
      <c r="A281" s="507" t="s">
        <v>471</v>
      </c>
      <c r="B281" s="508" t="s">
        <v>472</v>
      </c>
      <c r="C281" s="509" t="s">
        <v>480</v>
      </c>
      <c r="D281" s="510" t="s">
        <v>481</v>
      </c>
      <c r="E281" s="509" t="s">
        <v>644</v>
      </c>
      <c r="F281" s="510" t="s">
        <v>645</v>
      </c>
      <c r="G281" s="509" t="s">
        <v>1173</v>
      </c>
      <c r="H281" s="509" t="s">
        <v>1174</v>
      </c>
      <c r="I281" s="512">
        <v>453.75</v>
      </c>
      <c r="J281" s="512">
        <v>1</v>
      </c>
      <c r="K281" s="513">
        <v>453.75</v>
      </c>
    </row>
    <row r="282" spans="1:11" ht="14.45" customHeight="1" x14ac:dyDescent="0.2">
      <c r="A282" s="507" t="s">
        <v>471</v>
      </c>
      <c r="B282" s="508" t="s">
        <v>472</v>
      </c>
      <c r="C282" s="509" t="s">
        <v>480</v>
      </c>
      <c r="D282" s="510" t="s">
        <v>481</v>
      </c>
      <c r="E282" s="509" t="s">
        <v>644</v>
      </c>
      <c r="F282" s="510" t="s">
        <v>645</v>
      </c>
      <c r="G282" s="509" t="s">
        <v>1175</v>
      </c>
      <c r="H282" s="509" t="s">
        <v>1176</v>
      </c>
      <c r="I282" s="512">
        <v>453.75</v>
      </c>
      <c r="J282" s="512">
        <v>1</v>
      </c>
      <c r="K282" s="513">
        <v>453.75</v>
      </c>
    </row>
    <row r="283" spans="1:11" ht="14.45" customHeight="1" x14ac:dyDescent="0.2">
      <c r="A283" s="507" t="s">
        <v>471</v>
      </c>
      <c r="B283" s="508" t="s">
        <v>472</v>
      </c>
      <c r="C283" s="509" t="s">
        <v>480</v>
      </c>
      <c r="D283" s="510" t="s">
        <v>481</v>
      </c>
      <c r="E283" s="509" t="s">
        <v>644</v>
      </c>
      <c r="F283" s="510" t="s">
        <v>645</v>
      </c>
      <c r="G283" s="509" t="s">
        <v>1177</v>
      </c>
      <c r="H283" s="509" t="s">
        <v>1178</v>
      </c>
      <c r="I283" s="512">
        <v>453.75</v>
      </c>
      <c r="J283" s="512">
        <v>1</v>
      </c>
      <c r="K283" s="513">
        <v>453.75</v>
      </c>
    </row>
    <row r="284" spans="1:11" ht="14.45" customHeight="1" x14ac:dyDescent="0.2">
      <c r="A284" s="507" t="s">
        <v>471</v>
      </c>
      <c r="B284" s="508" t="s">
        <v>472</v>
      </c>
      <c r="C284" s="509" t="s">
        <v>480</v>
      </c>
      <c r="D284" s="510" t="s">
        <v>481</v>
      </c>
      <c r="E284" s="509" t="s">
        <v>644</v>
      </c>
      <c r="F284" s="510" t="s">
        <v>645</v>
      </c>
      <c r="G284" s="509" t="s">
        <v>1179</v>
      </c>
      <c r="H284" s="509" t="s">
        <v>1180</v>
      </c>
      <c r="I284" s="512">
        <v>431.97000122070313</v>
      </c>
      <c r="J284" s="512">
        <v>1</v>
      </c>
      <c r="K284" s="513">
        <v>431.97000122070313</v>
      </c>
    </row>
    <row r="285" spans="1:11" ht="14.45" customHeight="1" x14ac:dyDescent="0.2">
      <c r="A285" s="507" t="s">
        <v>471</v>
      </c>
      <c r="B285" s="508" t="s">
        <v>472</v>
      </c>
      <c r="C285" s="509" t="s">
        <v>480</v>
      </c>
      <c r="D285" s="510" t="s">
        <v>481</v>
      </c>
      <c r="E285" s="509" t="s">
        <v>644</v>
      </c>
      <c r="F285" s="510" t="s">
        <v>645</v>
      </c>
      <c r="G285" s="509" t="s">
        <v>1181</v>
      </c>
      <c r="H285" s="509" t="s">
        <v>1182</v>
      </c>
      <c r="I285" s="512">
        <v>431.97000122070313</v>
      </c>
      <c r="J285" s="512">
        <v>1</v>
      </c>
      <c r="K285" s="513">
        <v>431.97000122070313</v>
      </c>
    </row>
    <row r="286" spans="1:11" ht="14.45" customHeight="1" x14ac:dyDescent="0.2">
      <c r="A286" s="507" t="s">
        <v>471</v>
      </c>
      <c r="B286" s="508" t="s">
        <v>472</v>
      </c>
      <c r="C286" s="509" t="s">
        <v>480</v>
      </c>
      <c r="D286" s="510" t="s">
        <v>481</v>
      </c>
      <c r="E286" s="509" t="s">
        <v>644</v>
      </c>
      <c r="F286" s="510" t="s">
        <v>645</v>
      </c>
      <c r="G286" s="509" t="s">
        <v>1183</v>
      </c>
      <c r="H286" s="509" t="s">
        <v>1184</v>
      </c>
      <c r="I286" s="512">
        <v>2371.60009765625</v>
      </c>
      <c r="J286" s="512">
        <v>1</v>
      </c>
      <c r="K286" s="513">
        <v>2371.60009765625</v>
      </c>
    </row>
    <row r="287" spans="1:11" ht="14.45" customHeight="1" x14ac:dyDescent="0.2">
      <c r="A287" s="507" t="s">
        <v>471</v>
      </c>
      <c r="B287" s="508" t="s">
        <v>472</v>
      </c>
      <c r="C287" s="509" t="s">
        <v>480</v>
      </c>
      <c r="D287" s="510" t="s">
        <v>481</v>
      </c>
      <c r="E287" s="509" t="s">
        <v>644</v>
      </c>
      <c r="F287" s="510" t="s">
        <v>645</v>
      </c>
      <c r="G287" s="509" t="s">
        <v>1185</v>
      </c>
      <c r="H287" s="509" t="s">
        <v>1186</v>
      </c>
      <c r="I287" s="512">
        <v>332.75</v>
      </c>
      <c r="J287" s="512">
        <v>2</v>
      </c>
      <c r="K287" s="513">
        <v>665.5</v>
      </c>
    </row>
    <row r="288" spans="1:11" ht="14.45" customHeight="1" x14ac:dyDescent="0.2">
      <c r="A288" s="507" t="s">
        <v>471</v>
      </c>
      <c r="B288" s="508" t="s">
        <v>472</v>
      </c>
      <c r="C288" s="509" t="s">
        <v>480</v>
      </c>
      <c r="D288" s="510" t="s">
        <v>481</v>
      </c>
      <c r="E288" s="509" t="s">
        <v>644</v>
      </c>
      <c r="F288" s="510" t="s">
        <v>645</v>
      </c>
      <c r="G288" s="509" t="s">
        <v>1185</v>
      </c>
      <c r="H288" s="509" t="s">
        <v>1187</v>
      </c>
      <c r="I288" s="512">
        <v>332.80999755859375</v>
      </c>
      <c r="J288" s="512">
        <v>4</v>
      </c>
      <c r="K288" s="513">
        <v>1331.239990234375</v>
      </c>
    </row>
    <row r="289" spans="1:11" ht="14.45" customHeight="1" x14ac:dyDescent="0.2">
      <c r="A289" s="507" t="s">
        <v>471</v>
      </c>
      <c r="B289" s="508" t="s">
        <v>472</v>
      </c>
      <c r="C289" s="509" t="s">
        <v>480</v>
      </c>
      <c r="D289" s="510" t="s">
        <v>481</v>
      </c>
      <c r="E289" s="509" t="s">
        <v>644</v>
      </c>
      <c r="F289" s="510" t="s">
        <v>645</v>
      </c>
      <c r="G289" s="509" t="s">
        <v>1188</v>
      </c>
      <c r="H289" s="509" t="s">
        <v>1189</v>
      </c>
      <c r="I289" s="512">
        <v>3418.25</v>
      </c>
      <c r="J289" s="512">
        <v>4</v>
      </c>
      <c r="K289" s="513">
        <v>13673</v>
      </c>
    </row>
    <row r="290" spans="1:11" ht="14.45" customHeight="1" x14ac:dyDescent="0.2">
      <c r="A290" s="507" t="s">
        <v>471</v>
      </c>
      <c r="B290" s="508" t="s">
        <v>472</v>
      </c>
      <c r="C290" s="509" t="s">
        <v>480</v>
      </c>
      <c r="D290" s="510" t="s">
        <v>481</v>
      </c>
      <c r="E290" s="509" t="s">
        <v>644</v>
      </c>
      <c r="F290" s="510" t="s">
        <v>645</v>
      </c>
      <c r="G290" s="509" t="s">
        <v>1190</v>
      </c>
      <c r="H290" s="509" t="s">
        <v>1191</v>
      </c>
      <c r="I290" s="512">
        <v>274.67001342773438</v>
      </c>
      <c r="J290" s="512">
        <v>2</v>
      </c>
      <c r="K290" s="513">
        <v>549.34002685546875</v>
      </c>
    </row>
    <row r="291" spans="1:11" ht="14.45" customHeight="1" x14ac:dyDescent="0.2">
      <c r="A291" s="507" t="s">
        <v>471</v>
      </c>
      <c r="B291" s="508" t="s">
        <v>472</v>
      </c>
      <c r="C291" s="509" t="s">
        <v>480</v>
      </c>
      <c r="D291" s="510" t="s">
        <v>481</v>
      </c>
      <c r="E291" s="509" t="s">
        <v>644</v>
      </c>
      <c r="F291" s="510" t="s">
        <v>645</v>
      </c>
      <c r="G291" s="509" t="s">
        <v>1192</v>
      </c>
      <c r="H291" s="509" t="s">
        <v>1193</v>
      </c>
      <c r="I291" s="512">
        <v>274.67001342773438</v>
      </c>
      <c r="J291" s="512">
        <v>1</v>
      </c>
      <c r="K291" s="513">
        <v>274.67001342773438</v>
      </c>
    </row>
    <row r="292" spans="1:11" ht="14.45" customHeight="1" x14ac:dyDescent="0.2">
      <c r="A292" s="507" t="s">
        <v>471</v>
      </c>
      <c r="B292" s="508" t="s">
        <v>472</v>
      </c>
      <c r="C292" s="509" t="s">
        <v>480</v>
      </c>
      <c r="D292" s="510" t="s">
        <v>481</v>
      </c>
      <c r="E292" s="509" t="s">
        <v>644</v>
      </c>
      <c r="F292" s="510" t="s">
        <v>645</v>
      </c>
      <c r="G292" s="509" t="s">
        <v>1194</v>
      </c>
      <c r="H292" s="509" t="s">
        <v>1195</v>
      </c>
      <c r="I292" s="512">
        <v>193.60000610351563</v>
      </c>
      <c r="J292" s="512">
        <v>3</v>
      </c>
      <c r="K292" s="513">
        <v>580.80001831054688</v>
      </c>
    </row>
    <row r="293" spans="1:11" ht="14.45" customHeight="1" x14ac:dyDescent="0.2">
      <c r="A293" s="507" t="s">
        <v>471</v>
      </c>
      <c r="B293" s="508" t="s">
        <v>472</v>
      </c>
      <c r="C293" s="509" t="s">
        <v>480</v>
      </c>
      <c r="D293" s="510" t="s">
        <v>481</v>
      </c>
      <c r="E293" s="509" t="s">
        <v>644</v>
      </c>
      <c r="F293" s="510" t="s">
        <v>645</v>
      </c>
      <c r="G293" s="509" t="s">
        <v>1196</v>
      </c>
      <c r="H293" s="509" t="s">
        <v>1197</v>
      </c>
      <c r="I293" s="512">
        <v>5267.56494140625</v>
      </c>
      <c r="J293" s="512">
        <v>4</v>
      </c>
      <c r="K293" s="513">
        <v>21070.259765625</v>
      </c>
    </row>
    <row r="294" spans="1:11" ht="14.45" customHeight="1" x14ac:dyDescent="0.2">
      <c r="A294" s="507" t="s">
        <v>471</v>
      </c>
      <c r="B294" s="508" t="s">
        <v>472</v>
      </c>
      <c r="C294" s="509" t="s">
        <v>480</v>
      </c>
      <c r="D294" s="510" t="s">
        <v>481</v>
      </c>
      <c r="E294" s="509" t="s">
        <v>644</v>
      </c>
      <c r="F294" s="510" t="s">
        <v>645</v>
      </c>
      <c r="G294" s="509" t="s">
        <v>1198</v>
      </c>
      <c r="H294" s="509" t="s">
        <v>1199</v>
      </c>
      <c r="I294" s="512">
        <v>5563.8375244140625</v>
      </c>
      <c r="J294" s="512">
        <v>4</v>
      </c>
      <c r="K294" s="513">
        <v>22255.35009765625</v>
      </c>
    </row>
    <row r="295" spans="1:11" ht="14.45" customHeight="1" x14ac:dyDescent="0.2">
      <c r="A295" s="507" t="s">
        <v>471</v>
      </c>
      <c r="B295" s="508" t="s">
        <v>472</v>
      </c>
      <c r="C295" s="509" t="s">
        <v>480</v>
      </c>
      <c r="D295" s="510" t="s">
        <v>481</v>
      </c>
      <c r="E295" s="509" t="s">
        <v>644</v>
      </c>
      <c r="F295" s="510" t="s">
        <v>645</v>
      </c>
      <c r="G295" s="509" t="s">
        <v>1200</v>
      </c>
      <c r="H295" s="509" t="s">
        <v>1201</v>
      </c>
      <c r="I295" s="512">
        <v>404.26506841584654</v>
      </c>
      <c r="J295" s="512">
        <v>3</v>
      </c>
      <c r="K295" s="513">
        <v>1212.7952052475396</v>
      </c>
    </row>
    <row r="296" spans="1:11" ht="14.45" customHeight="1" x14ac:dyDescent="0.2">
      <c r="A296" s="507" t="s">
        <v>471</v>
      </c>
      <c r="B296" s="508" t="s">
        <v>472</v>
      </c>
      <c r="C296" s="509" t="s">
        <v>480</v>
      </c>
      <c r="D296" s="510" t="s">
        <v>481</v>
      </c>
      <c r="E296" s="509" t="s">
        <v>644</v>
      </c>
      <c r="F296" s="510" t="s">
        <v>645</v>
      </c>
      <c r="G296" s="509" t="s">
        <v>1202</v>
      </c>
      <c r="H296" s="509" t="s">
        <v>1203</v>
      </c>
      <c r="I296" s="512">
        <v>274.66920776367186</v>
      </c>
      <c r="J296" s="512">
        <v>16</v>
      </c>
      <c r="K296" s="513">
        <v>4394.7000427246094</v>
      </c>
    </row>
    <row r="297" spans="1:11" ht="14.45" customHeight="1" x14ac:dyDescent="0.2">
      <c r="A297" s="507" t="s">
        <v>471</v>
      </c>
      <c r="B297" s="508" t="s">
        <v>472</v>
      </c>
      <c r="C297" s="509" t="s">
        <v>480</v>
      </c>
      <c r="D297" s="510" t="s">
        <v>481</v>
      </c>
      <c r="E297" s="509" t="s">
        <v>644</v>
      </c>
      <c r="F297" s="510" t="s">
        <v>645</v>
      </c>
      <c r="G297" s="509" t="s">
        <v>1204</v>
      </c>
      <c r="H297" s="509" t="s">
        <v>1205</v>
      </c>
      <c r="I297" s="512">
        <v>274.67001342773438</v>
      </c>
      <c r="J297" s="512">
        <v>2</v>
      </c>
      <c r="K297" s="513">
        <v>549.34002685546875</v>
      </c>
    </row>
    <row r="298" spans="1:11" ht="14.45" customHeight="1" x14ac:dyDescent="0.2">
      <c r="A298" s="507" t="s">
        <v>471</v>
      </c>
      <c r="B298" s="508" t="s">
        <v>472</v>
      </c>
      <c r="C298" s="509" t="s">
        <v>480</v>
      </c>
      <c r="D298" s="510" t="s">
        <v>481</v>
      </c>
      <c r="E298" s="509" t="s">
        <v>644</v>
      </c>
      <c r="F298" s="510" t="s">
        <v>645</v>
      </c>
      <c r="G298" s="509" t="s">
        <v>1206</v>
      </c>
      <c r="H298" s="509" t="s">
        <v>1207</v>
      </c>
      <c r="I298" s="512">
        <v>4247.7333984375</v>
      </c>
      <c r="J298" s="512">
        <v>3</v>
      </c>
      <c r="K298" s="513">
        <v>12743.2001953125</v>
      </c>
    </row>
    <row r="299" spans="1:11" ht="14.45" customHeight="1" x14ac:dyDescent="0.2">
      <c r="A299" s="507" t="s">
        <v>471</v>
      </c>
      <c r="B299" s="508" t="s">
        <v>472</v>
      </c>
      <c r="C299" s="509" t="s">
        <v>480</v>
      </c>
      <c r="D299" s="510" t="s">
        <v>481</v>
      </c>
      <c r="E299" s="509" t="s">
        <v>644</v>
      </c>
      <c r="F299" s="510" t="s">
        <v>645</v>
      </c>
      <c r="G299" s="509" t="s">
        <v>1208</v>
      </c>
      <c r="H299" s="509" t="s">
        <v>1209</v>
      </c>
      <c r="I299" s="512">
        <v>16089.351725260416</v>
      </c>
      <c r="J299" s="512">
        <v>6</v>
      </c>
      <c r="K299" s="513">
        <v>96536.1103515625</v>
      </c>
    </row>
    <row r="300" spans="1:11" ht="14.45" customHeight="1" x14ac:dyDescent="0.2">
      <c r="A300" s="507" t="s">
        <v>471</v>
      </c>
      <c r="B300" s="508" t="s">
        <v>472</v>
      </c>
      <c r="C300" s="509" t="s">
        <v>480</v>
      </c>
      <c r="D300" s="510" t="s">
        <v>481</v>
      </c>
      <c r="E300" s="509" t="s">
        <v>644</v>
      </c>
      <c r="F300" s="510" t="s">
        <v>645</v>
      </c>
      <c r="G300" s="509" t="s">
        <v>1210</v>
      </c>
      <c r="H300" s="509" t="s">
        <v>1211</v>
      </c>
      <c r="I300" s="512">
        <v>3418.25</v>
      </c>
      <c r="J300" s="512">
        <v>2</v>
      </c>
      <c r="K300" s="513">
        <v>6836.5</v>
      </c>
    </row>
    <row r="301" spans="1:11" ht="14.45" customHeight="1" x14ac:dyDescent="0.2">
      <c r="A301" s="507" t="s">
        <v>471</v>
      </c>
      <c r="B301" s="508" t="s">
        <v>472</v>
      </c>
      <c r="C301" s="509" t="s">
        <v>480</v>
      </c>
      <c r="D301" s="510" t="s">
        <v>481</v>
      </c>
      <c r="E301" s="509" t="s">
        <v>644</v>
      </c>
      <c r="F301" s="510" t="s">
        <v>645</v>
      </c>
      <c r="G301" s="509" t="s">
        <v>1212</v>
      </c>
      <c r="H301" s="509" t="s">
        <v>1213</v>
      </c>
      <c r="I301" s="512">
        <v>12288.950032552084</v>
      </c>
      <c r="J301" s="512">
        <v>6</v>
      </c>
      <c r="K301" s="513">
        <v>73733.7001953125</v>
      </c>
    </row>
    <row r="302" spans="1:11" ht="14.45" customHeight="1" x14ac:dyDescent="0.2">
      <c r="A302" s="507" t="s">
        <v>471</v>
      </c>
      <c r="B302" s="508" t="s">
        <v>472</v>
      </c>
      <c r="C302" s="509" t="s">
        <v>480</v>
      </c>
      <c r="D302" s="510" t="s">
        <v>481</v>
      </c>
      <c r="E302" s="509" t="s">
        <v>644</v>
      </c>
      <c r="F302" s="510" t="s">
        <v>645</v>
      </c>
      <c r="G302" s="509" t="s">
        <v>1214</v>
      </c>
      <c r="H302" s="509" t="s">
        <v>1215</v>
      </c>
      <c r="I302" s="512">
        <v>6958</v>
      </c>
      <c r="J302" s="512">
        <v>1</v>
      </c>
      <c r="K302" s="513">
        <v>6958</v>
      </c>
    </row>
    <row r="303" spans="1:11" ht="14.45" customHeight="1" x14ac:dyDescent="0.2">
      <c r="A303" s="507" t="s">
        <v>471</v>
      </c>
      <c r="B303" s="508" t="s">
        <v>472</v>
      </c>
      <c r="C303" s="509" t="s">
        <v>480</v>
      </c>
      <c r="D303" s="510" t="s">
        <v>481</v>
      </c>
      <c r="E303" s="509" t="s">
        <v>644</v>
      </c>
      <c r="F303" s="510" t="s">
        <v>645</v>
      </c>
      <c r="G303" s="509" t="s">
        <v>1216</v>
      </c>
      <c r="H303" s="509" t="s">
        <v>1217</v>
      </c>
      <c r="I303" s="512">
        <v>265.9455649339526</v>
      </c>
      <c r="J303" s="512">
        <v>2</v>
      </c>
      <c r="K303" s="513">
        <v>531.89112986790519</v>
      </c>
    </row>
    <row r="304" spans="1:11" ht="14.45" customHeight="1" x14ac:dyDescent="0.2">
      <c r="A304" s="507" t="s">
        <v>471</v>
      </c>
      <c r="B304" s="508" t="s">
        <v>472</v>
      </c>
      <c r="C304" s="509" t="s">
        <v>480</v>
      </c>
      <c r="D304" s="510" t="s">
        <v>481</v>
      </c>
      <c r="E304" s="509" t="s">
        <v>644</v>
      </c>
      <c r="F304" s="510" t="s">
        <v>645</v>
      </c>
      <c r="G304" s="509" t="s">
        <v>1218</v>
      </c>
      <c r="H304" s="509" t="s">
        <v>1219</v>
      </c>
      <c r="I304" s="512">
        <v>261.89433796986714</v>
      </c>
      <c r="J304" s="512">
        <v>2</v>
      </c>
      <c r="K304" s="513">
        <v>523.78867593973428</v>
      </c>
    </row>
    <row r="305" spans="1:11" ht="14.45" customHeight="1" x14ac:dyDescent="0.2">
      <c r="A305" s="507" t="s">
        <v>471</v>
      </c>
      <c r="B305" s="508" t="s">
        <v>472</v>
      </c>
      <c r="C305" s="509" t="s">
        <v>480</v>
      </c>
      <c r="D305" s="510" t="s">
        <v>481</v>
      </c>
      <c r="E305" s="509" t="s">
        <v>644</v>
      </c>
      <c r="F305" s="510" t="s">
        <v>645</v>
      </c>
      <c r="G305" s="509" t="s">
        <v>1220</v>
      </c>
      <c r="H305" s="509" t="s">
        <v>1221</v>
      </c>
      <c r="I305" s="512">
        <v>362.66379248374108</v>
      </c>
      <c r="J305" s="512">
        <v>19</v>
      </c>
      <c r="K305" s="513">
        <v>6885.6666466787374</v>
      </c>
    </row>
    <row r="306" spans="1:11" ht="14.45" customHeight="1" x14ac:dyDescent="0.2">
      <c r="A306" s="507" t="s">
        <v>471</v>
      </c>
      <c r="B306" s="508" t="s">
        <v>472</v>
      </c>
      <c r="C306" s="509" t="s">
        <v>480</v>
      </c>
      <c r="D306" s="510" t="s">
        <v>481</v>
      </c>
      <c r="E306" s="509" t="s">
        <v>644</v>
      </c>
      <c r="F306" s="510" t="s">
        <v>645</v>
      </c>
      <c r="G306" s="509" t="s">
        <v>1222</v>
      </c>
      <c r="H306" s="509" t="s">
        <v>1223</v>
      </c>
      <c r="I306" s="512">
        <v>8.3494439125061035</v>
      </c>
      <c r="J306" s="512">
        <v>11200</v>
      </c>
      <c r="K306" s="513">
        <v>93508.919921875</v>
      </c>
    </row>
    <row r="307" spans="1:11" ht="14.45" customHeight="1" x14ac:dyDescent="0.2">
      <c r="A307" s="507" t="s">
        <v>471</v>
      </c>
      <c r="B307" s="508" t="s">
        <v>472</v>
      </c>
      <c r="C307" s="509" t="s">
        <v>480</v>
      </c>
      <c r="D307" s="510" t="s">
        <v>481</v>
      </c>
      <c r="E307" s="509" t="s">
        <v>644</v>
      </c>
      <c r="F307" s="510" t="s">
        <v>645</v>
      </c>
      <c r="G307" s="509" t="s">
        <v>1222</v>
      </c>
      <c r="H307" s="509" t="s">
        <v>1224</v>
      </c>
      <c r="I307" s="512">
        <v>8.3490522218787149</v>
      </c>
      <c r="J307" s="512">
        <v>18100</v>
      </c>
      <c r="K307" s="513">
        <v>151116.2685546875</v>
      </c>
    </row>
    <row r="308" spans="1:11" ht="14.45" customHeight="1" x14ac:dyDescent="0.2">
      <c r="A308" s="507" t="s">
        <v>471</v>
      </c>
      <c r="B308" s="508" t="s">
        <v>472</v>
      </c>
      <c r="C308" s="509" t="s">
        <v>480</v>
      </c>
      <c r="D308" s="510" t="s">
        <v>481</v>
      </c>
      <c r="E308" s="509" t="s">
        <v>644</v>
      </c>
      <c r="F308" s="510" t="s">
        <v>645</v>
      </c>
      <c r="G308" s="509" t="s">
        <v>1225</v>
      </c>
      <c r="H308" s="509" t="s">
        <v>1226</v>
      </c>
      <c r="I308" s="512">
        <v>24484</v>
      </c>
      <c r="J308" s="512">
        <v>1</v>
      </c>
      <c r="K308" s="513">
        <v>24484</v>
      </c>
    </row>
    <row r="309" spans="1:11" ht="14.45" customHeight="1" x14ac:dyDescent="0.2">
      <c r="A309" s="507" t="s">
        <v>471</v>
      </c>
      <c r="B309" s="508" t="s">
        <v>472</v>
      </c>
      <c r="C309" s="509" t="s">
        <v>480</v>
      </c>
      <c r="D309" s="510" t="s">
        <v>481</v>
      </c>
      <c r="E309" s="509" t="s">
        <v>644</v>
      </c>
      <c r="F309" s="510" t="s">
        <v>645</v>
      </c>
      <c r="G309" s="509" t="s">
        <v>1227</v>
      </c>
      <c r="H309" s="509" t="s">
        <v>1228</v>
      </c>
      <c r="I309" s="512">
        <v>17061</v>
      </c>
      <c r="J309" s="512">
        <v>6</v>
      </c>
      <c r="K309" s="513">
        <v>102366</v>
      </c>
    </row>
    <row r="310" spans="1:11" ht="14.45" customHeight="1" x14ac:dyDescent="0.2">
      <c r="A310" s="507" t="s">
        <v>471</v>
      </c>
      <c r="B310" s="508" t="s">
        <v>472</v>
      </c>
      <c r="C310" s="509" t="s">
        <v>480</v>
      </c>
      <c r="D310" s="510" t="s">
        <v>481</v>
      </c>
      <c r="E310" s="509" t="s">
        <v>644</v>
      </c>
      <c r="F310" s="510" t="s">
        <v>645</v>
      </c>
      <c r="G310" s="509" t="s">
        <v>1229</v>
      </c>
      <c r="H310" s="509" t="s">
        <v>1230</v>
      </c>
      <c r="I310" s="512">
        <v>20947.616861979168</v>
      </c>
      <c r="J310" s="512">
        <v>22</v>
      </c>
      <c r="K310" s="513">
        <v>457826.60546875</v>
      </c>
    </row>
    <row r="311" spans="1:11" ht="14.45" customHeight="1" x14ac:dyDescent="0.2">
      <c r="A311" s="507" t="s">
        <v>471</v>
      </c>
      <c r="B311" s="508" t="s">
        <v>472</v>
      </c>
      <c r="C311" s="509" t="s">
        <v>480</v>
      </c>
      <c r="D311" s="510" t="s">
        <v>481</v>
      </c>
      <c r="E311" s="509" t="s">
        <v>644</v>
      </c>
      <c r="F311" s="510" t="s">
        <v>645</v>
      </c>
      <c r="G311" s="509" t="s">
        <v>1231</v>
      </c>
      <c r="H311" s="509" t="s">
        <v>1232</v>
      </c>
      <c r="I311" s="512">
        <v>5895.06005859375</v>
      </c>
      <c r="J311" s="512">
        <v>2</v>
      </c>
      <c r="K311" s="513">
        <v>11790.1201171875</v>
      </c>
    </row>
    <row r="312" spans="1:11" ht="14.45" customHeight="1" x14ac:dyDescent="0.2">
      <c r="A312" s="507" t="s">
        <v>471</v>
      </c>
      <c r="B312" s="508" t="s">
        <v>472</v>
      </c>
      <c r="C312" s="509" t="s">
        <v>480</v>
      </c>
      <c r="D312" s="510" t="s">
        <v>481</v>
      </c>
      <c r="E312" s="509" t="s">
        <v>644</v>
      </c>
      <c r="F312" s="510" t="s">
        <v>645</v>
      </c>
      <c r="G312" s="509" t="s">
        <v>1233</v>
      </c>
      <c r="H312" s="509" t="s">
        <v>1234</v>
      </c>
      <c r="I312" s="512">
        <v>7512</v>
      </c>
      <c r="J312" s="512">
        <v>2</v>
      </c>
      <c r="K312" s="513">
        <v>15024</v>
      </c>
    </row>
    <row r="313" spans="1:11" ht="14.45" customHeight="1" x14ac:dyDescent="0.2">
      <c r="A313" s="507" t="s">
        <v>471</v>
      </c>
      <c r="B313" s="508" t="s">
        <v>472</v>
      </c>
      <c r="C313" s="509" t="s">
        <v>480</v>
      </c>
      <c r="D313" s="510" t="s">
        <v>481</v>
      </c>
      <c r="E313" s="509" t="s">
        <v>644</v>
      </c>
      <c r="F313" s="510" t="s">
        <v>645</v>
      </c>
      <c r="G313" s="509" t="s">
        <v>1235</v>
      </c>
      <c r="H313" s="509" t="s">
        <v>1236</v>
      </c>
      <c r="I313" s="512">
        <v>25.270000457763672</v>
      </c>
      <c r="J313" s="512">
        <v>120</v>
      </c>
      <c r="K313" s="513">
        <v>3031.7999267578125</v>
      </c>
    </row>
    <row r="314" spans="1:11" ht="14.45" customHeight="1" x14ac:dyDescent="0.2">
      <c r="A314" s="507" t="s">
        <v>471</v>
      </c>
      <c r="B314" s="508" t="s">
        <v>472</v>
      </c>
      <c r="C314" s="509" t="s">
        <v>480</v>
      </c>
      <c r="D314" s="510" t="s">
        <v>481</v>
      </c>
      <c r="E314" s="509" t="s">
        <v>644</v>
      </c>
      <c r="F314" s="510" t="s">
        <v>645</v>
      </c>
      <c r="G314" s="509" t="s">
        <v>1237</v>
      </c>
      <c r="H314" s="509" t="s">
        <v>1238</v>
      </c>
      <c r="I314" s="512">
        <v>2450.25</v>
      </c>
      <c r="J314" s="512">
        <v>1</v>
      </c>
      <c r="K314" s="513">
        <v>2450.25</v>
      </c>
    </row>
    <row r="315" spans="1:11" ht="14.45" customHeight="1" x14ac:dyDescent="0.2">
      <c r="A315" s="507" t="s">
        <v>471</v>
      </c>
      <c r="B315" s="508" t="s">
        <v>472</v>
      </c>
      <c r="C315" s="509" t="s">
        <v>480</v>
      </c>
      <c r="D315" s="510" t="s">
        <v>481</v>
      </c>
      <c r="E315" s="509" t="s">
        <v>644</v>
      </c>
      <c r="F315" s="510" t="s">
        <v>645</v>
      </c>
      <c r="G315" s="509" t="s">
        <v>1239</v>
      </c>
      <c r="H315" s="509" t="s">
        <v>1240</v>
      </c>
      <c r="I315" s="512">
        <v>24200</v>
      </c>
      <c r="J315" s="512">
        <v>4</v>
      </c>
      <c r="K315" s="513">
        <v>96800</v>
      </c>
    </row>
    <row r="316" spans="1:11" ht="14.45" customHeight="1" x14ac:dyDescent="0.2">
      <c r="A316" s="507" t="s">
        <v>471</v>
      </c>
      <c r="B316" s="508" t="s">
        <v>472</v>
      </c>
      <c r="C316" s="509" t="s">
        <v>480</v>
      </c>
      <c r="D316" s="510" t="s">
        <v>481</v>
      </c>
      <c r="E316" s="509" t="s">
        <v>644</v>
      </c>
      <c r="F316" s="510" t="s">
        <v>645</v>
      </c>
      <c r="G316" s="509" t="s">
        <v>1241</v>
      </c>
      <c r="H316" s="509" t="s">
        <v>1242</v>
      </c>
      <c r="I316" s="512">
        <v>24200</v>
      </c>
      <c r="J316" s="512">
        <v>4</v>
      </c>
      <c r="K316" s="513">
        <v>96800</v>
      </c>
    </row>
    <row r="317" spans="1:11" ht="14.45" customHeight="1" x14ac:dyDescent="0.2">
      <c r="A317" s="507" t="s">
        <v>471</v>
      </c>
      <c r="B317" s="508" t="s">
        <v>472</v>
      </c>
      <c r="C317" s="509" t="s">
        <v>480</v>
      </c>
      <c r="D317" s="510" t="s">
        <v>481</v>
      </c>
      <c r="E317" s="509" t="s">
        <v>644</v>
      </c>
      <c r="F317" s="510" t="s">
        <v>645</v>
      </c>
      <c r="G317" s="509" t="s">
        <v>1243</v>
      </c>
      <c r="H317" s="509" t="s">
        <v>1244</v>
      </c>
      <c r="I317" s="512">
        <v>36590</v>
      </c>
      <c r="J317" s="512">
        <v>2</v>
      </c>
      <c r="K317" s="513">
        <v>73180</v>
      </c>
    </row>
    <row r="318" spans="1:11" ht="14.45" customHeight="1" x14ac:dyDescent="0.2">
      <c r="A318" s="507" t="s">
        <v>471</v>
      </c>
      <c r="B318" s="508" t="s">
        <v>472</v>
      </c>
      <c r="C318" s="509" t="s">
        <v>480</v>
      </c>
      <c r="D318" s="510" t="s">
        <v>481</v>
      </c>
      <c r="E318" s="509" t="s">
        <v>644</v>
      </c>
      <c r="F318" s="510" t="s">
        <v>645</v>
      </c>
      <c r="G318" s="509" t="s">
        <v>1245</v>
      </c>
      <c r="H318" s="509" t="s">
        <v>1246</v>
      </c>
      <c r="I318" s="512">
        <v>36590.378255208336</v>
      </c>
      <c r="J318" s="512">
        <v>7</v>
      </c>
      <c r="K318" s="513">
        <v>256132.67578125</v>
      </c>
    </row>
    <row r="319" spans="1:11" ht="14.45" customHeight="1" x14ac:dyDescent="0.2">
      <c r="A319" s="507" t="s">
        <v>471</v>
      </c>
      <c r="B319" s="508" t="s">
        <v>472</v>
      </c>
      <c r="C319" s="509" t="s">
        <v>480</v>
      </c>
      <c r="D319" s="510" t="s">
        <v>481</v>
      </c>
      <c r="E319" s="509" t="s">
        <v>644</v>
      </c>
      <c r="F319" s="510" t="s">
        <v>645</v>
      </c>
      <c r="G319" s="509" t="s">
        <v>1245</v>
      </c>
      <c r="H319" s="509" t="s">
        <v>1247</v>
      </c>
      <c r="I319" s="512">
        <v>36590.30078125</v>
      </c>
      <c r="J319" s="512">
        <v>6</v>
      </c>
      <c r="K319" s="513">
        <v>219541.8046875</v>
      </c>
    </row>
    <row r="320" spans="1:11" ht="14.45" customHeight="1" x14ac:dyDescent="0.2">
      <c r="A320" s="507" t="s">
        <v>471</v>
      </c>
      <c r="B320" s="508" t="s">
        <v>472</v>
      </c>
      <c r="C320" s="509" t="s">
        <v>480</v>
      </c>
      <c r="D320" s="510" t="s">
        <v>481</v>
      </c>
      <c r="E320" s="509" t="s">
        <v>644</v>
      </c>
      <c r="F320" s="510" t="s">
        <v>645</v>
      </c>
      <c r="G320" s="509" t="s">
        <v>1248</v>
      </c>
      <c r="H320" s="509" t="s">
        <v>1249</v>
      </c>
      <c r="I320" s="512">
        <v>3743</v>
      </c>
      <c r="J320" s="512">
        <v>1</v>
      </c>
      <c r="K320" s="513">
        <v>3743</v>
      </c>
    </row>
    <row r="321" spans="1:11" ht="14.45" customHeight="1" x14ac:dyDescent="0.2">
      <c r="A321" s="507" t="s">
        <v>471</v>
      </c>
      <c r="B321" s="508" t="s">
        <v>472</v>
      </c>
      <c r="C321" s="509" t="s">
        <v>480</v>
      </c>
      <c r="D321" s="510" t="s">
        <v>481</v>
      </c>
      <c r="E321" s="509" t="s">
        <v>644</v>
      </c>
      <c r="F321" s="510" t="s">
        <v>645</v>
      </c>
      <c r="G321" s="509" t="s">
        <v>1250</v>
      </c>
      <c r="H321" s="509" t="s">
        <v>1251</v>
      </c>
      <c r="I321" s="512">
        <v>274.67001342773438</v>
      </c>
      <c r="J321" s="512">
        <v>1</v>
      </c>
      <c r="K321" s="513">
        <v>274.67001342773438</v>
      </c>
    </row>
    <row r="322" spans="1:11" ht="14.45" customHeight="1" x14ac:dyDescent="0.2">
      <c r="A322" s="507" t="s">
        <v>471</v>
      </c>
      <c r="B322" s="508" t="s">
        <v>472</v>
      </c>
      <c r="C322" s="509" t="s">
        <v>480</v>
      </c>
      <c r="D322" s="510" t="s">
        <v>481</v>
      </c>
      <c r="E322" s="509" t="s">
        <v>644</v>
      </c>
      <c r="F322" s="510" t="s">
        <v>645</v>
      </c>
      <c r="G322" s="509" t="s">
        <v>1252</v>
      </c>
      <c r="H322" s="509" t="s">
        <v>1253</v>
      </c>
      <c r="I322" s="512">
        <v>3000.800048828125</v>
      </c>
      <c r="J322" s="512">
        <v>76</v>
      </c>
      <c r="K322" s="513">
        <v>228060.8056640625</v>
      </c>
    </row>
    <row r="323" spans="1:11" ht="14.45" customHeight="1" x14ac:dyDescent="0.2">
      <c r="A323" s="507" t="s">
        <v>471</v>
      </c>
      <c r="B323" s="508" t="s">
        <v>472</v>
      </c>
      <c r="C323" s="509" t="s">
        <v>480</v>
      </c>
      <c r="D323" s="510" t="s">
        <v>481</v>
      </c>
      <c r="E323" s="509" t="s">
        <v>644</v>
      </c>
      <c r="F323" s="510" t="s">
        <v>645</v>
      </c>
      <c r="G323" s="509" t="s">
        <v>1254</v>
      </c>
      <c r="H323" s="509" t="s">
        <v>1255</v>
      </c>
      <c r="I323" s="512">
        <v>52.900001525878906</v>
      </c>
      <c r="J323" s="512">
        <v>20</v>
      </c>
      <c r="K323" s="513">
        <v>1058</v>
      </c>
    </row>
    <row r="324" spans="1:11" ht="14.45" customHeight="1" x14ac:dyDescent="0.2">
      <c r="A324" s="507" t="s">
        <v>471</v>
      </c>
      <c r="B324" s="508" t="s">
        <v>472</v>
      </c>
      <c r="C324" s="509" t="s">
        <v>480</v>
      </c>
      <c r="D324" s="510" t="s">
        <v>481</v>
      </c>
      <c r="E324" s="509" t="s">
        <v>644</v>
      </c>
      <c r="F324" s="510" t="s">
        <v>645</v>
      </c>
      <c r="G324" s="509" t="s">
        <v>1235</v>
      </c>
      <c r="H324" s="509" t="s">
        <v>1256</v>
      </c>
      <c r="I324" s="512">
        <v>25.270000457763672</v>
      </c>
      <c r="J324" s="512">
        <v>140</v>
      </c>
      <c r="K324" s="513">
        <v>3537.0999145507813</v>
      </c>
    </row>
    <row r="325" spans="1:11" ht="14.45" customHeight="1" x14ac:dyDescent="0.2">
      <c r="A325" s="507" t="s">
        <v>471</v>
      </c>
      <c r="B325" s="508" t="s">
        <v>472</v>
      </c>
      <c r="C325" s="509" t="s">
        <v>480</v>
      </c>
      <c r="D325" s="510" t="s">
        <v>481</v>
      </c>
      <c r="E325" s="509" t="s">
        <v>644</v>
      </c>
      <c r="F325" s="510" t="s">
        <v>645</v>
      </c>
      <c r="G325" s="509" t="s">
        <v>1257</v>
      </c>
      <c r="H325" s="509" t="s">
        <v>1258</v>
      </c>
      <c r="I325" s="512">
        <v>492.47000122070313</v>
      </c>
      <c r="J325" s="512">
        <v>13</v>
      </c>
      <c r="K325" s="513">
        <v>6402.1100158691406</v>
      </c>
    </row>
    <row r="326" spans="1:11" ht="14.45" customHeight="1" x14ac:dyDescent="0.2">
      <c r="A326" s="507" t="s">
        <v>471</v>
      </c>
      <c r="B326" s="508" t="s">
        <v>472</v>
      </c>
      <c r="C326" s="509" t="s">
        <v>480</v>
      </c>
      <c r="D326" s="510" t="s">
        <v>481</v>
      </c>
      <c r="E326" s="509" t="s">
        <v>644</v>
      </c>
      <c r="F326" s="510" t="s">
        <v>645</v>
      </c>
      <c r="G326" s="509" t="s">
        <v>1259</v>
      </c>
      <c r="H326" s="509" t="s">
        <v>1260</v>
      </c>
      <c r="I326" s="512">
        <v>492.46909124200994</v>
      </c>
      <c r="J326" s="512">
        <v>13</v>
      </c>
      <c r="K326" s="513">
        <v>6402.1000061035156</v>
      </c>
    </row>
    <row r="327" spans="1:11" ht="14.45" customHeight="1" x14ac:dyDescent="0.2">
      <c r="A327" s="507" t="s">
        <v>471</v>
      </c>
      <c r="B327" s="508" t="s">
        <v>472</v>
      </c>
      <c r="C327" s="509" t="s">
        <v>480</v>
      </c>
      <c r="D327" s="510" t="s">
        <v>481</v>
      </c>
      <c r="E327" s="509" t="s">
        <v>644</v>
      </c>
      <c r="F327" s="510" t="s">
        <v>645</v>
      </c>
      <c r="G327" s="509" t="s">
        <v>1261</v>
      </c>
      <c r="H327" s="509" t="s">
        <v>1262</v>
      </c>
      <c r="I327" s="512">
        <v>984.94000244140625</v>
      </c>
      <c r="J327" s="512">
        <v>1</v>
      </c>
      <c r="K327" s="513">
        <v>984.94000244140625</v>
      </c>
    </row>
    <row r="328" spans="1:11" ht="14.45" customHeight="1" x14ac:dyDescent="0.2">
      <c r="A328" s="507" t="s">
        <v>471</v>
      </c>
      <c r="B328" s="508" t="s">
        <v>472</v>
      </c>
      <c r="C328" s="509" t="s">
        <v>480</v>
      </c>
      <c r="D328" s="510" t="s">
        <v>481</v>
      </c>
      <c r="E328" s="509" t="s">
        <v>644</v>
      </c>
      <c r="F328" s="510" t="s">
        <v>645</v>
      </c>
      <c r="G328" s="509" t="s">
        <v>1263</v>
      </c>
      <c r="H328" s="509" t="s">
        <v>1264</v>
      </c>
      <c r="I328" s="512">
        <v>1608.0899658203125</v>
      </c>
      <c r="J328" s="512">
        <v>1</v>
      </c>
      <c r="K328" s="513">
        <v>1608.0899658203125</v>
      </c>
    </row>
    <row r="329" spans="1:11" ht="14.45" customHeight="1" x14ac:dyDescent="0.2">
      <c r="A329" s="507" t="s">
        <v>471</v>
      </c>
      <c r="B329" s="508" t="s">
        <v>472</v>
      </c>
      <c r="C329" s="509" t="s">
        <v>480</v>
      </c>
      <c r="D329" s="510" t="s">
        <v>481</v>
      </c>
      <c r="E329" s="509" t="s">
        <v>644</v>
      </c>
      <c r="F329" s="510" t="s">
        <v>645</v>
      </c>
      <c r="G329" s="509" t="s">
        <v>1265</v>
      </c>
      <c r="H329" s="509" t="s">
        <v>1266</v>
      </c>
      <c r="I329" s="512">
        <v>1608.0899658203125</v>
      </c>
      <c r="J329" s="512">
        <v>1</v>
      </c>
      <c r="K329" s="513">
        <v>1608.0899658203125</v>
      </c>
    </row>
    <row r="330" spans="1:11" ht="14.45" customHeight="1" x14ac:dyDescent="0.2">
      <c r="A330" s="507" t="s">
        <v>471</v>
      </c>
      <c r="B330" s="508" t="s">
        <v>472</v>
      </c>
      <c r="C330" s="509" t="s">
        <v>480</v>
      </c>
      <c r="D330" s="510" t="s">
        <v>481</v>
      </c>
      <c r="E330" s="509" t="s">
        <v>644</v>
      </c>
      <c r="F330" s="510" t="s">
        <v>645</v>
      </c>
      <c r="G330" s="509" t="s">
        <v>1267</v>
      </c>
      <c r="H330" s="509" t="s">
        <v>1268</v>
      </c>
      <c r="I330" s="512">
        <v>2541</v>
      </c>
      <c r="J330" s="512">
        <v>1</v>
      </c>
      <c r="K330" s="513">
        <v>2541</v>
      </c>
    </row>
    <row r="331" spans="1:11" ht="14.45" customHeight="1" x14ac:dyDescent="0.2">
      <c r="A331" s="507" t="s">
        <v>471</v>
      </c>
      <c r="B331" s="508" t="s">
        <v>472</v>
      </c>
      <c r="C331" s="509" t="s">
        <v>480</v>
      </c>
      <c r="D331" s="510" t="s">
        <v>481</v>
      </c>
      <c r="E331" s="509" t="s">
        <v>644</v>
      </c>
      <c r="F331" s="510" t="s">
        <v>645</v>
      </c>
      <c r="G331" s="509" t="s">
        <v>1269</v>
      </c>
      <c r="H331" s="509" t="s">
        <v>1270</v>
      </c>
      <c r="I331" s="512">
        <v>741.72998046875</v>
      </c>
      <c r="J331" s="512">
        <v>2</v>
      </c>
      <c r="K331" s="513">
        <v>1483.4599609375</v>
      </c>
    </row>
    <row r="332" spans="1:11" ht="14.45" customHeight="1" x14ac:dyDescent="0.2">
      <c r="A332" s="507" t="s">
        <v>471</v>
      </c>
      <c r="B332" s="508" t="s">
        <v>472</v>
      </c>
      <c r="C332" s="509" t="s">
        <v>480</v>
      </c>
      <c r="D332" s="510" t="s">
        <v>481</v>
      </c>
      <c r="E332" s="509" t="s">
        <v>644</v>
      </c>
      <c r="F332" s="510" t="s">
        <v>645</v>
      </c>
      <c r="G332" s="509" t="s">
        <v>1271</v>
      </c>
      <c r="H332" s="509" t="s">
        <v>1272</v>
      </c>
      <c r="I332" s="512">
        <v>492.46923123873199</v>
      </c>
      <c r="J332" s="512">
        <v>15</v>
      </c>
      <c r="K332" s="513">
        <v>7387.0400085449219</v>
      </c>
    </row>
    <row r="333" spans="1:11" ht="14.45" customHeight="1" x14ac:dyDescent="0.2">
      <c r="A333" s="507" t="s">
        <v>471</v>
      </c>
      <c r="B333" s="508" t="s">
        <v>472</v>
      </c>
      <c r="C333" s="509" t="s">
        <v>480</v>
      </c>
      <c r="D333" s="510" t="s">
        <v>481</v>
      </c>
      <c r="E333" s="509" t="s">
        <v>644</v>
      </c>
      <c r="F333" s="510" t="s">
        <v>645</v>
      </c>
      <c r="G333" s="509" t="s">
        <v>1273</v>
      </c>
      <c r="H333" s="509" t="s">
        <v>1274</v>
      </c>
      <c r="I333" s="512">
        <v>492.47000122070313</v>
      </c>
      <c r="J333" s="512">
        <v>12</v>
      </c>
      <c r="K333" s="513">
        <v>5909.6400146484375</v>
      </c>
    </row>
    <row r="334" spans="1:11" ht="14.45" customHeight="1" x14ac:dyDescent="0.2">
      <c r="A334" s="507" t="s">
        <v>471</v>
      </c>
      <c r="B334" s="508" t="s">
        <v>472</v>
      </c>
      <c r="C334" s="509" t="s">
        <v>480</v>
      </c>
      <c r="D334" s="510" t="s">
        <v>481</v>
      </c>
      <c r="E334" s="509" t="s">
        <v>644</v>
      </c>
      <c r="F334" s="510" t="s">
        <v>645</v>
      </c>
      <c r="G334" s="509" t="s">
        <v>1275</v>
      </c>
      <c r="H334" s="509" t="s">
        <v>1276</v>
      </c>
      <c r="I334" s="512">
        <v>492.46909124200994</v>
      </c>
      <c r="J334" s="512">
        <v>15</v>
      </c>
      <c r="K334" s="513">
        <v>7387.0400085449219</v>
      </c>
    </row>
    <row r="335" spans="1:11" ht="14.45" customHeight="1" x14ac:dyDescent="0.2">
      <c r="A335" s="507" t="s">
        <v>471</v>
      </c>
      <c r="B335" s="508" t="s">
        <v>472</v>
      </c>
      <c r="C335" s="509" t="s">
        <v>480</v>
      </c>
      <c r="D335" s="510" t="s">
        <v>481</v>
      </c>
      <c r="E335" s="509" t="s">
        <v>644</v>
      </c>
      <c r="F335" s="510" t="s">
        <v>645</v>
      </c>
      <c r="G335" s="509" t="s">
        <v>1277</v>
      </c>
      <c r="H335" s="509" t="s">
        <v>1278</v>
      </c>
      <c r="I335" s="512">
        <v>5614.46484375</v>
      </c>
      <c r="J335" s="512">
        <v>2</v>
      </c>
      <c r="K335" s="513">
        <v>11228.9296875</v>
      </c>
    </row>
    <row r="336" spans="1:11" ht="14.45" customHeight="1" x14ac:dyDescent="0.2">
      <c r="A336" s="507" t="s">
        <v>471</v>
      </c>
      <c r="B336" s="508" t="s">
        <v>472</v>
      </c>
      <c r="C336" s="509" t="s">
        <v>480</v>
      </c>
      <c r="D336" s="510" t="s">
        <v>481</v>
      </c>
      <c r="E336" s="509" t="s">
        <v>644</v>
      </c>
      <c r="F336" s="510" t="s">
        <v>645</v>
      </c>
      <c r="G336" s="509" t="s">
        <v>1279</v>
      </c>
      <c r="H336" s="509" t="s">
        <v>1280</v>
      </c>
      <c r="I336" s="512">
        <v>11.659999847412109</v>
      </c>
      <c r="J336" s="512">
        <v>1140</v>
      </c>
      <c r="K336" s="513">
        <v>13297.409561157227</v>
      </c>
    </row>
    <row r="337" spans="1:11" ht="14.45" customHeight="1" x14ac:dyDescent="0.2">
      <c r="A337" s="507" t="s">
        <v>471</v>
      </c>
      <c r="B337" s="508" t="s">
        <v>472</v>
      </c>
      <c r="C337" s="509" t="s">
        <v>480</v>
      </c>
      <c r="D337" s="510" t="s">
        <v>481</v>
      </c>
      <c r="E337" s="509" t="s">
        <v>644</v>
      </c>
      <c r="F337" s="510" t="s">
        <v>645</v>
      </c>
      <c r="G337" s="509" t="s">
        <v>1281</v>
      </c>
      <c r="H337" s="509" t="s">
        <v>1282</v>
      </c>
      <c r="I337" s="512">
        <v>18.139385359627859</v>
      </c>
      <c r="J337" s="512">
        <v>1540</v>
      </c>
      <c r="K337" s="513">
        <v>27932.380615234375</v>
      </c>
    </row>
    <row r="338" spans="1:11" ht="14.45" customHeight="1" x14ac:dyDescent="0.2">
      <c r="A338" s="507" t="s">
        <v>471</v>
      </c>
      <c r="B338" s="508" t="s">
        <v>472</v>
      </c>
      <c r="C338" s="509" t="s">
        <v>480</v>
      </c>
      <c r="D338" s="510" t="s">
        <v>481</v>
      </c>
      <c r="E338" s="509" t="s">
        <v>644</v>
      </c>
      <c r="F338" s="510" t="s">
        <v>645</v>
      </c>
      <c r="G338" s="509" t="s">
        <v>1283</v>
      </c>
      <c r="H338" s="509" t="s">
        <v>1284</v>
      </c>
      <c r="I338" s="512">
        <v>17.547260961224957</v>
      </c>
      <c r="J338" s="512">
        <v>6600</v>
      </c>
      <c r="K338" s="513">
        <v>115797.02734375</v>
      </c>
    </row>
    <row r="339" spans="1:11" ht="14.45" customHeight="1" x14ac:dyDescent="0.2">
      <c r="A339" s="507" t="s">
        <v>471</v>
      </c>
      <c r="B339" s="508" t="s">
        <v>472</v>
      </c>
      <c r="C339" s="509" t="s">
        <v>480</v>
      </c>
      <c r="D339" s="510" t="s">
        <v>481</v>
      </c>
      <c r="E339" s="509" t="s">
        <v>644</v>
      </c>
      <c r="F339" s="510" t="s">
        <v>645</v>
      </c>
      <c r="G339" s="509" t="s">
        <v>1285</v>
      </c>
      <c r="H339" s="509" t="s">
        <v>1286</v>
      </c>
      <c r="I339" s="512">
        <v>11.472166538238525</v>
      </c>
      <c r="J339" s="512">
        <v>120</v>
      </c>
      <c r="K339" s="513">
        <v>1376.9599914550781</v>
      </c>
    </row>
    <row r="340" spans="1:11" ht="14.45" customHeight="1" x14ac:dyDescent="0.2">
      <c r="A340" s="507" t="s">
        <v>471</v>
      </c>
      <c r="B340" s="508" t="s">
        <v>472</v>
      </c>
      <c r="C340" s="509" t="s">
        <v>480</v>
      </c>
      <c r="D340" s="510" t="s">
        <v>481</v>
      </c>
      <c r="E340" s="509" t="s">
        <v>644</v>
      </c>
      <c r="F340" s="510" t="s">
        <v>645</v>
      </c>
      <c r="G340" s="509" t="s">
        <v>1285</v>
      </c>
      <c r="H340" s="509" t="s">
        <v>1287</v>
      </c>
      <c r="I340" s="512">
        <v>11.373111089070639</v>
      </c>
      <c r="J340" s="512">
        <v>110</v>
      </c>
      <c r="K340" s="513">
        <v>1251.2499847412109</v>
      </c>
    </row>
    <row r="341" spans="1:11" ht="14.45" customHeight="1" x14ac:dyDescent="0.2">
      <c r="A341" s="507" t="s">
        <v>471</v>
      </c>
      <c r="B341" s="508" t="s">
        <v>472</v>
      </c>
      <c r="C341" s="509" t="s">
        <v>480</v>
      </c>
      <c r="D341" s="510" t="s">
        <v>481</v>
      </c>
      <c r="E341" s="509" t="s">
        <v>644</v>
      </c>
      <c r="F341" s="510" t="s">
        <v>645</v>
      </c>
      <c r="G341" s="509" t="s">
        <v>1288</v>
      </c>
      <c r="H341" s="509" t="s">
        <v>1289</v>
      </c>
      <c r="I341" s="512">
        <v>16.457332928975422</v>
      </c>
      <c r="J341" s="512">
        <v>100</v>
      </c>
      <c r="K341" s="513">
        <v>1645.4599761962891</v>
      </c>
    </row>
    <row r="342" spans="1:11" ht="14.45" customHeight="1" x14ac:dyDescent="0.2">
      <c r="A342" s="507" t="s">
        <v>471</v>
      </c>
      <c r="B342" s="508" t="s">
        <v>472</v>
      </c>
      <c r="C342" s="509" t="s">
        <v>480</v>
      </c>
      <c r="D342" s="510" t="s">
        <v>481</v>
      </c>
      <c r="E342" s="509" t="s">
        <v>644</v>
      </c>
      <c r="F342" s="510" t="s">
        <v>645</v>
      </c>
      <c r="G342" s="509" t="s">
        <v>1288</v>
      </c>
      <c r="H342" s="509" t="s">
        <v>1290</v>
      </c>
      <c r="I342" s="512">
        <v>16.460579299926756</v>
      </c>
      <c r="J342" s="512">
        <v>140</v>
      </c>
      <c r="K342" s="513">
        <v>2304.0999526977539</v>
      </c>
    </row>
    <row r="343" spans="1:11" ht="14.45" customHeight="1" x14ac:dyDescent="0.2">
      <c r="A343" s="507" t="s">
        <v>471</v>
      </c>
      <c r="B343" s="508" t="s">
        <v>472</v>
      </c>
      <c r="C343" s="509" t="s">
        <v>480</v>
      </c>
      <c r="D343" s="510" t="s">
        <v>481</v>
      </c>
      <c r="E343" s="509" t="s">
        <v>644</v>
      </c>
      <c r="F343" s="510" t="s">
        <v>645</v>
      </c>
      <c r="G343" s="509" t="s">
        <v>1291</v>
      </c>
      <c r="H343" s="509" t="s">
        <v>1292</v>
      </c>
      <c r="I343" s="512">
        <v>5203.0677625868057</v>
      </c>
      <c r="J343" s="512">
        <v>14</v>
      </c>
      <c r="K343" s="513">
        <v>72842.919921875</v>
      </c>
    </row>
    <row r="344" spans="1:11" ht="14.45" customHeight="1" x14ac:dyDescent="0.2">
      <c r="A344" s="507" t="s">
        <v>471</v>
      </c>
      <c r="B344" s="508" t="s">
        <v>472</v>
      </c>
      <c r="C344" s="509" t="s">
        <v>480</v>
      </c>
      <c r="D344" s="510" t="s">
        <v>481</v>
      </c>
      <c r="E344" s="509" t="s">
        <v>644</v>
      </c>
      <c r="F344" s="510" t="s">
        <v>645</v>
      </c>
      <c r="G344" s="509" t="s">
        <v>1293</v>
      </c>
      <c r="H344" s="509" t="s">
        <v>1294</v>
      </c>
      <c r="I344" s="512">
        <v>5941.186686197917</v>
      </c>
      <c r="J344" s="512">
        <v>3</v>
      </c>
      <c r="K344" s="513">
        <v>17823.56005859375</v>
      </c>
    </row>
    <row r="345" spans="1:11" ht="14.45" customHeight="1" x14ac:dyDescent="0.2">
      <c r="A345" s="507" t="s">
        <v>471</v>
      </c>
      <c r="B345" s="508" t="s">
        <v>472</v>
      </c>
      <c r="C345" s="509" t="s">
        <v>480</v>
      </c>
      <c r="D345" s="510" t="s">
        <v>481</v>
      </c>
      <c r="E345" s="509" t="s">
        <v>644</v>
      </c>
      <c r="F345" s="510" t="s">
        <v>645</v>
      </c>
      <c r="G345" s="509" t="s">
        <v>1295</v>
      </c>
      <c r="H345" s="509" t="s">
        <v>1296</v>
      </c>
      <c r="I345" s="512">
        <v>2879.7950439453125</v>
      </c>
      <c r="J345" s="512">
        <v>2</v>
      </c>
      <c r="K345" s="513">
        <v>5759.590087890625</v>
      </c>
    </row>
    <row r="346" spans="1:11" ht="14.45" customHeight="1" x14ac:dyDescent="0.2">
      <c r="A346" s="507" t="s">
        <v>471</v>
      </c>
      <c r="B346" s="508" t="s">
        <v>472</v>
      </c>
      <c r="C346" s="509" t="s">
        <v>480</v>
      </c>
      <c r="D346" s="510" t="s">
        <v>481</v>
      </c>
      <c r="E346" s="509" t="s">
        <v>644</v>
      </c>
      <c r="F346" s="510" t="s">
        <v>645</v>
      </c>
      <c r="G346" s="509" t="s">
        <v>1295</v>
      </c>
      <c r="H346" s="509" t="s">
        <v>1297</v>
      </c>
      <c r="I346" s="512">
        <v>2879.840087890625</v>
      </c>
      <c r="J346" s="512">
        <v>2</v>
      </c>
      <c r="K346" s="513">
        <v>5759.68017578125</v>
      </c>
    </row>
    <row r="347" spans="1:11" ht="14.45" customHeight="1" x14ac:dyDescent="0.2">
      <c r="A347" s="507" t="s">
        <v>471</v>
      </c>
      <c r="B347" s="508" t="s">
        <v>472</v>
      </c>
      <c r="C347" s="509" t="s">
        <v>480</v>
      </c>
      <c r="D347" s="510" t="s">
        <v>481</v>
      </c>
      <c r="E347" s="509" t="s">
        <v>644</v>
      </c>
      <c r="F347" s="510" t="s">
        <v>645</v>
      </c>
      <c r="G347" s="509" t="s">
        <v>1277</v>
      </c>
      <c r="H347" s="509" t="s">
        <v>1298</v>
      </c>
      <c r="I347" s="512">
        <v>5614.592529296875</v>
      </c>
      <c r="J347" s="512">
        <v>3</v>
      </c>
      <c r="K347" s="513">
        <v>16843.66015625</v>
      </c>
    </row>
    <row r="348" spans="1:11" ht="14.45" customHeight="1" x14ac:dyDescent="0.2">
      <c r="A348" s="507" t="s">
        <v>471</v>
      </c>
      <c r="B348" s="508" t="s">
        <v>472</v>
      </c>
      <c r="C348" s="509" t="s">
        <v>480</v>
      </c>
      <c r="D348" s="510" t="s">
        <v>481</v>
      </c>
      <c r="E348" s="509" t="s">
        <v>644</v>
      </c>
      <c r="F348" s="510" t="s">
        <v>645</v>
      </c>
      <c r="G348" s="509" t="s">
        <v>1299</v>
      </c>
      <c r="H348" s="509" t="s">
        <v>1300</v>
      </c>
      <c r="I348" s="512">
        <v>9899.0703125</v>
      </c>
      <c r="J348" s="512">
        <v>1</v>
      </c>
      <c r="K348" s="513">
        <v>9899.0703125</v>
      </c>
    </row>
    <row r="349" spans="1:11" ht="14.45" customHeight="1" x14ac:dyDescent="0.2">
      <c r="A349" s="507" t="s">
        <v>471</v>
      </c>
      <c r="B349" s="508" t="s">
        <v>472</v>
      </c>
      <c r="C349" s="509" t="s">
        <v>480</v>
      </c>
      <c r="D349" s="510" t="s">
        <v>481</v>
      </c>
      <c r="E349" s="509" t="s">
        <v>644</v>
      </c>
      <c r="F349" s="510" t="s">
        <v>645</v>
      </c>
      <c r="G349" s="509" t="s">
        <v>1301</v>
      </c>
      <c r="H349" s="509" t="s">
        <v>1302</v>
      </c>
      <c r="I349" s="512">
        <v>1144.6600341796875</v>
      </c>
      <c r="J349" s="512">
        <v>1</v>
      </c>
      <c r="K349" s="513">
        <v>1144.6600341796875</v>
      </c>
    </row>
    <row r="350" spans="1:11" ht="14.45" customHeight="1" x14ac:dyDescent="0.2">
      <c r="A350" s="507" t="s">
        <v>471</v>
      </c>
      <c r="B350" s="508" t="s">
        <v>472</v>
      </c>
      <c r="C350" s="509" t="s">
        <v>480</v>
      </c>
      <c r="D350" s="510" t="s">
        <v>481</v>
      </c>
      <c r="E350" s="509" t="s">
        <v>644</v>
      </c>
      <c r="F350" s="510" t="s">
        <v>645</v>
      </c>
      <c r="G350" s="509" t="s">
        <v>1303</v>
      </c>
      <c r="H350" s="509" t="s">
        <v>1304</v>
      </c>
      <c r="I350" s="512">
        <v>492.47000122070313</v>
      </c>
      <c r="J350" s="512">
        <v>14</v>
      </c>
      <c r="K350" s="513">
        <v>6894.5800170898438</v>
      </c>
    </row>
    <row r="351" spans="1:11" ht="14.45" customHeight="1" x14ac:dyDescent="0.2">
      <c r="A351" s="507" t="s">
        <v>471</v>
      </c>
      <c r="B351" s="508" t="s">
        <v>472</v>
      </c>
      <c r="C351" s="509" t="s">
        <v>480</v>
      </c>
      <c r="D351" s="510" t="s">
        <v>481</v>
      </c>
      <c r="E351" s="509" t="s">
        <v>644</v>
      </c>
      <c r="F351" s="510" t="s">
        <v>645</v>
      </c>
      <c r="G351" s="509" t="s">
        <v>1305</v>
      </c>
      <c r="H351" s="509" t="s">
        <v>1306</v>
      </c>
      <c r="I351" s="512">
        <v>984.94000244140625</v>
      </c>
      <c r="J351" s="512">
        <v>1</v>
      </c>
      <c r="K351" s="513">
        <v>984.94000244140625</v>
      </c>
    </row>
    <row r="352" spans="1:11" ht="14.45" customHeight="1" x14ac:dyDescent="0.2">
      <c r="A352" s="507" t="s">
        <v>471</v>
      </c>
      <c r="B352" s="508" t="s">
        <v>472</v>
      </c>
      <c r="C352" s="509" t="s">
        <v>480</v>
      </c>
      <c r="D352" s="510" t="s">
        <v>481</v>
      </c>
      <c r="E352" s="509" t="s">
        <v>644</v>
      </c>
      <c r="F352" s="510" t="s">
        <v>645</v>
      </c>
      <c r="G352" s="509" t="s">
        <v>1307</v>
      </c>
      <c r="H352" s="509" t="s">
        <v>1308</v>
      </c>
      <c r="I352" s="512">
        <v>1608.0899658203125</v>
      </c>
      <c r="J352" s="512">
        <v>1</v>
      </c>
      <c r="K352" s="513">
        <v>1608.0899658203125</v>
      </c>
    </row>
    <row r="353" spans="1:11" ht="14.45" customHeight="1" x14ac:dyDescent="0.2">
      <c r="A353" s="507" t="s">
        <v>471</v>
      </c>
      <c r="B353" s="508" t="s">
        <v>472</v>
      </c>
      <c r="C353" s="509" t="s">
        <v>480</v>
      </c>
      <c r="D353" s="510" t="s">
        <v>481</v>
      </c>
      <c r="E353" s="509" t="s">
        <v>644</v>
      </c>
      <c r="F353" s="510" t="s">
        <v>645</v>
      </c>
      <c r="G353" s="509" t="s">
        <v>1309</v>
      </c>
      <c r="H353" s="509" t="s">
        <v>1310</v>
      </c>
      <c r="I353" s="512">
        <v>1608.0899658203125</v>
      </c>
      <c r="J353" s="512">
        <v>1</v>
      </c>
      <c r="K353" s="513">
        <v>1608.0899658203125</v>
      </c>
    </row>
    <row r="354" spans="1:11" ht="14.45" customHeight="1" x14ac:dyDescent="0.2">
      <c r="A354" s="507" t="s">
        <v>471</v>
      </c>
      <c r="B354" s="508" t="s">
        <v>472</v>
      </c>
      <c r="C354" s="509" t="s">
        <v>480</v>
      </c>
      <c r="D354" s="510" t="s">
        <v>481</v>
      </c>
      <c r="E354" s="509" t="s">
        <v>644</v>
      </c>
      <c r="F354" s="510" t="s">
        <v>645</v>
      </c>
      <c r="G354" s="509" t="s">
        <v>1311</v>
      </c>
      <c r="H354" s="509" t="s">
        <v>1312</v>
      </c>
      <c r="I354" s="512">
        <v>9.6800069808959961</v>
      </c>
      <c r="J354" s="512">
        <v>1500</v>
      </c>
      <c r="K354" s="513">
        <v>14520.010009765625</v>
      </c>
    </row>
    <row r="355" spans="1:11" ht="14.45" customHeight="1" x14ac:dyDescent="0.2">
      <c r="A355" s="507" t="s">
        <v>471</v>
      </c>
      <c r="B355" s="508" t="s">
        <v>472</v>
      </c>
      <c r="C355" s="509" t="s">
        <v>480</v>
      </c>
      <c r="D355" s="510" t="s">
        <v>481</v>
      </c>
      <c r="E355" s="509" t="s">
        <v>644</v>
      </c>
      <c r="F355" s="510" t="s">
        <v>645</v>
      </c>
      <c r="G355" s="509" t="s">
        <v>1313</v>
      </c>
      <c r="H355" s="509" t="s">
        <v>1314</v>
      </c>
      <c r="I355" s="512">
        <v>10.369999885559082</v>
      </c>
      <c r="J355" s="512">
        <v>100</v>
      </c>
      <c r="K355" s="513">
        <v>1036.969970703125</v>
      </c>
    </row>
    <row r="356" spans="1:11" ht="14.45" customHeight="1" x14ac:dyDescent="0.2">
      <c r="A356" s="507" t="s">
        <v>471</v>
      </c>
      <c r="B356" s="508" t="s">
        <v>472</v>
      </c>
      <c r="C356" s="509" t="s">
        <v>480</v>
      </c>
      <c r="D356" s="510" t="s">
        <v>481</v>
      </c>
      <c r="E356" s="509" t="s">
        <v>644</v>
      </c>
      <c r="F356" s="510" t="s">
        <v>645</v>
      </c>
      <c r="G356" s="509" t="s">
        <v>1311</v>
      </c>
      <c r="H356" s="509" t="s">
        <v>1315</v>
      </c>
      <c r="I356" s="512">
        <v>9.6799957535483614</v>
      </c>
      <c r="J356" s="512">
        <v>2300</v>
      </c>
      <c r="K356" s="513">
        <v>22263.989990234375</v>
      </c>
    </row>
    <row r="357" spans="1:11" ht="14.45" customHeight="1" x14ac:dyDescent="0.2">
      <c r="A357" s="507" t="s">
        <v>471</v>
      </c>
      <c r="B357" s="508" t="s">
        <v>472</v>
      </c>
      <c r="C357" s="509" t="s">
        <v>480</v>
      </c>
      <c r="D357" s="510" t="s">
        <v>481</v>
      </c>
      <c r="E357" s="509" t="s">
        <v>644</v>
      </c>
      <c r="F357" s="510" t="s">
        <v>645</v>
      </c>
      <c r="G357" s="509" t="s">
        <v>1316</v>
      </c>
      <c r="H357" s="509" t="s">
        <v>1317</v>
      </c>
      <c r="I357" s="512">
        <v>3223.7033148871528</v>
      </c>
      <c r="J357" s="512">
        <v>14</v>
      </c>
      <c r="K357" s="513">
        <v>45130.769775390625</v>
      </c>
    </row>
    <row r="358" spans="1:11" ht="14.45" customHeight="1" x14ac:dyDescent="0.2">
      <c r="A358" s="507" t="s">
        <v>471</v>
      </c>
      <c r="B358" s="508" t="s">
        <v>472</v>
      </c>
      <c r="C358" s="509" t="s">
        <v>480</v>
      </c>
      <c r="D358" s="510" t="s">
        <v>481</v>
      </c>
      <c r="E358" s="509" t="s">
        <v>644</v>
      </c>
      <c r="F358" s="510" t="s">
        <v>645</v>
      </c>
      <c r="G358" s="509" t="s">
        <v>1318</v>
      </c>
      <c r="H358" s="509" t="s">
        <v>1319</v>
      </c>
      <c r="I358" s="512">
        <v>51.419998168945313</v>
      </c>
      <c r="J358" s="512">
        <v>1290</v>
      </c>
      <c r="K358" s="513">
        <v>66331.798950195313</v>
      </c>
    </row>
    <row r="359" spans="1:11" ht="14.45" customHeight="1" x14ac:dyDescent="0.2">
      <c r="A359" s="507" t="s">
        <v>471</v>
      </c>
      <c r="B359" s="508" t="s">
        <v>472</v>
      </c>
      <c r="C359" s="509" t="s">
        <v>480</v>
      </c>
      <c r="D359" s="510" t="s">
        <v>481</v>
      </c>
      <c r="E359" s="509" t="s">
        <v>644</v>
      </c>
      <c r="F359" s="510" t="s">
        <v>645</v>
      </c>
      <c r="G359" s="509" t="s">
        <v>1320</v>
      </c>
      <c r="H359" s="509" t="s">
        <v>1321</v>
      </c>
      <c r="I359" s="512">
        <v>51.419998168945313</v>
      </c>
      <c r="J359" s="512">
        <v>1290</v>
      </c>
      <c r="K359" s="513">
        <v>66331.798950195313</v>
      </c>
    </row>
    <row r="360" spans="1:11" ht="14.45" customHeight="1" x14ac:dyDescent="0.2">
      <c r="A360" s="507" t="s">
        <v>471</v>
      </c>
      <c r="B360" s="508" t="s">
        <v>472</v>
      </c>
      <c r="C360" s="509" t="s">
        <v>480</v>
      </c>
      <c r="D360" s="510" t="s">
        <v>481</v>
      </c>
      <c r="E360" s="509" t="s">
        <v>644</v>
      </c>
      <c r="F360" s="510" t="s">
        <v>645</v>
      </c>
      <c r="G360" s="509" t="s">
        <v>1322</v>
      </c>
      <c r="H360" s="509" t="s">
        <v>1323</v>
      </c>
      <c r="I360" s="512">
        <v>51.419998168945313</v>
      </c>
      <c r="J360" s="512">
        <v>430</v>
      </c>
      <c r="K360" s="513">
        <v>22110.600524902344</v>
      </c>
    </row>
    <row r="361" spans="1:11" ht="14.45" customHeight="1" x14ac:dyDescent="0.2">
      <c r="A361" s="507" t="s">
        <v>471</v>
      </c>
      <c r="B361" s="508" t="s">
        <v>472</v>
      </c>
      <c r="C361" s="509" t="s">
        <v>480</v>
      </c>
      <c r="D361" s="510" t="s">
        <v>481</v>
      </c>
      <c r="E361" s="509" t="s">
        <v>644</v>
      </c>
      <c r="F361" s="510" t="s">
        <v>645</v>
      </c>
      <c r="G361" s="509" t="s">
        <v>1324</v>
      </c>
      <c r="H361" s="509" t="s">
        <v>1325</v>
      </c>
      <c r="I361" s="512">
        <v>51.419998168945313</v>
      </c>
      <c r="J361" s="512">
        <v>430</v>
      </c>
      <c r="K361" s="513">
        <v>22110.600524902344</v>
      </c>
    </row>
    <row r="362" spans="1:11" ht="14.45" customHeight="1" x14ac:dyDescent="0.2">
      <c r="A362" s="507" t="s">
        <v>471</v>
      </c>
      <c r="B362" s="508" t="s">
        <v>472</v>
      </c>
      <c r="C362" s="509" t="s">
        <v>480</v>
      </c>
      <c r="D362" s="510" t="s">
        <v>481</v>
      </c>
      <c r="E362" s="509" t="s">
        <v>644</v>
      </c>
      <c r="F362" s="510" t="s">
        <v>645</v>
      </c>
      <c r="G362" s="509" t="s">
        <v>1326</v>
      </c>
      <c r="H362" s="509" t="s">
        <v>1327</v>
      </c>
      <c r="I362" s="512">
        <v>51.419998168945313</v>
      </c>
      <c r="J362" s="512">
        <v>430</v>
      </c>
      <c r="K362" s="513">
        <v>22110.600524902344</v>
      </c>
    </row>
    <row r="363" spans="1:11" ht="14.45" customHeight="1" x14ac:dyDescent="0.2">
      <c r="A363" s="507" t="s">
        <v>471</v>
      </c>
      <c r="B363" s="508" t="s">
        <v>472</v>
      </c>
      <c r="C363" s="509" t="s">
        <v>480</v>
      </c>
      <c r="D363" s="510" t="s">
        <v>481</v>
      </c>
      <c r="E363" s="509" t="s">
        <v>644</v>
      </c>
      <c r="F363" s="510" t="s">
        <v>645</v>
      </c>
      <c r="G363" s="509" t="s">
        <v>1328</v>
      </c>
      <c r="H363" s="509" t="s">
        <v>1329</v>
      </c>
      <c r="I363" s="512">
        <v>51.419998168945313</v>
      </c>
      <c r="J363" s="512">
        <v>430</v>
      </c>
      <c r="K363" s="513">
        <v>22110.600524902344</v>
      </c>
    </row>
    <row r="364" spans="1:11" ht="14.45" customHeight="1" x14ac:dyDescent="0.2">
      <c r="A364" s="507" t="s">
        <v>471</v>
      </c>
      <c r="B364" s="508" t="s">
        <v>472</v>
      </c>
      <c r="C364" s="509" t="s">
        <v>480</v>
      </c>
      <c r="D364" s="510" t="s">
        <v>481</v>
      </c>
      <c r="E364" s="509" t="s">
        <v>644</v>
      </c>
      <c r="F364" s="510" t="s">
        <v>645</v>
      </c>
      <c r="G364" s="509" t="s">
        <v>1330</v>
      </c>
      <c r="H364" s="509" t="s">
        <v>1331</v>
      </c>
      <c r="I364" s="512">
        <v>9.7200002670288086</v>
      </c>
      <c r="J364" s="512">
        <v>40</v>
      </c>
      <c r="K364" s="513">
        <v>388.66000366210938</v>
      </c>
    </row>
    <row r="365" spans="1:11" ht="14.45" customHeight="1" x14ac:dyDescent="0.2">
      <c r="A365" s="507" t="s">
        <v>471</v>
      </c>
      <c r="B365" s="508" t="s">
        <v>472</v>
      </c>
      <c r="C365" s="509" t="s">
        <v>480</v>
      </c>
      <c r="D365" s="510" t="s">
        <v>481</v>
      </c>
      <c r="E365" s="509" t="s">
        <v>644</v>
      </c>
      <c r="F365" s="510" t="s">
        <v>645</v>
      </c>
      <c r="G365" s="509" t="s">
        <v>1330</v>
      </c>
      <c r="H365" s="509" t="s">
        <v>1332</v>
      </c>
      <c r="I365" s="512">
        <v>9.7200002670288086</v>
      </c>
      <c r="J365" s="512">
        <v>120</v>
      </c>
      <c r="K365" s="513">
        <v>1165.9700012207031</v>
      </c>
    </row>
    <row r="366" spans="1:11" ht="14.45" customHeight="1" x14ac:dyDescent="0.2">
      <c r="A366" s="507" t="s">
        <v>471</v>
      </c>
      <c r="B366" s="508" t="s">
        <v>472</v>
      </c>
      <c r="C366" s="509" t="s">
        <v>480</v>
      </c>
      <c r="D366" s="510" t="s">
        <v>481</v>
      </c>
      <c r="E366" s="509" t="s">
        <v>644</v>
      </c>
      <c r="F366" s="510" t="s">
        <v>645</v>
      </c>
      <c r="G366" s="509" t="s">
        <v>1333</v>
      </c>
      <c r="H366" s="509" t="s">
        <v>1334</v>
      </c>
      <c r="I366" s="512">
        <v>353.60000610351563</v>
      </c>
      <c r="J366" s="512">
        <v>2</v>
      </c>
      <c r="K366" s="513">
        <v>707.20001220703125</v>
      </c>
    </row>
    <row r="367" spans="1:11" ht="14.45" customHeight="1" x14ac:dyDescent="0.2">
      <c r="A367" s="507" t="s">
        <v>471</v>
      </c>
      <c r="B367" s="508" t="s">
        <v>472</v>
      </c>
      <c r="C367" s="509" t="s">
        <v>480</v>
      </c>
      <c r="D367" s="510" t="s">
        <v>481</v>
      </c>
      <c r="E367" s="509" t="s">
        <v>644</v>
      </c>
      <c r="F367" s="510" t="s">
        <v>645</v>
      </c>
      <c r="G367" s="509" t="s">
        <v>1335</v>
      </c>
      <c r="H367" s="509" t="s">
        <v>1336</v>
      </c>
      <c r="I367" s="512">
        <v>4128.2998046875</v>
      </c>
      <c r="J367" s="512">
        <v>4</v>
      </c>
      <c r="K367" s="513">
        <v>16513.19921875</v>
      </c>
    </row>
    <row r="368" spans="1:11" ht="14.45" customHeight="1" x14ac:dyDescent="0.2">
      <c r="A368" s="507" t="s">
        <v>471</v>
      </c>
      <c r="B368" s="508" t="s">
        <v>472</v>
      </c>
      <c r="C368" s="509" t="s">
        <v>480</v>
      </c>
      <c r="D368" s="510" t="s">
        <v>481</v>
      </c>
      <c r="E368" s="509" t="s">
        <v>644</v>
      </c>
      <c r="F368" s="510" t="s">
        <v>645</v>
      </c>
      <c r="G368" s="509" t="s">
        <v>1337</v>
      </c>
      <c r="H368" s="509" t="s">
        <v>1338</v>
      </c>
      <c r="I368" s="512">
        <v>5650.7001953125</v>
      </c>
      <c r="J368" s="512">
        <v>4</v>
      </c>
      <c r="K368" s="513">
        <v>22602.80078125</v>
      </c>
    </row>
    <row r="369" spans="1:11" ht="14.45" customHeight="1" x14ac:dyDescent="0.2">
      <c r="A369" s="507" t="s">
        <v>471</v>
      </c>
      <c r="B369" s="508" t="s">
        <v>472</v>
      </c>
      <c r="C369" s="509" t="s">
        <v>480</v>
      </c>
      <c r="D369" s="510" t="s">
        <v>481</v>
      </c>
      <c r="E369" s="509" t="s">
        <v>644</v>
      </c>
      <c r="F369" s="510" t="s">
        <v>645</v>
      </c>
      <c r="G369" s="509" t="s">
        <v>1339</v>
      </c>
      <c r="H369" s="509" t="s">
        <v>1340</v>
      </c>
      <c r="I369" s="512">
        <v>756.25</v>
      </c>
      <c r="J369" s="512">
        <v>6</v>
      </c>
      <c r="K369" s="513">
        <v>4537.5</v>
      </c>
    </row>
    <row r="370" spans="1:11" ht="14.45" customHeight="1" x14ac:dyDescent="0.2">
      <c r="A370" s="507" t="s">
        <v>471</v>
      </c>
      <c r="B370" s="508" t="s">
        <v>472</v>
      </c>
      <c r="C370" s="509" t="s">
        <v>480</v>
      </c>
      <c r="D370" s="510" t="s">
        <v>481</v>
      </c>
      <c r="E370" s="509" t="s">
        <v>644</v>
      </c>
      <c r="F370" s="510" t="s">
        <v>645</v>
      </c>
      <c r="G370" s="509" t="s">
        <v>1339</v>
      </c>
      <c r="H370" s="509" t="s">
        <v>1341</v>
      </c>
      <c r="I370" s="512">
        <v>756.27499389648438</v>
      </c>
      <c r="J370" s="512">
        <v>3</v>
      </c>
      <c r="K370" s="513">
        <v>2268.8099975585938</v>
      </c>
    </row>
    <row r="371" spans="1:11" ht="14.45" customHeight="1" x14ac:dyDescent="0.2">
      <c r="A371" s="507" t="s">
        <v>471</v>
      </c>
      <c r="B371" s="508" t="s">
        <v>472</v>
      </c>
      <c r="C371" s="509" t="s">
        <v>480</v>
      </c>
      <c r="D371" s="510" t="s">
        <v>481</v>
      </c>
      <c r="E371" s="509" t="s">
        <v>644</v>
      </c>
      <c r="F371" s="510" t="s">
        <v>645</v>
      </c>
      <c r="G371" s="509" t="s">
        <v>1342</v>
      </c>
      <c r="H371" s="509" t="s">
        <v>1343</v>
      </c>
      <c r="I371" s="512">
        <v>24</v>
      </c>
      <c r="J371" s="512">
        <v>10</v>
      </c>
      <c r="K371" s="513">
        <v>240</v>
      </c>
    </row>
    <row r="372" spans="1:11" ht="14.45" customHeight="1" x14ac:dyDescent="0.2">
      <c r="A372" s="507" t="s">
        <v>471</v>
      </c>
      <c r="B372" s="508" t="s">
        <v>472</v>
      </c>
      <c r="C372" s="509" t="s">
        <v>480</v>
      </c>
      <c r="D372" s="510" t="s">
        <v>481</v>
      </c>
      <c r="E372" s="509" t="s">
        <v>644</v>
      </c>
      <c r="F372" s="510" t="s">
        <v>645</v>
      </c>
      <c r="G372" s="509" t="s">
        <v>1344</v>
      </c>
      <c r="H372" s="509" t="s">
        <v>1345</v>
      </c>
      <c r="I372" s="512">
        <v>274.66850280761719</v>
      </c>
      <c r="J372" s="512">
        <v>20</v>
      </c>
      <c r="K372" s="513">
        <v>5493.369873046875</v>
      </c>
    </row>
    <row r="373" spans="1:11" ht="14.45" customHeight="1" x14ac:dyDescent="0.2">
      <c r="A373" s="507" t="s">
        <v>471</v>
      </c>
      <c r="B373" s="508" t="s">
        <v>472</v>
      </c>
      <c r="C373" s="509" t="s">
        <v>480</v>
      </c>
      <c r="D373" s="510" t="s">
        <v>481</v>
      </c>
      <c r="E373" s="509" t="s">
        <v>644</v>
      </c>
      <c r="F373" s="510" t="s">
        <v>645</v>
      </c>
      <c r="G373" s="509" t="s">
        <v>1346</v>
      </c>
      <c r="H373" s="509" t="s">
        <v>1347</v>
      </c>
      <c r="I373" s="512">
        <v>1718.0449829101563</v>
      </c>
      <c r="J373" s="512">
        <v>2</v>
      </c>
      <c r="K373" s="513">
        <v>3436.0899658203125</v>
      </c>
    </row>
    <row r="374" spans="1:11" ht="14.45" customHeight="1" x14ac:dyDescent="0.2">
      <c r="A374" s="507" t="s">
        <v>471</v>
      </c>
      <c r="B374" s="508" t="s">
        <v>472</v>
      </c>
      <c r="C374" s="509" t="s">
        <v>480</v>
      </c>
      <c r="D374" s="510" t="s">
        <v>481</v>
      </c>
      <c r="E374" s="509" t="s">
        <v>644</v>
      </c>
      <c r="F374" s="510" t="s">
        <v>645</v>
      </c>
      <c r="G374" s="509" t="s">
        <v>1348</v>
      </c>
      <c r="H374" s="509" t="s">
        <v>1349</v>
      </c>
      <c r="I374" s="512">
        <v>11.659999847412109</v>
      </c>
      <c r="J374" s="512">
        <v>590</v>
      </c>
      <c r="K374" s="513">
        <v>6881.9898834228516</v>
      </c>
    </row>
    <row r="375" spans="1:11" ht="14.45" customHeight="1" x14ac:dyDescent="0.2">
      <c r="A375" s="507" t="s">
        <v>471</v>
      </c>
      <c r="B375" s="508" t="s">
        <v>472</v>
      </c>
      <c r="C375" s="509" t="s">
        <v>480</v>
      </c>
      <c r="D375" s="510" t="s">
        <v>481</v>
      </c>
      <c r="E375" s="509" t="s">
        <v>644</v>
      </c>
      <c r="F375" s="510" t="s">
        <v>645</v>
      </c>
      <c r="G375" s="509" t="s">
        <v>1348</v>
      </c>
      <c r="H375" s="509" t="s">
        <v>1350</v>
      </c>
      <c r="I375" s="512">
        <v>11.659999847412109</v>
      </c>
      <c r="J375" s="512">
        <v>1300</v>
      </c>
      <c r="K375" s="513">
        <v>15163.699554443359</v>
      </c>
    </row>
    <row r="376" spans="1:11" ht="14.45" customHeight="1" x14ac:dyDescent="0.2">
      <c r="A376" s="507" t="s">
        <v>471</v>
      </c>
      <c r="B376" s="508" t="s">
        <v>472</v>
      </c>
      <c r="C376" s="509" t="s">
        <v>480</v>
      </c>
      <c r="D376" s="510" t="s">
        <v>481</v>
      </c>
      <c r="E376" s="509" t="s">
        <v>644</v>
      </c>
      <c r="F376" s="510" t="s">
        <v>645</v>
      </c>
      <c r="G376" s="509" t="s">
        <v>1351</v>
      </c>
      <c r="H376" s="509" t="s">
        <v>1352</v>
      </c>
      <c r="I376" s="512">
        <v>274.67001342773438</v>
      </c>
      <c r="J376" s="512">
        <v>3</v>
      </c>
      <c r="K376" s="513">
        <v>824.01004028320313</v>
      </c>
    </row>
    <row r="377" spans="1:11" ht="14.45" customHeight="1" x14ac:dyDescent="0.2">
      <c r="A377" s="507" t="s">
        <v>471</v>
      </c>
      <c r="B377" s="508" t="s">
        <v>472</v>
      </c>
      <c r="C377" s="509" t="s">
        <v>480</v>
      </c>
      <c r="D377" s="510" t="s">
        <v>481</v>
      </c>
      <c r="E377" s="509" t="s">
        <v>644</v>
      </c>
      <c r="F377" s="510" t="s">
        <v>645</v>
      </c>
      <c r="G377" s="509" t="s">
        <v>1353</v>
      </c>
      <c r="H377" s="509" t="s">
        <v>1354</v>
      </c>
      <c r="I377" s="512">
        <v>3702.60009765625</v>
      </c>
      <c r="J377" s="512">
        <v>1</v>
      </c>
      <c r="K377" s="513">
        <v>3702.60009765625</v>
      </c>
    </row>
    <row r="378" spans="1:11" ht="14.45" customHeight="1" x14ac:dyDescent="0.2">
      <c r="A378" s="507" t="s">
        <v>471</v>
      </c>
      <c r="B378" s="508" t="s">
        <v>472</v>
      </c>
      <c r="C378" s="509" t="s">
        <v>480</v>
      </c>
      <c r="D378" s="510" t="s">
        <v>481</v>
      </c>
      <c r="E378" s="509" t="s">
        <v>644</v>
      </c>
      <c r="F378" s="510" t="s">
        <v>645</v>
      </c>
      <c r="G378" s="509" t="s">
        <v>1355</v>
      </c>
      <c r="H378" s="509" t="s">
        <v>1356</v>
      </c>
      <c r="I378" s="512">
        <v>10182.150390625</v>
      </c>
      <c r="J378" s="512">
        <v>2</v>
      </c>
      <c r="K378" s="513">
        <v>20364.30078125</v>
      </c>
    </row>
    <row r="379" spans="1:11" ht="14.45" customHeight="1" x14ac:dyDescent="0.2">
      <c r="A379" s="507" t="s">
        <v>471</v>
      </c>
      <c r="B379" s="508" t="s">
        <v>472</v>
      </c>
      <c r="C379" s="509" t="s">
        <v>480</v>
      </c>
      <c r="D379" s="510" t="s">
        <v>481</v>
      </c>
      <c r="E379" s="509" t="s">
        <v>644</v>
      </c>
      <c r="F379" s="510" t="s">
        <v>645</v>
      </c>
      <c r="G379" s="509" t="s">
        <v>1355</v>
      </c>
      <c r="H379" s="509" t="s">
        <v>1357</v>
      </c>
      <c r="I379" s="512">
        <v>10183</v>
      </c>
      <c r="J379" s="512">
        <v>1</v>
      </c>
      <c r="K379" s="513">
        <v>10183</v>
      </c>
    </row>
    <row r="380" spans="1:11" ht="14.45" customHeight="1" x14ac:dyDescent="0.2">
      <c r="A380" s="507" t="s">
        <v>471</v>
      </c>
      <c r="B380" s="508" t="s">
        <v>472</v>
      </c>
      <c r="C380" s="509" t="s">
        <v>480</v>
      </c>
      <c r="D380" s="510" t="s">
        <v>481</v>
      </c>
      <c r="E380" s="509" t="s">
        <v>644</v>
      </c>
      <c r="F380" s="510" t="s">
        <v>645</v>
      </c>
      <c r="G380" s="509" t="s">
        <v>1358</v>
      </c>
      <c r="H380" s="509" t="s">
        <v>1359</v>
      </c>
      <c r="I380" s="512">
        <v>215.75249862670898</v>
      </c>
      <c r="J380" s="512">
        <v>4</v>
      </c>
      <c r="K380" s="513">
        <v>863.00999450683594</v>
      </c>
    </row>
    <row r="381" spans="1:11" ht="14.45" customHeight="1" x14ac:dyDescent="0.2">
      <c r="A381" s="507" t="s">
        <v>471</v>
      </c>
      <c r="B381" s="508" t="s">
        <v>472</v>
      </c>
      <c r="C381" s="509" t="s">
        <v>480</v>
      </c>
      <c r="D381" s="510" t="s">
        <v>481</v>
      </c>
      <c r="E381" s="509" t="s">
        <v>644</v>
      </c>
      <c r="F381" s="510" t="s">
        <v>645</v>
      </c>
      <c r="G381" s="509" t="s">
        <v>1360</v>
      </c>
      <c r="H381" s="509" t="s">
        <v>1361</v>
      </c>
      <c r="I381" s="512">
        <v>2766.639892578125</v>
      </c>
      <c r="J381" s="512">
        <v>1</v>
      </c>
      <c r="K381" s="513">
        <v>2766.639892578125</v>
      </c>
    </row>
    <row r="382" spans="1:11" ht="14.45" customHeight="1" x14ac:dyDescent="0.2">
      <c r="A382" s="507" t="s">
        <v>471</v>
      </c>
      <c r="B382" s="508" t="s">
        <v>472</v>
      </c>
      <c r="C382" s="509" t="s">
        <v>480</v>
      </c>
      <c r="D382" s="510" t="s">
        <v>481</v>
      </c>
      <c r="E382" s="509" t="s">
        <v>644</v>
      </c>
      <c r="F382" s="510" t="s">
        <v>645</v>
      </c>
      <c r="G382" s="509" t="s">
        <v>1362</v>
      </c>
      <c r="H382" s="509" t="s">
        <v>1363</v>
      </c>
      <c r="I382" s="512">
        <v>274.66799926757813</v>
      </c>
      <c r="J382" s="512">
        <v>20</v>
      </c>
      <c r="K382" s="513">
        <v>5493.35986328125</v>
      </c>
    </row>
    <row r="383" spans="1:11" ht="14.45" customHeight="1" x14ac:dyDescent="0.2">
      <c r="A383" s="507" t="s">
        <v>471</v>
      </c>
      <c r="B383" s="508" t="s">
        <v>472</v>
      </c>
      <c r="C383" s="509" t="s">
        <v>480</v>
      </c>
      <c r="D383" s="510" t="s">
        <v>481</v>
      </c>
      <c r="E383" s="509" t="s">
        <v>644</v>
      </c>
      <c r="F383" s="510" t="s">
        <v>645</v>
      </c>
      <c r="G383" s="509" t="s">
        <v>1364</v>
      </c>
      <c r="H383" s="509" t="s">
        <v>1365</v>
      </c>
      <c r="I383" s="512">
        <v>611.04998779296875</v>
      </c>
      <c r="J383" s="512">
        <v>1</v>
      </c>
      <c r="K383" s="513">
        <v>611.04998779296875</v>
      </c>
    </row>
    <row r="384" spans="1:11" ht="14.45" customHeight="1" x14ac:dyDescent="0.2">
      <c r="A384" s="507" t="s">
        <v>471</v>
      </c>
      <c r="B384" s="508" t="s">
        <v>472</v>
      </c>
      <c r="C384" s="509" t="s">
        <v>480</v>
      </c>
      <c r="D384" s="510" t="s">
        <v>481</v>
      </c>
      <c r="E384" s="509" t="s">
        <v>644</v>
      </c>
      <c r="F384" s="510" t="s">
        <v>645</v>
      </c>
      <c r="G384" s="509" t="s">
        <v>1366</v>
      </c>
      <c r="H384" s="509" t="s">
        <v>1367</v>
      </c>
      <c r="I384" s="512">
        <v>12.959965541444976</v>
      </c>
      <c r="J384" s="512">
        <v>1690</v>
      </c>
      <c r="K384" s="513">
        <v>21900.920104980469</v>
      </c>
    </row>
    <row r="385" spans="1:11" ht="14.45" customHeight="1" x14ac:dyDescent="0.2">
      <c r="A385" s="507" t="s">
        <v>471</v>
      </c>
      <c r="B385" s="508" t="s">
        <v>472</v>
      </c>
      <c r="C385" s="509" t="s">
        <v>480</v>
      </c>
      <c r="D385" s="510" t="s">
        <v>481</v>
      </c>
      <c r="E385" s="509" t="s">
        <v>644</v>
      </c>
      <c r="F385" s="510" t="s">
        <v>645</v>
      </c>
      <c r="G385" s="509" t="s">
        <v>1368</v>
      </c>
      <c r="H385" s="509" t="s">
        <v>1369</v>
      </c>
      <c r="I385" s="512">
        <v>12.959965541444976</v>
      </c>
      <c r="J385" s="512">
        <v>1690</v>
      </c>
      <c r="K385" s="513">
        <v>21900.920104980469</v>
      </c>
    </row>
    <row r="386" spans="1:11" ht="14.45" customHeight="1" x14ac:dyDescent="0.2">
      <c r="A386" s="507" t="s">
        <v>471</v>
      </c>
      <c r="B386" s="508" t="s">
        <v>472</v>
      </c>
      <c r="C386" s="509" t="s">
        <v>480</v>
      </c>
      <c r="D386" s="510" t="s">
        <v>481</v>
      </c>
      <c r="E386" s="509" t="s">
        <v>644</v>
      </c>
      <c r="F386" s="510" t="s">
        <v>645</v>
      </c>
      <c r="G386" s="509" t="s">
        <v>1370</v>
      </c>
      <c r="H386" s="509" t="s">
        <v>1371</v>
      </c>
      <c r="I386" s="512">
        <v>2766.64404296875</v>
      </c>
      <c r="J386" s="512">
        <v>5</v>
      </c>
      <c r="K386" s="513">
        <v>13833.2197265625</v>
      </c>
    </row>
    <row r="387" spans="1:11" ht="14.45" customHeight="1" x14ac:dyDescent="0.2">
      <c r="A387" s="507" t="s">
        <v>471</v>
      </c>
      <c r="B387" s="508" t="s">
        <v>472</v>
      </c>
      <c r="C387" s="509" t="s">
        <v>480</v>
      </c>
      <c r="D387" s="510" t="s">
        <v>481</v>
      </c>
      <c r="E387" s="509" t="s">
        <v>644</v>
      </c>
      <c r="F387" s="510" t="s">
        <v>645</v>
      </c>
      <c r="G387" s="509" t="s">
        <v>1372</v>
      </c>
      <c r="H387" s="509" t="s">
        <v>1373</v>
      </c>
      <c r="I387" s="512">
        <v>274.67500305175781</v>
      </c>
      <c r="J387" s="512">
        <v>7</v>
      </c>
      <c r="K387" s="513">
        <v>1922.7099609375</v>
      </c>
    </row>
    <row r="388" spans="1:11" ht="14.45" customHeight="1" x14ac:dyDescent="0.2">
      <c r="A388" s="507" t="s">
        <v>471</v>
      </c>
      <c r="B388" s="508" t="s">
        <v>472</v>
      </c>
      <c r="C388" s="509" t="s">
        <v>480</v>
      </c>
      <c r="D388" s="510" t="s">
        <v>481</v>
      </c>
      <c r="E388" s="509" t="s">
        <v>644</v>
      </c>
      <c r="F388" s="510" t="s">
        <v>645</v>
      </c>
      <c r="G388" s="509" t="s">
        <v>1374</v>
      </c>
      <c r="H388" s="509" t="s">
        <v>1375</v>
      </c>
      <c r="I388" s="512">
        <v>4534.261393229167</v>
      </c>
      <c r="J388" s="512">
        <v>16</v>
      </c>
      <c r="K388" s="513">
        <v>72698.89990234375</v>
      </c>
    </row>
    <row r="389" spans="1:11" ht="14.45" customHeight="1" x14ac:dyDescent="0.2">
      <c r="A389" s="507" t="s">
        <v>471</v>
      </c>
      <c r="B389" s="508" t="s">
        <v>472</v>
      </c>
      <c r="C389" s="509" t="s">
        <v>480</v>
      </c>
      <c r="D389" s="510" t="s">
        <v>481</v>
      </c>
      <c r="E389" s="509" t="s">
        <v>644</v>
      </c>
      <c r="F389" s="510" t="s">
        <v>645</v>
      </c>
      <c r="G389" s="509" t="s">
        <v>1376</v>
      </c>
      <c r="H389" s="509" t="s">
        <v>1377</v>
      </c>
      <c r="I389" s="512">
        <v>15.550000190734863</v>
      </c>
      <c r="J389" s="512">
        <v>130</v>
      </c>
      <c r="K389" s="513">
        <v>2021.3700714111328</v>
      </c>
    </row>
    <row r="390" spans="1:11" ht="14.45" customHeight="1" x14ac:dyDescent="0.2">
      <c r="A390" s="507" t="s">
        <v>471</v>
      </c>
      <c r="B390" s="508" t="s">
        <v>472</v>
      </c>
      <c r="C390" s="509" t="s">
        <v>480</v>
      </c>
      <c r="D390" s="510" t="s">
        <v>481</v>
      </c>
      <c r="E390" s="509" t="s">
        <v>644</v>
      </c>
      <c r="F390" s="510" t="s">
        <v>645</v>
      </c>
      <c r="G390" s="509" t="s">
        <v>1378</v>
      </c>
      <c r="H390" s="509" t="s">
        <v>1379</v>
      </c>
      <c r="I390" s="512">
        <v>3977.27001953125</v>
      </c>
      <c r="J390" s="512">
        <v>1</v>
      </c>
      <c r="K390" s="513">
        <v>3977.27001953125</v>
      </c>
    </row>
    <row r="391" spans="1:11" ht="14.45" customHeight="1" x14ac:dyDescent="0.2">
      <c r="A391" s="507" t="s">
        <v>471</v>
      </c>
      <c r="B391" s="508" t="s">
        <v>472</v>
      </c>
      <c r="C391" s="509" t="s">
        <v>480</v>
      </c>
      <c r="D391" s="510" t="s">
        <v>481</v>
      </c>
      <c r="E391" s="509" t="s">
        <v>644</v>
      </c>
      <c r="F391" s="510" t="s">
        <v>645</v>
      </c>
      <c r="G391" s="509" t="s">
        <v>1380</v>
      </c>
      <c r="H391" s="509" t="s">
        <v>1381</v>
      </c>
      <c r="I391" s="512">
        <v>1940.97998046875</v>
      </c>
      <c r="J391" s="512">
        <v>1</v>
      </c>
      <c r="K391" s="513">
        <v>1940.97998046875</v>
      </c>
    </row>
    <row r="392" spans="1:11" ht="14.45" customHeight="1" x14ac:dyDescent="0.2">
      <c r="A392" s="507" t="s">
        <v>471</v>
      </c>
      <c r="B392" s="508" t="s">
        <v>472</v>
      </c>
      <c r="C392" s="509" t="s">
        <v>480</v>
      </c>
      <c r="D392" s="510" t="s">
        <v>481</v>
      </c>
      <c r="E392" s="509" t="s">
        <v>644</v>
      </c>
      <c r="F392" s="510" t="s">
        <v>645</v>
      </c>
      <c r="G392" s="509" t="s">
        <v>1382</v>
      </c>
      <c r="H392" s="509" t="s">
        <v>1383</v>
      </c>
      <c r="I392" s="512">
        <v>1833.0750122070313</v>
      </c>
      <c r="J392" s="512">
        <v>2</v>
      </c>
      <c r="K392" s="513">
        <v>3666.1500244140625</v>
      </c>
    </row>
    <row r="393" spans="1:11" ht="14.45" customHeight="1" x14ac:dyDescent="0.2">
      <c r="A393" s="507" t="s">
        <v>471</v>
      </c>
      <c r="B393" s="508" t="s">
        <v>472</v>
      </c>
      <c r="C393" s="509" t="s">
        <v>480</v>
      </c>
      <c r="D393" s="510" t="s">
        <v>481</v>
      </c>
      <c r="E393" s="509" t="s">
        <v>644</v>
      </c>
      <c r="F393" s="510" t="s">
        <v>645</v>
      </c>
      <c r="G393" s="509" t="s">
        <v>1384</v>
      </c>
      <c r="H393" s="509" t="s">
        <v>1385</v>
      </c>
      <c r="I393" s="512">
        <v>11597.849609375</v>
      </c>
      <c r="J393" s="512">
        <v>2</v>
      </c>
      <c r="K393" s="513">
        <v>23195.69921875</v>
      </c>
    </row>
    <row r="394" spans="1:11" ht="14.45" customHeight="1" x14ac:dyDescent="0.2">
      <c r="A394" s="507" t="s">
        <v>471</v>
      </c>
      <c r="B394" s="508" t="s">
        <v>472</v>
      </c>
      <c r="C394" s="509" t="s">
        <v>480</v>
      </c>
      <c r="D394" s="510" t="s">
        <v>481</v>
      </c>
      <c r="E394" s="509" t="s">
        <v>644</v>
      </c>
      <c r="F394" s="510" t="s">
        <v>645</v>
      </c>
      <c r="G394" s="509" t="s">
        <v>1386</v>
      </c>
      <c r="H394" s="509" t="s">
        <v>1387</v>
      </c>
      <c r="I394" s="512">
        <v>6358.5498046875</v>
      </c>
      <c r="J394" s="512">
        <v>1</v>
      </c>
      <c r="K394" s="513">
        <v>6358.5498046875</v>
      </c>
    </row>
    <row r="395" spans="1:11" ht="14.45" customHeight="1" x14ac:dyDescent="0.2">
      <c r="A395" s="507" t="s">
        <v>471</v>
      </c>
      <c r="B395" s="508" t="s">
        <v>472</v>
      </c>
      <c r="C395" s="509" t="s">
        <v>480</v>
      </c>
      <c r="D395" s="510" t="s">
        <v>481</v>
      </c>
      <c r="E395" s="509" t="s">
        <v>644</v>
      </c>
      <c r="F395" s="510" t="s">
        <v>645</v>
      </c>
      <c r="G395" s="509" t="s">
        <v>1388</v>
      </c>
      <c r="H395" s="509" t="s">
        <v>1389</v>
      </c>
      <c r="I395" s="512">
        <v>16873.087630208334</v>
      </c>
      <c r="J395" s="512">
        <v>28</v>
      </c>
      <c r="K395" s="513">
        <v>479221.16015625</v>
      </c>
    </row>
    <row r="396" spans="1:11" ht="14.45" customHeight="1" x14ac:dyDescent="0.2">
      <c r="A396" s="507" t="s">
        <v>471</v>
      </c>
      <c r="B396" s="508" t="s">
        <v>472</v>
      </c>
      <c r="C396" s="509" t="s">
        <v>480</v>
      </c>
      <c r="D396" s="510" t="s">
        <v>481</v>
      </c>
      <c r="E396" s="509" t="s">
        <v>644</v>
      </c>
      <c r="F396" s="510" t="s">
        <v>645</v>
      </c>
      <c r="G396" s="509" t="s">
        <v>1390</v>
      </c>
      <c r="H396" s="509" t="s">
        <v>1391</v>
      </c>
      <c r="I396" s="512">
        <v>100.41833241780598</v>
      </c>
      <c r="J396" s="512">
        <v>10</v>
      </c>
      <c r="K396" s="513">
        <v>1004.120002746582</v>
      </c>
    </row>
    <row r="397" spans="1:11" ht="14.45" customHeight="1" x14ac:dyDescent="0.2">
      <c r="A397" s="507" t="s">
        <v>471</v>
      </c>
      <c r="B397" s="508" t="s">
        <v>472</v>
      </c>
      <c r="C397" s="509" t="s">
        <v>480</v>
      </c>
      <c r="D397" s="510" t="s">
        <v>481</v>
      </c>
      <c r="E397" s="509" t="s">
        <v>644</v>
      </c>
      <c r="F397" s="510" t="s">
        <v>645</v>
      </c>
      <c r="G397" s="509" t="s">
        <v>1392</v>
      </c>
      <c r="H397" s="509" t="s">
        <v>1393</v>
      </c>
      <c r="I397" s="512">
        <v>20.641725871873938</v>
      </c>
      <c r="J397" s="512">
        <v>500</v>
      </c>
      <c r="K397" s="513">
        <v>10227.860046386719</v>
      </c>
    </row>
    <row r="398" spans="1:11" ht="14.45" customHeight="1" x14ac:dyDescent="0.2">
      <c r="A398" s="507" t="s">
        <v>471</v>
      </c>
      <c r="B398" s="508" t="s">
        <v>472</v>
      </c>
      <c r="C398" s="509" t="s">
        <v>480</v>
      </c>
      <c r="D398" s="510" t="s">
        <v>481</v>
      </c>
      <c r="E398" s="509" t="s">
        <v>1394</v>
      </c>
      <c r="F398" s="510" t="s">
        <v>1395</v>
      </c>
      <c r="G398" s="509" t="s">
        <v>1396</v>
      </c>
      <c r="H398" s="509" t="s">
        <v>1397</v>
      </c>
      <c r="I398" s="512">
        <v>2.135000079870224</v>
      </c>
      <c r="J398" s="512">
        <v>12288</v>
      </c>
      <c r="K398" s="513">
        <v>26252.160888671875</v>
      </c>
    </row>
    <row r="399" spans="1:11" ht="14.45" customHeight="1" x14ac:dyDescent="0.2">
      <c r="A399" s="507" t="s">
        <v>471</v>
      </c>
      <c r="B399" s="508" t="s">
        <v>472</v>
      </c>
      <c r="C399" s="509" t="s">
        <v>480</v>
      </c>
      <c r="D399" s="510" t="s">
        <v>481</v>
      </c>
      <c r="E399" s="509" t="s">
        <v>1394</v>
      </c>
      <c r="F399" s="510" t="s">
        <v>1395</v>
      </c>
      <c r="G399" s="509" t="s">
        <v>1398</v>
      </c>
      <c r="H399" s="509" t="s">
        <v>1399</v>
      </c>
      <c r="I399" s="512">
        <v>2.1380000591278074</v>
      </c>
      <c r="J399" s="512">
        <v>5120</v>
      </c>
      <c r="K399" s="513">
        <v>10928.72021484375</v>
      </c>
    </row>
    <row r="400" spans="1:11" ht="14.45" customHeight="1" x14ac:dyDescent="0.2">
      <c r="A400" s="507" t="s">
        <v>471</v>
      </c>
      <c r="B400" s="508" t="s">
        <v>472</v>
      </c>
      <c r="C400" s="509" t="s">
        <v>480</v>
      </c>
      <c r="D400" s="510" t="s">
        <v>481</v>
      </c>
      <c r="E400" s="509" t="s">
        <v>1394</v>
      </c>
      <c r="F400" s="510" t="s">
        <v>1395</v>
      </c>
      <c r="G400" s="509" t="s">
        <v>1400</v>
      </c>
      <c r="H400" s="509" t="s">
        <v>1401</v>
      </c>
      <c r="I400" s="512">
        <v>9.6000000635782872</v>
      </c>
      <c r="J400" s="512">
        <v>150</v>
      </c>
      <c r="K400" s="513">
        <v>1439.8900146484375</v>
      </c>
    </row>
    <row r="401" spans="1:11" ht="14.45" customHeight="1" x14ac:dyDescent="0.2">
      <c r="A401" s="507" t="s">
        <v>471</v>
      </c>
      <c r="B401" s="508" t="s">
        <v>472</v>
      </c>
      <c r="C401" s="509" t="s">
        <v>480</v>
      </c>
      <c r="D401" s="510" t="s">
        <v>481</v>
      </c>
      <c r="E401" s="509" t="s">
        <v>1394</v>
      </c>
      <c r="F401" s="510" t="s">
        <v>1395</v>
      </c>
      <c r="G401" s="509" t="s">
        <v>1402</v>
      </c>
      <c r="H401" s="509" t="s">
        <v>1403</v>
      </c>
      <c r="I401" s="512">
        <v>9.6000000635782872</v>
      </c>
      <c r="J401" s="512">
        <v>350</v>
      </c>
      <c r="K401" s="513">
        <v>3352.1099853515625</v>
      </c>
    </row>
    <row r="402" spans="1:11" ht="14.45" customHeight="1" x14ac:dyDescent="0.2">
      <c r="A402" s="507" t="s">
        <v>471</v>
      </c>
      <c r="B402" s="508" t="s">
        <v>472</v>
      </c>
      <c r="C402" s="509" t="s">
        <v>480</v>
      </c>
      <c r="D402" s="510" t="s">
        <v>481</v>
      </c>
      <c r="E402" s="509" t="s">
        <v>1394</v>
      </c>
      <c r="F402" s="510" t="s">
        <v>1395</v>
      </c>
      <c r="G402" s="509" t="s">
        <v>1400</v>
      </c>
      <c r="H402" s="509" t="s">
        <v>1404</v>
      </c>
      <c r="I402" s="512">
        <v>9.6800003051757813</v>
      </c>
      <c r="J402" s="512">
        <v>100</v>
      </c>
      <c r="K402" s="513">
        <v>968</v>
      </c>
    </row>
    <row r="403" spans="1:11" ht="14.45" customHeight="1" x14ac:dyDescent="0.2">
      <c r="A403" s="507" t="s">
        <v>471</v>
      </c>
      <c r="B403" s="508" t="s">
        <v>472</v>
      </c>
      <c r="C403" s="509" t="s">
        <v>480</v>
      </c>
      <c r="D403" s="510" t="s">
        <v>481</v>
      </c>
      <c r="E403" s="509" t="s">
        <v>1394</v>
      </c>
      <c r="F403" s="510" t="s">
        <v>1395</v>
      </c>
      <c r="G403" s="509" t="s">
        <v>1402</v>
      </c>
      <c r="H403" s="509" t="s">
        <v>1405</v>
      </c>
      <c r="I403" s="512">
        <v>9.9200000762939453</v>
      </c>
      <c r="J403" s="512">
        <v>400</v>
      </c>
      <c r="K403" s="513">
        <v>3968</v>
      </c>
    </row>
    <row r="404" spans="1:11" ht="14.45" customHeight="1" x14ac:dyDescent="0.2">
      <c r="A404" s="507" t="s">
        <v>471</v>
      </c>
      <c r="B404" s="508" t="s">
        <v>472</v>
      </c>
      <c r="C404" s="509" t="s">
        <v>480</v>
      </c>
      <c r="D404" s="510" t="s">
        <v>481</v>
      </c>
      <c r="E404" s="509" t="s">
        <v>1394</v>
      </c>
      <c r="F404" s="510" t="s">
        <v>1395</v>
      </c>
      <c r="G404" s="509" t="s">
        <v>1406</v>
      </c>
      <c r="H404" s="509" t="s">
        <v>1407</v>
      </c>
      <c r="I404" s="512">
        <v>185.1300048828125</v>
      </c>
      <c r="J404" s="512">
        <v>1</v>
      </c>
      <c r="K404" s="513">
        <v>185.1300048828125</v>
      </c>
    </row>
    <row r="405" spans="1:11" ht="14.45" customHeight="1" x14ac:dyDescent="0.2">
      <c r="A405" s="507" t="s">
        <v>471</v>
      </c>
      <c r="B405" s="508" t="s">
        <v>472</v>
      </c>
      <c r="C405" s="509" t="s">
        <v>480</v>
      </c>
      <c r="D405" s="510" t="s">
        <v>481</v>
      </c>
      <c r="E405" s="509" t="s">
        <v>1394</v>
      </c>
      <c r="F405" s="510" t="s">
        <v>1395</v>
      </c>
      <c r="G405" s="509" t="s">
        <v>1406</v>
      </c>
      <c r="H405" s="509" t="s">
        <v>1408</v>
      </c>
      <c r="I405" s="512">
        <v>185.1300048828125</v>
      </c>
      <c r="J405" s="512">
        <v>2</v>
      </c>
      <c r="K405" s="513">
        <v>370.260009765625</v>
      </c>
    </row>
    <row r="406" spans="1:11" ht="14.45" customHeight="1" x14ac:dyDescent="0.2">
      <c r="A406" s="507" t="s">
        <v>471</v>
      </c>
      <c r="B406" s="508" t="s">
        <v>472</v>
      </c>
      <c r="C406" s="509" t="s">
        <v>480</v>
      </c>
      <c r="D406" s="510" t="s">
        <v>481</v>
      </c>
      <c r="E406" s="509" t="s">
        <v>1394</v>
      </c>
      <c r="F406" s="510" t="s">
        <v>1395</v>
      </c>
      <c r="G406" s="509" t="s">
        <v>1409</v>
      </c>
      <c r="H406" s="509" t="s">
        <v>1410</v>
      </c>
      <c r="I406" s="512">
        <v>4.1500000953674316</v>
      </c>
      <c r="J406" s="512">
        <v>2880</v>
      </c>
      <c r="K406" s="513">
        <v>11961.210205078125</v>
      </c>
    </row>
    <row r="407" spans="1:11" ht="14.45" customHeight="1" x14ac:dyDescent="0.2">
      <c r="A407" s="507" t="s">
        <v>471</v>
      </c>
      <c r="B407" s="508" t="s">
        <v>472</v>
      </c>
      <c r="C407" s="509" t="s">
        <v>480</v>
      </c>
      <c r="D407" s="510" t="s">
        <v>481</v>
      </c>
      <c r="E407" s="509" t="s">
        <v>1394</v>
      </c>
      <c r="F407" s="510" t="s">
        <v>1395</v>
      </c>
      <c r="G407" s="509" t="s">
        <v>1411</v>
      </c>
      <c r="H407" s="509" t="s">
        <v>1412</v>
      </c>
      <c r="I407" s="512">
        <v>0.44999998807907104</v>
      </c>
      <c r="J407" s="512">
        <v>1000</v>
      </c>
      <c r="K407" s="513">
        <v>445.489990234375</v>
      </c>
    </row>
    <row r="408" spans="1:11" ht="14.45" customHeight="1" x14ac:dyDescent="0.2">
      <c r="A408" s="507" t="s">
        <v>471</v>
      </c>
      <c r="B408" s="508" t="s">
        <v>472</v>
      </c>
      <c r="C408" s="509" t="s">
        <v>480</v>
      </c>
      <c r="D408" s="510" t="s">
        <v>481</v>
      </c>
      <c r="E408" s="509" t="s">
        <v>1394</v>
      </c>
      <c r="F408" s="510" t="s">
        <v>1395</v>
      </c>
      <c r="G408" s="509" t="s">
        <v>1413</v>
      </c>
      <c r="H408" s="509" t="s">
        <v>1414</v>
      </c>
      <c r="I408" s="512">
        <v>0.4675000011920929</v>
      </c>
      <c r="J408" s="512">
        <v>20000</v>
      </c>
      <c r="K408" s="513">
        <v>9317</v>
      </c>
    </row>
    <row r="409" spans="1:11" ht="14.45" customHeight="1" x14ac:dyDescent="0.2">
      <c r="A409" s="507" t="s">
        <v>471</v>
      </c>
      <c r="B409" s="508" t="s">
        <v>472</v>
      </c>
      <c r="C409" s="509" t="s">
        <v>480</v>
      </c>
      <c r="D409" s="510" t="s">
        <v>481</v>
      </c>
      <c r="E409" s="509" t="s">
        <v>1394</v>
      </c>
      <c r="F409" s="510" t="s">
        <v>1395</v>
      </c>
      <c r="G409" s="509" t="s">
        <v>1415</v>
      </c>
      <c r="H409" s="509" t="s">
        <v>1416</v>
      </c>
      <c r="I409" s="512">
        <v>2.3599998950958252</v>
      </c>
      <c r="J409" s="512">
        <v>1728</v>
      </c>
      <c r="K409" s="513">
        <v>4072.8599853515625</v>
      </c>
    </row>
    <row r="410" spans="1:11" ht="14.45" customHeight="1" x14ac:dyDescent="0.2">
      <c r="A410" s="507" t="s">
        <v>471</v>
      </c>
      <c r="B410" s="508" t="s">
        <v>472</v>
      </c>
      <c r="C410" s="509" t="s">
        <v>480</v>
      </c>
      <c r="D410" s="510" t="s">
        <v>481</v>
      </c>
      <c r="E410" s="509" t="s">
        <v>1394</v>
      </c>
      <c r="F410" s="510" t="s">
        <v>1395</v>
      </c>
      <c r="G410" s="509" t="s">
        <v>1417</v>
      </c>
      <c r="H410" s="509" t="s">
        <v>1418</v>
      </c>
      <c r="I410" s="512">
        <v>1.5499999523162842</v>
      </c>
      <c r="J410" s="512">
        <v>2880</v>
      </c>
      <c r="K410" s="513">
        <v>4475.7901611328125</v>
      </c>
    </row>
    <row r="411" spans="1:11" ht="14.45" customHeight="1" x14ac:dyDescent="0.2">
      <c r="A411" s="507" t="s">
        <v>471</v>
      </c>
      <c r="B411" s="508" t="s">
        <v>472</v>
      </c>
      <c r="C411" s="509" t="s">
        <v>480</v>
      </c>
      <c r="D411" s="510" t="s">
        <v>481</v>
      </c>
      <c r="E411" s="509" t="s">
        <v>1394</v>
      </c>
      <c r="F411" s="510" t="s">
        <v>1395</v>
      </c>
      <c r="G411" s="509" t="s">
        <v>1419</v>
      </c>
      <c r="H411" s="509" t="s">
        <v>1420</v>
      </c>
      <c r="I411" s="512">
        <v>0.15250000357627869</v>
      </c>
      <c r="J411" s="512">
        <v>26000</v>
      </c>
      <c r="K411" s="513">
        <v>4022.2999877929688</v>
      </c>
    </row>
    <row r="412" spans="1:11" ht="14.45" customHeight="1" x14ac:dyDescent="0.2">
      <c r="A412" s="507" t="s">
        <v>471</v>
      </c>
      <c r="B412" s="508" t="s">
        <v>472</v>
      </c>
      <c r="C412" s="509" t="s">
        <v>480</v>
      </c>
      <c r="D412" s="510" t="s">
        <v>481</v>
      </c>
      <c r="E412" s="509" t="s">
        <v>1394</v>
      </c>
      <c r="F412" s="510" t="s">
        <v>1395</v>
      </c>
      <c r="G412" s="509" t="s">
        <v>1421</v>
      </c>
      <c r="H412" s="509" t="s">
        <v>1422</v>
      </c>
      <c r="I412" s="512">
        <v>2.5600000023841858</v>
      </c>
      <c r="J412" s="512">
        <v>9216</v>
      </c>
      <c r="K412" s="513">
        <v>23474</v>
      </c>
    </row>
    <row r="413" spans="1:11" ht="14.45" customHeight="1" x14ac:dyDescent="0.2">
      <c r="A413" s="507" t="s">
        <v>471</v>
      </c>
      <c r="B413" s="508" t="s">
        <v>472</v>
      </c>
      <c r="C413" s="509" t="s">
        <v>480</v>
      </c>
      <c r="D413" s="510" t="s">
        <v>481</v>
      </c>
      <c r="E413" s="509" t="s">
        <v>1394</v>
      </c>
      <c r="F413" s="510" t="s">
        <v>1395</v>
      </c>
      <c r="G413" s="509" t="s">
        <v>1423</v>
      </c>
      <c r="H413" s="509" t="s">
        <v>1424</v>
      </c>
      <c r="I413" s="512">
        <v>0.31000000238418579</v>
      </c>
      <c r="J413" s="512">
        <v>1000</v>
      </c>
      <c r="K413" s="513">
        <v>306.1300048828125</v>
      </c>
    </row>
    <row r="414" spans="1:11" ht="14.45" customHeight="1" x14ac:dyDescent="0.2">
      <c r="A414" s="507" t="s">
        <v>471</v>
      </c>
      <c r="B414" s="508" t="s">
        <v>472</v>
      </c>
      <c r="C414" s="509" t="s">
        <v>480</v>
      </c>
      <c r="D414" s="510" t="s">
        <v>481</v>
      </c>
      <c r="E414" s="509" t="s">
        <v>1394</v>
      </c>
      <c r="F414" s="510" t="s">
        <v>1395</v>
      </c>
      <c r="G414" s="509" t="s">
        <v>1423</v>
      </c>
      <c r="H414" s="509" t="s">
        <v>1425</v>
      </c>
      <c r="I414" s="512">
        <v>0.31000000238418579</v>
      </c>
      <c r="J414" s="512">
        <v>1000</v>
      </c>
      <c r="K414" s="513">
        <v>306.1300048828125</v>
      </c>
    </row>
    <row r="415" spans="1:11" ht="14.45" customHeight="1" x14ac:dyDescent="0.2">
      <c r="A415" s="507" t="s">
        <v>471</v>
      </c>
      <c r="B415" s="508" t="s">
        <v>472</v>
      </c>
      <c r="C415" s="509" t="s">
        <v>480</v>
      </c>
      <c r="D415" s="510" t="s">
        <v>481</v>
      </c>
      <c r="E415" s="509" t="s">
        <v>1394</v>
      </c>
      <c r="F415" s="510" t="s">
        <v>1395</v>
      </c>
      <c r="G415" s="509" t="s">
        <v>1426</v>
      </c>
      <c r="H415" s="509" t="s">
        <v>1427</v>
      </c>
      <c r="I415" s="512">
        <v>0.25</v>
      </c>
      <c r="J415" s="512">
        <v>31500</v>
      </c>
      <c r="K415" s="513">
        <v>7825.4698638916016</v>
      </c>
    </row>
    <row r="416" spans="1:11" ht="14.45" customHeight="1" x14ac:dyDescent="0.2">
      <c r="A416" s="507" t="s">
        <v>471</v>
      </c>
      <c r="B416" s="508" t="s">
        <v>472</v>
      </c>
      <c r="C416" s="509" t="s">
        <v>480</v>
      </c>
      <c r="D416" s="510" t="s">
        <v>481</v>
      </c>
      <c r="E416" s="509" t="s">
        <v>1394</v>
      </c>
      <c r="F416" s="510" t="s">
        <v>1395</v>
      </c>
      <c r="G416" s="509" t="s">
        <v>1428</v>
      </c>
      <c r="H416" s="509" t="s">
        <v>1429</v>
      </c>
      <c r="I416" s="512">
        <v>0.98000001907348633</v>
      </c>
      <c r="J416" s="512">
        <v>2000</v>
      </c>
      <c r="K416" s="513">
        <v>1969.8800048828125</v>
      </c>
    </row>
    <row r="417" spans="1:11" ht="14.45" customHeight="1" x14ac:dyDescent="0.2">
      <c r="A417" s="507" t="s">
        <v>471</v>
      </c>
      <c r="B417" s="508" t="s">
        <v>472</v>
      </c>
      <c r="C417" s="509" t="s">
        <v>480</v>
      </c>
      <c r="D417" s="510" t="s">
        <v>481</v>
      </c>
      <c r="E417" s="509" t="s">
        <v>1394</v>
      </c>
      <c r="F417" s="510" t="s">
        <v>1395</v>
      </c>
      <c r="G417" s="509" t="s">
        <v>1428</v>
      </c>
      <c r="H417" s="509" t="s">
        <v>1430</v>
      </c>
      <c r="I417" s="512">
        <v>1.1699999570846558</v>
      </c>
      <c r="J417" s="512">
        <v>1000</v>
      </c>
      <c r="K417" s="513">
        <v>1166.52001953125</v>
      </c>
    </row>
    <row r="418" spans="1:11" ht="14.45" customHeight="1" x14ac:dyDescent="0.2">
      <c r="A418" s="507" t="s">
        <v>471</v>
      </c>
      <c r="B418" s="508" t="s">
        <v>472</v>
      </c>
      <c r="C418" s="509" t="s">
        <v>480</v>
      </c>
      <c r="D418" s="510" t="s">
        <v>481</v>
      </c>
      <c r="E418" s="509" t="s">
        <v>1394</v>
      </c>
      <c r="F418" s="510" t="s">
        <v>1395</v>
      </c>
      <c r="G418" s="509" t="s">
        <v>1431</v>
      </c>
      <c r="H418" s="509" t="s">
        <v>1432</v>
      </c>
      <c r="I418" s="512">
        <v>1.9800000190734863</v>
      </c>
      <c r="J418" s="512">
        <v>7680</v>
      </c>
      <c r="K418" s="513">
        <v>15207.679748535156</v>
      </c>
    </row>
    <row r="419" spans="1:11" ht="14.45" customHeight="1" x14ac:dyDescent="0.2">
      <c r="A419" s="507" t="s">
        <v>471</v>
      </c>
      <c r="B419" s="508" t="s">
        <v>472</v>
      </c>
      <c r="C419" s="509" t="s">
        <v>480</v>
      </c>
      <c r="D419" s="510" t="s">
        <v>481</v>
      </c>
      <c r="E419" s="509" t="s">
        <v>1394</v>
      </c>
      <c r="F419" s="510" t="s">
        <v>1395</v>
      </c>
      <c r="G419" s="509" t="s">
        <v>1431</v>
      </c>
      <c r="H419" s="509" t="s">
        <v>1433</v>
      </c>
      <c r="I419" s="512">
        <v>1.9800000190734863</v>
      </c>
      <c r="J419" s="512">
        <v>1920</v>
      </c>
      <c r="K419" s="513">
        <v>3801.919921875</v>
      </c>
    </row>
    <row r="420" spans="1:11" ht="14.45" customHeight="1" x14ac:dyDescent="0.2">
      <c r="A420" s="507" t="s">
        <v>471</v>
      </c>
      <c r="B420" s="508" t="s">
        <v>472</v>
      </c>
      <c r="C420" s="509" t="s">
        <v>480</v>
      </c>
      <c r="D420" s="510" t="s">
        <v>481</v>
      </c>
      <c r="E420" s="509" t="s">
        <v>1394</v>
      </c>
      <c r="F420" s="510" t="s">
        <v>1395</v>
      </c>
      <c r="G420" s="509" t="s">
        <v>1434</v>
      </c>
      <c r="H420" s="509" t="s">
        <v>1435</v>
      </c>
      <c r="I420" s="512">
        <v>0.57999998331069946</v>
      </c>
      <c r="J420" s="512">
        <v>500</v>
      </c>
      <c r="K420" s="513">
        <v>290.39999389648438</v>
      </c>
    </row>
    <row r="421" spans="1:11" ht="14.45" customHeight="1" x14ac:dyDescent="0.2">
      <c r="A421" s="507" t="s">
        <v>471</v>
      </c>
      <c r="B421" s="508" t="s">
        <v>472</v>
      </c>
      <c r="C421" s="509" t="s">
        <v>480</v>
      </c>
      <c r="D421" s="510" t="s">
        <v>481</v>
      </c>
      <c r="E421" s="509" t="s">
        <v>1394</v>
      </c>
      <c r="F421" s="510" t="s">
        <v>1395</v>
      </c>
      <c r="G421" s="509" t="s">
        <v>1436</v>
      </c>
      <c r="H421" s="509" t="s">
        <v>1437</v>
      </c>
      <c r="I421" s="512">
        <v>1.4600000381469727</v>
      </c>
      <c r="J421" s="512">
        <v>500</v>
      </c>
      <c r="K421" s="513">
        <v>727.489990234375</v>
      </c>
    </row>
    <row r="422" spans="1:11" ht="14.45" customHeight="1" x14ac:dyDescent="0.2">
      <c r="A422" s="507" t="s">
        <v>471</v>
      </c>
      <c r="B422" s="508" t="s">
        <v>472</v>
      </c>
      <c r="C422" s="509" t="s">
        <v>480</v>
      </c>
      <c r="D422" s="510" t="s">
        <v>481</v>
      </c>
      <c r="E422" s="509" t="s">
        <v>1394</v>
      </c>
      <c r="F422" s="510" t="s">
        <v>1395</v>
      </c>
      <c r="G422" s="509" t="s">
        <v>1436</v>
      </c>
      <c r="H422" s="509" t="s">
        <v>1438</v>
      </c>
      <c r="I422" s="512">
        <v>1.5550000071525574</v>
      </c>
      <c r="J422" s="512">
        <v>1000</v>
      </c>
      <c r="K422" s="513">
        <v>1552.7999877929688</v>
      </c>
    </row>
    <row r="423" spans="1:11" ht="14.45" customHeight="1" x14ac:dyDescent="0.2">
      <c r="A423" s="507" t="s">
        <v>471</v>
      </c>
      <c r="B423" s="508" t="s">
        <v>472</v>
      </c>
      <c r="C423" s="509" t="s">
        <v>480</v>
      </c>
      <c r="D423" s="510" t="s">
        <v>481</v>
      </c>
      <c r="E423" s="509" t="s">
        <v>1394</v>
      </c>
      <c r="F423" s="510" t="s">
        <v>1395</v>
      </c>
      <c r="G423" s="509" t="s">
        <v>1434</v>
      </c>
      <c r="H423" s="509" t="s">
        <v>1439</v>
      </c>
      <c r="I423" s="512">
        <v>0.57999998331069946</v>
      </c>
      <c r="J423" s="512">
        <v>1000</v>
      </c>
      <c r="K423" s="513">
        <v>580.79998779296875</v>
      </c>
    </row>
    <row r="424" spans="1:11" ht="14.45" customHeight="1" x14ac:dyDescent="0.2">
      <c r="A424" s="507" t="s">
        <v>471</v>
      </c>
      <c r="B424" s="508" t="s">
        <v>472</v>
      </c>
      <c r="C424" s="509" t="s">
        <v>480</v>
      </c>
      <c r="D424" s="510" t="s">
        <v>481</v>
      </c>
      <c r="E424" s="509" t="s">
        <v>1394</v>
      </c>
      <c r="F424" s="510" t="s">
        <v>1395</v>
      </c>
      <c r="G424" s="509" t="s">
        <v>1440</v>
      </c>
      <c r="H424" s="509" t="s">
        <v>1441</v>
      </c>
      <c r="I424" s="512">
        <v>21.680000305175781</v>
      </c>
      <c r="J424" s="512">
        <v>1200</v>
      </c>
      <c r="K424" s="513">
        <v>26015</v>
      </c>
    </row>
    <row r="425" spans="1:11" ht="14.45" customHeight="1" x14ac:dyDescent="0.2">
      <c r="A425" s="507" t="s">
        <v>471</v>
      </c>
      <c r="B425" s="508" t="s">
        <v>472</v>
      </c>
      <c r="C425" s="509" t="s">
        <v>480</v>
      </c>
      <c r="D425" s="510" t="s">
        <v>481</v>
      </c>
      <c r="E425" s="509" t="s">
        <v>1394</v>
      </c>
      <c r="F425" s="510" t="s">
        <v>1395</v>
      </c>
      <c r="G425" s="509" t="s">
        <v>1440</v>
      </c>
      <c r="H425" s="509" t="s">
        <v>1442</v>
      </c>
      <c r="I425" s="512">
        <v>21.680000305175781</v>
      </c>
      <c r="J425" s="512">
        <v>2040</v>
      </c>
      <c r="K425" s="513">
        <v>44225.5</v>
      </c>
    </row>
    <row r="426" spans="1:11" ht="14.45" customHeight="1" x14ac:dyDescent="0.2">
      <c r="A426" s="507" t="s">
        <v>471</v>
      </c>
      <c r="B426" s="508" t="s">
        <v>472</v>
      </c>
      <c r="C426" s="509" t="s">
        <v>480</v>
      </c>
      <c r="D426" s="510" t="s">
        <v>481</v>
      </c>
      <c r="E426" s="509" t="s">
        <v>1394</v>
      </c>
      <c r="F426" s="510" t="s">
        <v>1395</v>
      </c>
      <c r="G426" s="509" t="s">
        <v>1443</v>
      </c>
      <c r="H426" s="509" t="s">
        <v>1444</v>
      </c>
      <c r="I426" s="512">
        <v>11.239999771118164</v>
      </c>
      <c r="J426" s="512">
        <v>2280</v>
      </c>
      <c r="K426" s="513">
        <v>25633.85009765625</v>
      </c>
    </row>
    <row r="427" spans="1:11" ht="14.45" customHeight="1" x14ac:dyDescent="0.2">
      <c r="A427" s="507" t="s">
        <v>471</v>
      </c>
      <c r="B427" s="508" t="s">
        <v>472</v>
      </c>
      <c r="C427" s="509" t="s">
        <v>480</v>
      </c>
      <c r="D427" s="510" t="s">
        <v>481</v>
      </c>
      <c r="E427" s="509" t="s">
        <v>1394</v>
      </c>
      <c r="F427" s="510" t="s">
        <v>1395</v>
      </c>
      <c r="G427" s="509" t="s">
        <v>1443</v>
      </c>
      <c r="H427" s="509" t="s">
        <v>1445</v>
      </c>
      <c r="I427" s="512">
        <v>11.239999771118164</v>
      </c>
      <c r="J427" s="512">
        <v>840</v>
      </c>
      <c r="K427" s="513">
        <v>9444.0501708984375</v>
      </c>
    </row>
    <row r="428" spans="1:11" ht="14.45" customHeight="1" x14ac:dyDescent="0.2">
      <c r="A428" s="507" t="s">
        <v>471</v>
      </c>
      <c r="B428" s="508" t="s">
        <v>472</v>
      </c>
      <c r="C428" s="509" t="s">
        <v>480</v>
      </c>
      <c r="D428" s="510" t="s">
        <v>481</v>
      </c>
      <c r="E428" s="509" t="s">
        <v>1394</v>
      </c>
      <c r="F428" s="510" t="s">
        <v>1395</v>
      </c>
      <c r="G428" s="509" t="s">
        <v>1409</v>
      </c>
      <c r="H428" s="509" t="s">
        <v>1446</v>
      </c>
      <c r="I428" s="512">
        <v>4.1533333460489912</v>
      </c>
      <c r="J428" s="512">
        <v>6720</v>
      </c>
      <c r="K428" s="513">
        <v>27921.780517578125</v>
      </c>
    </row>
    <row r="429" spans="1:11" ht="14.45" customHeight="1" x14ac:dyDescent="0.2">
      <c r="A429" s="507" t="s">
        <v>471</v>
      </c>
      <c r="B429" s="508" t="s">
        <v>472</v>
      </c>
      <c r="C429" s="509" t="s">
        <v>480</v>
      </c>
      <c r="D429" s="510" t="s">
        <v>481</v>
      </c>
      <c r="E429" s="509" t="s">
        <v>1394</v>
      </c>
      <c r="F429" s="510" t="s">
        <v>1395</v>
      </c>
      <c r="G429" s="509" t="s">
        <v>1411</v>
      </c>
      <c r="H429" s="509" t="s">
        <v>1447</v>
      </c>
      <c r="I429" s="512">
        <v>0.5</v>
      </c>
      <c r="J429" s="512">
        <v>1000</v>
      </c>
      <c r="K429" s="513">
        <v>495.1300048828125</v>
      </c>
    </row>
    <row r="430" spans="1:11" ht="14.45" customHeight="1" x14ac:dyDescent="0.2">
      <c r="A430" s="507" t="s">
        <v>471</v>
      </c>
      <c r="B430" s="508" t="s">
        <v>472</v>
      </c>
      <c r="C430" s="509" t="s">
        <v>480</v>
      </c>
      <c r="D430" s="510" t="s">
        <v>481</v>
      </c>
      <c r="E430" s="509" t="s">
        <v>1394</v>
      </c>
      <c r="F430" s="510" t="s">
        <v>1395</v>
      </c>
      <c r="G430" s="509" t="s">
        <v>1413</v>
      </c>
      <c r="H430" s="509" t="s">
        <v>1448</v>
      </c>
      <c r="I430" s="512">
        <v>0.45666666328907013</v>
      </c>
      <c r="J430" s="512">
        <v>22000</v>
      </c>
      <c r="K430" s="513">
        <v>9922.4901733398438</v>
      </c>
    </row>
    <row r="431" spans="1:11" ht="14.45" customHeight="1" x14ac:dyDescent="0.2">
      <c r="A431" s="507" t="s">
        <v>471</v>
      </c>
      <c r="B431" s="508" t="s">
        <v>472</v>
      </c>
      <c r="C431" s="509" t="s">
        <v>480</v>
      </c>
      <c r="D431" s="510" t="s">
        <v>481</v>
      </c>
      <c r="E431" s="509" t="s">
        <v>1394</v>
      </c>
      <c r="F431" s="510" t="s">
        <v>1395</v>
      </c>
      <c r="G431" s="509" t="s">
        <v>1415</v>
      </c>
      <c r="H431" s="509" t="s">
        <v>1449</v>
      </c>
      <c r="I431" s="512">
        <v>2.3599998950958252</v>
      </c>
      <c r="J431" s="512">
        <v>5760</v>
      </c>
      <c r="K431" s="513">
        <v>13576.199951171875</v>
      </c>
    </row>
    <row r="432" spans="1:11" ht="14.45" customHeight="1" x14ac:dyDescent="0.2">
      <c r="A432" s="507" t="s">
        <v>471</v>
      </c>
      <c r="B432" s="508" t="s">
        <v>472</v>
      </c>
      <c r="C432" s="509" t="s">
        <v>480</v>
      </c>
      <c r="D432" s="510" t="s">
        <v>481</v>
      </c>
      <c r="E432" s="509" t="s">
        <v>1394</v>
      </c>
      <c r="F432" s="510" t="s">
        <v>1395</v>
      </c>
      <c r="G432" s="509" t="s">
        <v>1417</v>
      </c>
      <c r="H432" s="509" t="s">
        <v>1450</v>
      </c>
      <c r="I432" s="512">
        <v>1.5499999523162842</v>
      </c>
      <c r="J432" s="512">
        <v>1920</v>
      </c>
      <c r="K432" s="513">
        <v>2983.860107421875</v>
      </c>
    </row>
    <row r="433" spans="1:11" ht="14.45" customHeight="1" x14ac:dyDescent="0.2">
      <c r="A433" s="507" t="s">
        <v>471</v>
      </c>
      <c r="B433" s="508" t="s">
        <v>472</v>
      </c>
      <c r="C433" s="509" t="s">
        <v>480</v>
      </c>
      <c r="D433" s="510" t="s">
        <v>481</v>
      </c>
      <c r="E433" s="509" t="s">
        <v>1394</v>
      </c>
      <c r="F433" s="510" t="s">
        <v>1395</v>
      </c>
      <c r="G433" s="509" t="s">
        <v>1419</v>
      </c>
      <c r="H433" s="509" t="s">
        <v>1451</v>
      </c>
      <c r="I433" s="512">
        <v>0.15666666626930237</v>
      </c>
      <c r="J433" s="512">
        <v>45000</v>
      </c>
      <c r="K433" s="513">
        <v>7043.4400634765625</v>
      </c>
    </row>
    <row r="434" spans="1:11" ht="14.45" customHeight="1" x14ac:dyDescent="0.2">
      <c r="A434" s="507" t="s">
        <v>471</v>
      </c>
      <c r="B434" s="508" t="s">
        <v>472</v>
      </c>
      <c r="C434" s="509" t="s">
        <v>480</v>
      </c>
      <c r="D434" s="510" t="s">
        <v>481</v>
      </c>
      <c r="E434" s="509" t="s">
        <v>1394</v>
      </c>
      <c r="F434" s="510" t="s">
        <v>1395</v>
      </c>
      <c r="G434" s="509" t="s">
        <v>1421</v>
      </c>
      <c r="H434" s="509" t="s">
        <v>1452</v>
      </c>
      <c r="I434" s="512">
        <v>2.4942856856754849</v>
      </c>
      <c r="J434" s="512">
        <v>26880</v>
      </c>
      <c r="K434" s="513">
        <v>66066</v>
      </c>
    </row>
    <row r="435" spans="1:11" ht="14.45" customHeight="1" x14ac:dyDescent="0.2">
      <c r="A435" s="507" t="s">
        <v>471</v>
      </c>
      <c r="B435" s="508" t="s">
        <v>472</v>
      </c>
      <c r="C435" s="509" t="s">
        <v>480</v>
      </c>
      <c r="D435" s="510" t="s">
        <v>481</v>
      </c>
      <c r="E435" s="509" t="s">
        <v>1394</v>
      </c>
      <c r="F435" s="510" t="s">
        <v>1395</v>
      </c>
      <c r="G435" s="509" t="s">
        <v>1453</v>
      </c>
      <c r="H435" s="509" t="s">
        <v>1454</v>
      </c>
      <c r="I435" s="512">
        <v>54.450000762939453</v>
      </c>
      <c r="J435" s="512">
        <v>4</v>
      </c>
      <c r="K435" s="513">
        <v>217.80000305175781</v>
      </c>
    </row>
    <row r="436" spans="1:11" ht="14.45" customHeight="1" x14ac:dyDescent="0.2">
      <c r="A436" s="507" t="s">
        <v>471</v>
      </c>
      <c r="B436" s="508" t="s">
        <v>472</v>
      </c>
      <c r="C436" s="509" t="s">
        <v>480</v>
      </c>
      <c r="D436" s="510" t="s">
        <v>481</v>
      </c>
      <c r="E436" s="509" t="s">
        <v>1394</v>
      </c>
      <c r="F436" s="510" t="s">
        <v>1395</v>
      </c>
      <c r="G436" s="509" t="s">
        <v>1455</v>
      </c>
      <c r="H436" s="509" t="s">
        <v>1456</v>
      </c>
      <c r="I436" s="512">
        <v>3.0899999141693115</v>
      </c>
      <c r="J436" s="512">
        <v>4000</v>
      </c>
      <c r="K436" s="513">
        <v>12342</v>
      </c>
    </row>
    <row r="437" spans="1:11" ht="14.45" customHeight="1" x14ac:dyDescent="0.2">
      <c r="A437" s="507" t="s">
        <v>471</v>
      </c>
      <c r="B437" s="508" t="s">
        <v>472</v>
      </c>
      <c r="C437" s="509" t="s">
        <v>480</v>
      </c>
      <c r="D437" s="510" t="s">
        <v>481</v>
      </c>
      <c r="E437" s="509" t="s">
        <v>1394</v>
      </c>
      <c r="F437" s="510" t="s">
        <v>1395</v>
      </c>
      <c r="G437" s="509" t="s">
        <v>1455</v>
      </c>
      <c r="H437" s="509" t="s">
        <v>1457</v>
      </c>
      <c r="I437" s="512">
        <v>3.0899999141693115</v>
      </c>
      <c r="J437" s="512">
        <v>9000</v>
      </c>
      <c r="K437" s="513">
        <v>27769.5</v>
      </c>
    </row>
    <row r="438" spans="1:11" ht="14.45" customHeight="1" x14ac:dyDescent="0.2">
      <c r="A438" s="507" t="s">
        <v>471</v>
      </c>
      <c r="B438" s="508" t="s">
        <v>472</v>
      </c>
      <c r="C438" s="509" t="s">
        <v>480</v>
      </c>
      <c r="D438" s="510" t="s">
        <v>481</v>
      </c>
      <c r="E438" s="509" t="s">
        <v>1394</v>
      </c>
      <c r="F438" s="510" t="s">
        <v>1395</v>
      </c>
      <c r="G438" s="509" t="s">
        <v>1458</v>
      </c>
      <c r="H438" s="509" t="s">
        <v>1459</v>
      </c>
      <c r="I438" s="512">
        <v>1.3999999761581421</v>
      </c>
      <c r="J438" s="512">
        <v>1000</v>
      </c>
      <c r="K438" s="513">
        <v>1403.5999755859375</v>
      </c>
    </row>
    <row r="439" spans="1:11" ht="14.45" customHeight="1" x14ac:dyDescent="0.2">
      <c r="A439" s="507" t="s">
        <v>471</v>
      </c>
      <c r="B439" s="508" t="s">
        <v>472</v>
      </c>
      <c r="C439" s="509" t="s">
        <v>480</v>
      </c>
      <c r="D439" s="510" t="s">
        <v>481</v>
      </c>
      <c r="E439" s="509" t="s">
        <v>1460</v>
      </c>
      <c r="F439" s="510" t="s">
        <v>1461</v>
      </c>
      <c r="G439" s="509" t="s">
        <v>1462</v>
      </c>
      <c r="H439" s="509" t="s">
        <v>1463</v>
      </c>
      <c r="I439" s="512">
        <v>0.18000000715255737</v>
      </c>
      <c r="J439" s="512">
        <v>100</v>
      </c>
      <c r="K439" s="513">
        <v>18</v>
      </c>
    </row>
    <row r="440" spans="1:11" ht="14.45" customHeight="1" x14ac:dyDescent="0.2">
      <c r="A440" s="507" t="s">
        <v>471</v>
      </c>
      <c r="B440" s="508" t="s">
        <v>472</v>
      </c>
      <c r="C440" s="509" t="s">
        <v>480</v>
      </c>
      <c r="D440" s="510" t="s">
        <v>481</v>
      </c>
      <c r="E440" s="509" t="s">
        <v>1460</v>
      </c>
      <c r="F440" s="510" t="s">
        <v>1461</v>
      </c>
      <c r="G440" s="509" t="s">
        <v>1464</v>
      </c>
      <c r="H440" s="509" t="s">
        <v>1465</v>
      </c>
      <c r="I440" s="512">
        <v>0.37999999523162842</v>
      </c>
      <c r="J440" s="512">
        <v>25</v>
      </c>
      <c r="K440" s="513">
        <v>9.5</v>
      </c>
    </row>
    <row r="441" spans="1:11" ht="14.45" customHeight="1" x14ac:dyDescent="0.2">
      <c r="A441" s="507" t="s">
        <v>471</v>
      </c>
      <c r="B441" s="508" t="s">
        <v>472</v>
      </c>
      <c r="C441" s="509" t="s">
        <v>480</v>
      </c>
      <c r="D441" s="510" t="s">
        <v>481</v>
      </c>
      <c r="E441" s="509" t="s">
        <v>1460</v>
      </c>
      <c r="F441" s="510" t="s">
        <v>1461</v>
      </c>
      <c r="G441" s="509" t="s">
        <v>1466</v>
      </c>
      <c r="H441" s="509" t="s">
        <v>1467</v>
      </c>
      <c r="I441" s="512">
        <v>13.010000228881836</v>
      </c>
      <c r="J441" s="512">
        <v>2</v>
      </c>
      <c r="K441" s="513">
        <v>26.020000457763672</v>
      </c>
    </row>
    <row r="442" spans="1:11" ht="14.45" customHeight="1" x14ac:dyDescent="0.2">
      <c r="A442" s="507" t="s">
        <v>471</v>
      </c>
      <c r="B442" s="508" t="s">
        <v>472</v>
      </c>
      <c r="C442" s="509" t="s">
        <v>480</v>
      </c>
      <c r="D442" s="510" t="s">
        <v>481</v>
      </c>
      <c r="E442" s="509" t="s">
        <v>1460</v>
      </c>
      <c r="F442" s="510" t="s">
        <v>1461</v>
      </c>
      <c r="G442" s="509" t="s">
        <v>1464</v>
      </c>
      <c r="H442" s="509" t="s">
        <v>1468</v>
      </c>
      <c r="I442" s="512">
        <v>0.37999999523162842</v>
      </c>
      <c r="J442" s="512">
        <v>25</v>
      </c>
      <c r="K442" s="513">
        <v>9.5</v>
      </c>
    </row>
    <row r="443" spans="1:11" ht="14.45" customHeight="1" x14ac:dyDescent="0.2">
      <c r="A443" s="507" t="s">
        <v>471</v>
      </c>
      <c r="B443" s="508" t="s">
        <v>472</v>
      </c>
      <c r="C443" s="509" t="s">
        <v>480</v>
      </c>
      <c r="D443" s="510" t="s">
        <v>481</v>
      </c>
      <c r="E443" s="509" t="s">
        <v>1460</v>
      </c>
      <c r="F443" s="510" t="s">
        <v>1461</v>
      </c>
      <c r="G443" s="509" t="s">
        <v>1469</v>
      </c>
      <c r="H443" s="509" t="s">
        <v>1470</v>
      </c>
      <c r="I443" s="512">
        <v>7.5900001525878906</v>
      </c>
      <c r="J443" s="512">
        <v>1</v>
      </c>
      <c r="K443" s="513">
        <v>7.5900001525878906</v>
      </c>
    </row>
    <row r="444" spans="1:11" ht="14.45" customHeight="1" x14ac:dyDescent="0.2">
      <c r="A444" s="507" t="s">
        <v>471</v>
      </c>
      <c r="B444" s="508" t="s">
        <v>472</v>
      </c>
      <c r="C444" s="509" t="s">
        <v>480</v>
      </c>
      <c r="D444" s="510" t="s">
        <v>481</v>
      </c>
      <c r="E444" s="509" t="s">
        <v>1460</v>
      </c>
      <c r="F444" s="510" t="s">
        <v>1461</v>
      </c>
      <c r="G444" s="509" t="s">
        <v>1471</v>
      </c>
      <c r="H444" s="509" t="s">
        <v>1472</v>
      </c>
      <c r="I444" s="512">
        <v>19.969999313354492</v>
      </c>
      <c r="J444" s="512">
        <v>2</v>
      </c>
      <c r="K444" s="513">
        <v>39.930000305175781</v>
      </c>
    </row>
    <row r="445" spans="1:11" ht="14.45" customHeight="1" x14ac:dyDescent="0.2">
      <c r="A445" s="507" t="s">
        <v>471</v>
      </c>
      <c r="B445" s="508" t="s">
        <v>472</v>
      </c>
      <c r="C445" s="509" t="s">
        <v>480</v>
      </c>
      <c r="D445" s="510" t="s">
        <v>481</v>
      </c>
      <c r="E445" s="509" t="s">
        <v>1460</v>
      </c>
      <c r="F445" s="510" t="s">
        <v>1461</v>
      </c>
      <c r="G445" s="509" t="s">
        <v>1473</v>
      </c>
      <c r="H445" s="509" t="s">
        <v>1474</v>
      </c>
      <c r="I445" s="512">
        <v>30.505000114440918</v>
      </c>
      <c r="J445" s="512">
        <v>17</v>
      </c>
      <c r="K445" s="513">
        <v>518.55000305175781</v>
      </c>
    </row>
    <row r="446" spans="1:11" ht="14.45" customHeight="1" x14ac:dyDescent="0.2">
      <c r="A446" s="507" t="s">
        <v>471</v>
      </c>
      <c r="B446" s="508" t="s">
        <v>472</v>
      </c>
      <c r="C446" s="509" t="s">
        <v>480</v>
      </c>
      <c r="D446" s="510" t="s">
        <v>481</v>
      </c>
      <c r="E446" s="509" t="s">
        <v>1460</v>
      </c>
      <c r="F446" s="510" t="s">
        <v>1461</v>
      </c>
      <c r="G446" s="509" t="s">
        <v>1475</v>
      </c>
      <c r="H446" s="509" t="s">
        <v>1476</v>
      </c>
      <c r="I446" s="512">
        <v>29.88499927520752</v>
      </c>
      <c r="J446" s="512">
        <v>128</v>
      </c>
      <c r="K446" s="513">
        <v>3825.43994140625</v>
      </c>
    </row>
    <row r="447" spans="1:11" ht="14.45" customHeight="1" x14ac:dyDescent="0.2">
      <c r="A447" s="507" t="s">
        <v>471</v>
      </c>
      <c r="B447" s="508" t="s">
        <v>472</v>
      </c>
      <c r="C447" s="509" t="s">
        <v>480</v>
      </c>
      <c r="D447" s="510" t="s">
        <v>481</v>
      </c>
      <c r="E447" s="509" t="s">
        <v>1460</v>
      </c>
      <c r="F447" s="510" t="s">
        <v>1461</v>
      </c>
      <c r="G447" s="509" t="s">
        <v>1473</v>
      </c>
      <c r="H447" s="509" t="s">
        <v>1477</v>
      </c>
      <c r="I447" s="512">
        <v>29.920000076293945</v>
      </c>
      <c r="J447" s="512">
        <v>15</v>
      </c>
      <c r="K447" s="513">
        <v>451.75</v>
      </c>
    </row>
    <row r="448" spans="1:11" ht="14.45" customHeight="1" x14ac:dyDescent="0.2">
      <c r="A448" s="507" t="s">
        <v>471</v>
      </c>
      <c r="B448" s="508" t="s">
        <v>472</v>
      </c>
      <c r="C448" s="509" t="s">
        <v>480</v>
      </c>
      <c r="D448" s="510" t="s">
        <v>481</v>
      </c>
      <c r="E448" s="509" t="s">
        <v>1460</v>
      </c>
      <c r="F448" s="510" t="s">
        <v>1461</v>
      </c>
      <c r="G448" s="509" t="s">
        <v>1475</v>
      </c>
      <c r="H448" s="509" t="s">
        <v>1478</v>
      </c>
      <c r="I448" s="512">
        <v>29.532856804983957</v>
      </c>
      <c r="J448" s="512">
        <v>248</v>
      </c>
      <c r="K448" s="513">
        <v>7311.5400085449219</v>
      </c>
    </row>
    <row r="449" spans="1:11" ht="14.45" customHeight="1" x14ac:dyDescent="0.2">
      <c r="A449" s="507" t="s">
        <v>471</v>
      </c>
      <c r="B449" s="508" t="s">
        <v>472</v>
      </c>
      <c r="C449" s="509" t="s">
        <v>480</v>
      </c>
      <c r="D449" s="510" t="s">
        <v>481</v>
      </c>
      <c r="E449" s="509" t="s">
        <v>1460</v>
      </c>
      <c r="F449" s="510" t="s">
        <v>1461</v>
      </c>
      <c r="G449" s="509" t="s">
        <v>1479</v>
      </c>
      <c r="H449" s="509" t="s">
        <v>1480</v>
      </c>
      <c r="I449" s="512">
        <v>109.25</v>
      </c>
      <c r="J449" s="512">
        <v>1</v>
      </c>
      <c r="K449" s="513">
        <v>109.25</v>
      </c>
    </row>
    <row r="450" spans="1:11" ht="14.45" customHeight="1" x14ac:dyDescent="0.2">
      <c r="A450" s="507" t="s">
        <v>471</v>
      </c>
      <c r="B450" s="508" t="s">
        <v>472</v>
      </c>
      <c r="C450" s="509" t="s">
        <v>480</v>
      </c>
      <c r="D450" s="510" t="s">
        <v>481</v>
      </c>
      <c r="E450" s="509" t="s">
        <v>1481</v>
      </c>
      <c r="F450" s="510" t="s">
        <v>1482</v>
      </c>
      <c r="G450" s="509" t="s">
        <v>1483</v>
      </c>
      <c r="H450" s="509" t="s">
        <v>1484</v>
      </c>
      <c r="I450" s="512">
        <v>9.1400003433227539</v>
      </c>
      <c r="J450" s="512">
        <v>9120</v>
      </c>
      <c r="K450" s="513">
        <v>83381.95703125</v>
      </c>
    </row>
    <row r="451" spans="1:11" ht="14.45" customHeight="1" x14ac:dyDescent="0.2">
      <c r="A451" s="507" t="s">
        <v>471</v>
      </c>
      <c r="B451" s="508" t="s">
        <v>472</v>
      </c>
      <c r="C451" s="509" t="s">
        <v>480</v>
      </c>
      <c r="D451" s="510" t="s">
        <v>481</v>
      </c>
      <c r="E451" s="509" t="s">
        <v>1481</v>
      </c>
      <c r="F451" s="510" t="s">
        <v>1482</v>
      </c>
      <c r="G451" s="509" t="s">
        <v>1483</v>
      </c>
      <c r="H451" s="509" t="s">
        <v>1485</v>
      </c>
      <c r="I451" s="512">
        <v>9.1400003433227539</v>
      </c>
      <c r="J451" s="512">
        <v>15600</v>
      </c>
      <c r="K451" s="513">
        <v>142627.046875</v>
      </c>
    </row>
    <row r="452" spans="1:11" ht="14.45" customHeight="1" x14ac:dyDescent="0.2">
      <c r="A452" s="507" t="s">
        <v>471</v>
      </c>
      <c r="B452" s="508" t="s">
        <v>472</v>
      </c>
      <c r="C452" s="509" t="s">
        <v>480</v>
      </c>
      <c r="D452" s="510" t="s">
        <v>481</v>
      </c>
      <c r="E452" s="509" t="s">
        <v>1481</v>
      </c>
      <c r="F452" s="510" t="s">
        <v>1482</v>
      </c>
      <c r="G452" s="509" t="s">
        <v>1486</v>
      </c>
      <c r="H452" s="509" t="s">
        <v>1487</v>
      </c>
      <c r="I452" s="512">
        <v>9.9999997764825821E-3</v>
      </c>
      <c r="J452" s="512">
        <v>10</v>
      </c>
      <c r="K452" s="513">
        <v>0.10000000149011612</v>
      </c>
    </row>
    <row r="453" spans="1:11" ht="14.45" customHeight="1" x14ac:dyDescent="0.2">
      <c r="A453" s="507" t="s">
        <v>471</v>
      </c>
      <c r="B453" s="508" t="s">
        <v>472</v>
      </c>
      <c r="C453" s="509" t="s">
        <v>480</v>
      </c>
      <c r="D453" s="510" t="s">
        <v>481</v>
      </c>
      <c r="E453" s="509" t="s">
        <v>1481</v>
      </c>
      <c r="F453" s="510" t="s">
        <v>1482</v>
      </c>
      <c r="G453" s="509" t="s">
        <v>1488</v>
      </c>
      <c r="H453" s="509" t="s">
        <v>1489</v>
      </c>
      <c r="I453" s="512">
        <v>1.0199999809265137</v>
      </c>
      <c r="J453" s="512">
        <v>11000</v>
      </c>
      <c r="K453" s="513">
        <v>11180.400146484375</v>
      </c>
    </row>
    <row r="454" spans="1:11" ht="14.45" customHeight="1" x14ac:dyDescent="0.2">
      <c r="A454" s="507" t="s">
        <v>471</v>
      </c>
      <c r="B454" s="508" t="s">
        <v>472</v>
      </c>
      <c r="C454" s="509" t="s">
        <v>480</v>
      </c>
      <c r="D454" s="510" t="s">
        <v>481</v>
      </c>
      <c r="E454" s="509" t="s">
        <v>1481</v>
      </c>
      <c r="F454" s="510" t="s">
        <v>1482</v>
      </c>
      <c r="G454" s="509" t="s">
        <v>1490</v>
      </c>
      <c r="H454" s="509" t="s">
        <v>1491</v>
      </c>
      <c r="I454" s="512">
        <v>10062.3603515625</v>
      </c>
      <c r="J454" s="512">
        <v>1</v>
      </c>
      <c r="K454" s="513">
        <v>10062.3603515625</v>
      </c>
    </row>
    <row r="455" spans="1:11" ht="14.45" customHeight="1" x14ac:dyDescent="0.2">
      <c r="A455" s="507" t="s">
        <v>471</v>
      </c>
      <c r="B455" s="508" t="s">
        <v>472</v>
      </c>
      <c r="C455" s="509" t="s">
        <v>480</v>
      </c>
      <c r="D455" s="510" t="s">
        <v>481</v>
      </c>
      <c r="E455" s="509" t="s">
        <v>1481</v>
      </c>
      <c r="F455" s="510" t="s">
        <v>1482</v>
      </c>
      <c r="G455" s="509" t="s">
        <v>1488</v>
      </c>
      <c r="H455" s="509" t="s">
        <v>1492</v>
      </c>
      <c r="I455" s="512">
        <v>1.0199999809265137</v>
      </c>
      <c r="J455" s="512">
        <v>13000</v>
      </c>
      <c r="K455" s="513">
        <v>13213.2001953125</v>
      </c>
    </row>
    <row r="456" spans="1:11" ht="14.45" customHeight="1" x14ac:dyDescent="0.2">
      <c r="A456" s="507" t="s">
        <v>471</v>
      </c>
      <c r="B456" s="508" t="s">
        <v>472</v>
      </c>
      <c r="C456" s="509" t="s">
        <v>480</v>
      </c>
      <c r="D456" s="510" t="s">
        <v>481</v>
      </c>
      <c r="E456" s="509" t="s">
        <v>1481</v>
      </c>
      <c r="F456" s="510" t="s">
        <v>1482</v>
      </c>
      <c r="G456" s="509" t="s">
        <v>1493</v>
      </c>
      <c r="H456" s="509" t="s">
        <v>1494</v>
      </c>
      <c r="I456" s="512">
        <v>0.25</v>
      </c>
      <c r="J456" s="512">
        <v>200</v>
      </c>
      <c r="K456" s="513">
        <v>50</v>
      </c>
    </row>
    <row r="457" spans="1:11" ht="14.45" customHeight="1" x14ac:dyDescent="0.2">
      <c r="A457" s="507" t="s">
        <v>471</v>
      </c>
      <c r="B457" s="508" t="s">
        <v>472</v>
      </c>
      <c r="C457" s="509" t="s">
        <v>480</v>
      </c>
      <c r="D457" s="510" t="s">
        <v>481</v>
      </c>
      <c r="E457" s="509" t="s">
        <v>1481</v>
      </c>
      <c r="F457" s="510" t="s">
        <v>1482</v>
      </c>
      <c r="G457" s="509" t="s">
        <v>1495</v>
      </c>
      <c r="H457" s="509" t="s">
        <v>1496</v>
      </c>
      <c r="I457" s="512">
        <v>1.75</v>
      </c>
      <c r="J457" s="512">
        <v>600</v>
      </c>
      <c r="K457" s="513">
        <v>1052.7099914550781</v>
      </c>
    </row>
    <row r="458" spans="1:11" ht="14.45" customHeight="1" x14ac:dyDescent="0.2">
      <c r="A458" s="507" t="s">
        <v>471</v>
      </c>
      <c r="B458" s="508" t="s">
        <v>472</v>
      </c>
      <c r="C458" s="509" t="s">
        <v>480</v>
      </c>
      <c r="D458" s="510" t="s">
        <v>481</v>
      </c>
      <c r="E458" s="509" t="s">
        <v>1481</v>
      </c>
      <c r="F458" s="510" t="s">
        <v>1482</v>
      </c>
      <c r="G458" s="509" t="s">
        <v>1497</v>
      </c>
      <c r="H458" s="509" t="s">
        <v>1498</v>
      </c>
      <c r="I458" s="512">
        <v>11.739999771118164</v>
      </c>
      <c r="J458" s="512">
        <v>10</v>
      </c>
      <c r="K458" s="513">
        <v>117.40000152587891</v>
      </c>
    </row>
    <row r="459" spans="1:11" ht="14.45" customHeight="1" x14ac:dyDescent="0.2">
      <c r="A459" s="507" t="s">
        <v>471</v>
      </c>
      <c r="B459" s="508" t="s">
        <v>472</v>
      </c>
      <c r="C459" s="509" t="s">
        <v>480</v>
      </c>
      <c r="D459" s="510" t="s">
        <v>481</v>
      </c>
      <c r="E459" s="509" t="s">
        <v>1481</v>
      </c>
      <c r="F459" s="510" t="s">
        <v>1482</v>
      </c>
      <c r="G459" s="509" t="s">
        <v>1499</v>
      </c>
      <c r="H459" s="509" t="s">
        <v>1500</v>
      </c>
      <c r="I459" s="512">
        <v>13.310000419616699</v>
      </c>
      <c r="J459" s="512">
        <v>10</v>
      </c>
      <c r="K459" s="513">
        <v>133.10000610351563</v>
      </c>
    </row>
    <row r="460" spans="1:11" ht="14.45" customHeight="1" x14ac:dyDescent="0.2">
      <c r="A460" s="507" t="s">
        <v>471</v>
      </c>
      <c r="B460" s="508" t="s">
        <v>472</v>
      </c>
      <c r="C460" s="509" t="s">
        <v>480</v>
      </c>
      <c r="D460" s="510" t="s">
        <v>481</v>
      </c>
      <c r="E460" s="509" t="s">
        <v>1481</v>
      </c>
      <c r="F460" s="510" t="s">
        <v>1482</v>
      </c>
      <c r="G460" s="509" t="s">
        <v>1497</v>
      </c>
      <c r="H460" s="509" t="s">
        <v>1501</v>
      </c>
      <c r="I460" s="512">
        <v>11.737999725341798</v>
      </c>
      <c r="J460" s="512">
        <v>30</v>
      </c>
      <c r="K460" s="513">
        <v>352.16000366210938</v>
      </c>
    </row>
    <row r="461" spans="1:11" ht="14.45" customHeight="1" x14ac:dyDescent="0.2">
      <c r="A461" s="507" t="s">
        <v>471</v>
      </c>
      <c r="B461" s="508" t="s">
        <v>472</v>
      </c>
      <c r="C461" s="509" t="s">
        <v>480</v>
      </c>
      <c r="D461" s="510" t="s">
        <v>481</v>
      </c>
      <c r="E461" s="509" t="s">
        <v>1481</v>
      </c>
      <c r="F461" s="510" t="s">
        <v>1482</v>
      </c>
      <c r="G461" s="509" t="s">
        <v>1499</v>
      </c>
      <c r="H461" s="509" t="s">
        <v>1502</v>
      </c>
      <c r="I461" s="512">
        <v>13.310000419616699</v>
      </c>
      <c r="J461" s="512">
        <v>34</v>
      </c>
      <c r="K461" s="513">
        <v>452.54001617431641</v>
      </c>
    </row>
    <row r="462" spans="1:11" ht="14.45" customHeight="1" x14ac:dyDescent="0.2">
      <c r="A462" s="507" t="s">
        <v>471</v>
      </c>
      <c r="B462" s="508" t="s">
        <v>472</v>
      </c>
      <c r="C462" s="509" t="s">
        <v>480</v>
      </c>
      <c r="D462" s="510" t="s">
        <v>481</v>
      </c>
      <c r="E462" s="509" t="s">
        <v>1481</v>
      </c>
      <c r="F462" s="510" t="s">
        <v>1482</v>
      </c>
      <c r="G462" s="509" t="s">
        <v>1503</v>
      </c>
      <c r="H462" s="509" t="s">
        <v>1504</v>
      </c>
      <c r="I462" s="512">
        <v>321.760009765625</v>
      </c>
      <c r="J462" s="512">
        <v>6</v>
      </c>
      <c r="K462" s="513">
        <v>1930.56005859375</v>
      </c>
    </row>
    <row r="463" spans="1:11" ht="14.45" customHeight="1" x14ac:dyDescent="0.2">
      <c r="A463" s="507" t="s">
        <v>471</v>
      </c>
      <c r="B463" s="508" t="s">
        <v>472</v>
      </c>
      <c r="C463" s="509" t="s">
        <v>480</v>
      </c>
      <c r="D463" s="510" t="s">
        <v>481</v>
      </c>
      <c r="E463" s="509" t="s">
        <v>1481</v>
      </c>
      <c r="F463" s="510" t="s">
        <v>1482</v>
      </c>
      <c r="G463" s="509" t="s">
        <v>1505</v>
      </c>
      <c r="H463" s="509" t="s">
        <v>1506</v>
      </c>
      <c r="I463" s="512">
        <v>117.12999725341797</v>
      </c>
      <c r="J463" s="512">
        <v>12.5</v>
      </c>
      <c r="K463" s="513">
        <v>1464.0999755859375</v>
      </c>
    </row>
    <row r="464" spans="1:11" ht="14.45" customHeight="1" x14ac:dyDescent="0.2">
      <c r="A464" s="507" t="s">
        <v>471</v>
      </c>
      <c r="B464" s="508" t="s">
        <v>472</v>
      </c>
      <c r="C464" s="509" t="s">
        <v>480</v>
      </c>
      <c r="D464" s="510" t="s">
        <v>481</v>
      </c>
      <c r="E464" s="509" t="s">
        <v>1481</v>
      </c>
      <c r="F464" s="510" t="s">
        <v>1482</v>
      </c>
      <c r="G464" s="509" t="s">
        <v>1507</v>
      </c>
      <c r="H464" s="509" t="s">
        <v>1508</v>
      </c>
      <c r="I464" s="512">
        <v>758.19000244140625</v>
      </c>
      <c r="J464" s="512">
        <v>1</v>
      </c>
      <c r="K464" s="513">
        <v>758.19000244140625</v>
      </c>
    </row>
    <row r="465" spans="1:11" ht="14.45" customHeight="1" x14ac:dyDescent="0.2">
      <c r="A465" s="507" t="s">
        <v>471</v>
      </c>
      <c r="B465" s="508" t="s">
        <v>472</v>
      </c>
      <c r="C465" s="509" t="s">
        <v>480</v>
      </c>
      <c r="D465" s="510" t="s">
        <v>481</v>
      </c>
      <c r="E465" s="509" t="s">
        <v>1481</v>
      </c>
      <c r="F465" s="510" t="s">
        <v>1482</v>
      </c>
      <c r="G465" s="509" t="s">
        <v>1509</v>
      </c>
      <c r="H465" s="509" t="s">
        <v>1510</v>
      </c>
      <c r="I465" s="512">
        <v>0.5899999737739563</v>
      </c>
      <c r="J465" s="512">
        <v>6000</v>
      </c>
      <c r="K465" s="513">
        <v>3558.85009765625</v>
      </c>
    </row>
    <row r="466" spans="1:11" ht="14.45" customHeight="1" x14ac:dyDescent="0.2">
      <c r="A466" s="507" t="s">
        <v>471</v>
      </c>
      <c r="B466" s="508" t="s">
        <v>472</v>
      </c>
      <c r="C466" s="509" t="s">
        <v>480</v>
      </c>
      <c r="D466" s="510" t="s">
        <v>481</v>
      </c>
      <c r="E466" s="509" t="s">
        <v>1481</v>
      </c>
      <c r="F466" s="510" t="s">
        <v>1482</v>
      </c>
      <c r="G466" s="509" t="s">
        <v>1509</v>
      </c>
      <c r="H466" s="509" t="s">
        <v>1511</v>
      </c>
      <c r="I466" s="512">
        <v>0.5899999737739563</v>
      </c>
      <c r="J466" s="512">
        <v>14000</v>
      </c>
      <c r="K466" s="513">
        <v>8302.150146484375</v>
      </c>
    </row>
    <row r="467" spans="1:11" ht="14.45" customHeight="1" x14ac:dyDescent="0.2">
      <c r="A467" s="507" t="s">
        <v>471</v>
      </c>
      <c r="B467" s="508" t="s">
        <v>472</v>
      </c>
      <c r="C467" s="509" t="s">
        <v>480</v>
      </c>
      <c r="D467" s="510" t="s">
        <v>481</v>
      </c>
      <c r="E467" s="509" t="s">
        <v>1481</v>
      </c>
      <c r="F467" s="510" t="s">
        <v>1482</v>
      </c>
      <c r="G467" s="509" t="s">
        <v>1512</v>
      </c>
      <c r="H467" s="509" t="s">
        <v>1513</v>
      </c>
      <c r="I467" s="512">
        <v>1.2100000381469727</v>
      </c>
      <c r="J467" s="512">
        <v>2000</v>
      </c>
      <c r="K467" s="513">
        <v>2420</v>
      </c>
    </row>
    <row r="468" spans="1:11" ht="14.45" customHeight="1" x14ac:dyDescent="0.2">
      <c r="A468" s="507" t="s">
        <v>471</v>
      </c>
      <c r="B468" s="508" t="s">
        <v>472</v>
      </c>
      <c r="C468" s="509" t="s">
        <v>480</v>
      </c>
      <c r="D468" s="510" t="s">
        <v>481</v>
      </c>
      <c r="E468" s="509" t="s">
        <v>1481</v>
      </c>
      <c r="F468" s="510" t="s">
        <v>1482</v>
      </c>
      <c r="G468" s="509" t="s">
        <v>1512</v>
      </c>
      <c r="H468" s="509" t="s">
        <v>1514</v>
      </c>
      <c r="I468" s="512">
        <v>1.2100000381469727</v>
      </c>
      <c r="J468" s="512">
        <v>2000</v>
      </c>
      <c r="K468" s="513">
        <v>2420</v>
      </c>
    </row>
    <row r="469" spans="1:11" ht="14.45" customHeight="1" x14ac:dyDescent="0.2">
      <c r="A469" s="507" t="s">
        <v>471</v>
      </c>
      <c r="B469" s="508" t="s">
        <v>472</v>
      </c>
      <c r="C469" s="509" t="s">
        <v>480</v>
      </c>
      <c r="D469" s="510" t="s">
        <v>481</v>
      </c>
      <c r="E469" s="509" t="s">
        <v>1481</v>
      </c>
      <c r="F469" s="510" t="s">
        <v>1482</v>
      </c>
      <c r="G469" s="509" t="s">
        <v>1515</v>
      </c>
      <c r="H469" s="509" t="s">
        <v>1516</v>
      </c>
      <c r="I469" s="512">
        <v>4.0200001001358032</v>
      </c>
      <c r="J469" s="512">
        <v>1680</v>
      </c>
      <c r="K469" s="513">
        <v>6746.9600830078125</v>
      </c>
    </row>
    <row r="470" spans="1:11" ht="14.45" customHeight="1" x14ac:dyDescent="0.2">
      <c r="A470" s="507" t="s">
        <v>471</v>
      </c>
      <c r="B470" s="508" t="s">
        <v>472</v>
      </c>
      <c r="C470" s="509" t="s">
        <v>480</v>
      </c>
      <c r="D470" s="510" t="s">
        <v>481</v>
      </c>
      <c r="E470" s="509" t="s">
        <v>1481</v>
      </c>
      <c r="F470" s="510" t="s">
        <v>1482</v>
      </c>
      <c r="G470" s="509" t="s">
        <v>1515</v>
      </c>
      <c r="H470" s="509" t="s">
        <v>1517</v>
      </c>
      <c r="I470" s="512">
        <v>4.070000171661377</v>
      </c>
      <c r="J470" s="512">
        <v>1680</v>
      </c>
      <c r="K470" s="513">
        <v>6843.7599487304688</v>
      </c>
    </row>
    <row r="471" spans="1:11" ht="14.45" customHeight="1" x14ac:dyDescent="0.2">
      <c r="A471" s="507" t="s">
        <v>471</v>
      </c>
      <c r="B471" s="508" t="s">
        <v>472</v>
      </c>
      <c r="C471" s="509" t="s">
        <v>480</v>
      </c>
      <c r="D471" s="510" t="s">
        <v>481</v>
      </c>
      <c r="E471" s="509" t="s">
        <v>1481</v>
      </c>
      <c r="F471" s="510" t="s">
        <v>1482</v>
      </c>
      <c r="G471" s="509" t="s">
        <v>1518</v>
      </c>
      <c r="H471" s="509" t="s">
        <v>1519</v>
      </c>
      <c r="I471" s="512">
        <v>0.81999999284744263</v>
      </c>
      <c r="J471" s="512">
        <v>400</v>
      </c>
      <c r="K471" s="513">
        <v>328</v>
      </c>
    </row>
    <row r="472" spans="1:11" ht="14.45" customHeight="1" x14ac:dyDescent="0.2">
      <c r="A472" s="507" t="s">
        <v>471</v>
      </c>
      <c r="B472" s="508" t="s">
        <v>472</v>
      </c>
      <c r="C472" s="509" t="s">
        <v>480</v>
      </c>
      <c r="D472" s="510" t="s">
        <v>481</v>
      </c>
      <c r="E472" s="509" t="s">
        <v>1481</v>
      </c>
      <c r="F472" s="510" t="s">
        <v>1482</v>
      </c>
      <c r="G472" s="509" t="s">
        <v>1520</v>
      </c>
      <c r="H472" s="509" t="s">
        <v>1521</v>
      </c>
      <c r="I472" s="512">
        <v>0.43000000715255737</v>
      </c>
      <c r="J472" s="512">
        <v>200</v>
      </c>
      <c r="K472" s="513">
        <v>86</v>
      </c>
    </row>
    <row r="473" spans="1:11" ht="14.45" customHeight="1" x14ac:dyDescent="0.2">
      <c r="A473" s="507" t="s">
        <v>471</v>
      </c>
      <c r="B473" s="508" t="s">
        <v>472</v>
      </c>
      <c r="C473" s="509" t="s">
        <v>480</v>
      </c>
      <c r="D473" s="510" t="s">
        <v>481</v>
      </c>
      <c r="E473" s="509" t="s">
        <v>1481</v>
      </c>
      <c r="F473" s="510" t="s">
        <v>1482</v>
      </c>
      <c r="G473" s="509" t="s">
        <v>1522</v>
      </c>
      <c r="H473" s="509" t="s">
        <v>1523</v>
      </c>
      <c r="I473" s="512">
        <v>0.47999998927116394</v>
      </c>
      <c r="J473" s="512">
        <v>400</v>
      </c>
      <c r="K473" s="513">
        <v>192</v>
      </c>
    </row>
    <row r="474" spans="1:11" ht="14.45" customHeight="1" x14ac:dyDescent="0.2">
      <c r="A474" s="507" t="s">
        <v>471</v>
      </c>
      <c r="B474" s="508" t="s">
        <v>472</v>
      </c>
      <c r="C474" s="509" t="s">
        <v>480</v>
      </c>
      <c r="D474" s="510" t="s">
        <v>481</v>
      </c>
      <c r="E474" s="509" t="s">
        <v>1481</v>
      </c>
      <c r="F474" s="510" t="s">
        <v>1482</v>
      </c>
      <c r="G474" s="509" t="s">
        <v>1524</v>
      </c>
      <c r="H474" s="509" t="s">
        <v>1525</v>
      </c>
      <c r="I474" s="512">
        <v>0.57999998331069946</v>
      </c>
      <c r="J474" s="512">
        <v>300</v>
      </c>
      <c r="K474" s="513">
        <v>174</v>
      </c>
    </row>
    <row r="475" spans="1:11" ht="14.45" customHeight="1" x14ac:dyDescent="0.2">
      <c r="A475" s="507" t="s">
        <v>471</v>
      </c>
      <c r="B475" s="508" t="s">
        <v>472</v>
      </c>
      <c r="C475" s="509" t="s">
        <v>480</v>
      </c>
      <c r="D475" s="510" t="s">
        <v>481</v>
      </c>
      <c r="E475" s="509" t="s">
        <v>1481</v>
      </c>
      <c r="F475" s="510" t="s">
        <v>1482</v>
      </c>
      <c r="G475" s="509" t="s">
        <v>1526</v>
      </c>
      <c r="H475" s="509" t="s">
        <v>1527</v>
      </c>
      <c r="I475" s="512">
        <v>1.0900000333786011</v>
      </c>
      <c r="J475" s="512">
        <v>200</v>
      </c>
      <c r="K475" s="513">
        <v>218</v>
      </c>
    </row>
    <row r="476" spans="1:11" ht="14.45" customHeight="1" x14ac:dyDescent="0.2">
      <c r="A476" s="507" t="s">
        <v>471</v>
      </c>
      <c r="B476" s="508" t="s">
        <v>472</v>
      </c>
      <c r="C476" s="509" t="s">
        <v>480</v>
      </c>
      <c r="D476" s="510" t="s">
        <v>481</v>
      </c>
      <c r="E476" s="509" t="s">
        <v>1481</v>
      </c>
      <c r="F476" s="510" t="s">
        <v>1482</v>
      </c>
      <c r="G476" s="509" t="s">
        <v>1522</v>
      </c>
      <c r="H476" s="509" t="s">
        <v>1528</v>
      </c>
      <c r="I476" s="512">
        <v>0.47499999403953552</v>
      </c>
      <c r="J476" s="512">
        <v>800</v>
      </c>
      <c r="K476" s="513">
        <v>380</v>
      </c>
    </row>
    <row r="477" spans="1:11" ht="14.45" customHeight="1" x14ac:dyDescent="0.2">
      <c r="A477" s="507" t="s">
        <v>471</v>
      </c>
      <c r="B477" s="508" t="s">
        <v>472</v>
      </c>
      <c r="C477" s="509" t="s">
        <v>480</v>
      </c>
      <c r="D477" s="510" t="s">
        <v>481</v>
      </c>
      <c r="E477" s="509" t="s">
        <v>1481</v>
      </c>
      <c r="F477" s="510" t="s">
        <v>1482</v>
      </c>
      <c r="G477" s="509" t="s">
        <v>1529</v>
      </c>
      <c r="H477" s="509" t="s">
        <v>1530</v>
      </c>
      <c r="I477" s="512">
        <v>0.67000001668930054</v>
      </c>
      <c r="J477" s="512">
        <v>100</v>
      </c>
      <c r="K477" s="513">
        <v>67</v>
      </c>
    </row>
    <row r="478" spans="1:11" ht="14.45" customHeight="1" x14ac:dyDescent="0.2">
      <c r="A478" s="507" t="s">
        <v>471</v>
      </c>
      <c r="B478" s="508" t="s">
        <v>472</v>
      </c>
      <c r="C478" s="509" t="s">
        <v>480</v>
      </c>
      <c r="D478" s="510" t="s">
        <v>481</v>
      </c>
      <c r="E478" s="509" t="s">
        <v>1481</v>
      </c>
      <c r="F478" s="510" t="s">
        <v>1482</v>
      </c>
      <c r="G478" s="509" t="s">
        <v>1531</v>
      </c>
      <c r="H478" s="509" t="s">
        <v>1532</v>
      </c>
      <c r="I478" s="512">
        <v>5.619999885559082</v>
      </c>
      <c r="J478" s="512">
        <v>600</v>
      </c>
      <c r="K478" s="513">
        <v>3372</v>
      </c>
    </row>
    <row r="479" spans="1:11" ht="14.45" customHeight="1" x14ac:dyDescent="0.2">
      <c r="A479" s="507" t="s">
        <v>471</v>
      </c>
      <c r="B479" s="508" t="s">
        <v>472</v>
      </c>
      <c r="C479" s="509" t="s">
        <v>480</v>
      </c>
      <c r="D479" s="510" t="s">
        <v>481</v>
      </c>
      <c r="E479" s="509" t="s">
        <v>1481</v>
      </c>
      <c r="F479" s="510" t="s">
        <v>1482</v>
      </c>
      <c r="G479" s="509" t="s">
        <v>1533</v>
      </c>
      <c r="H479" s="509" t="s">
        <v>1534</v>
      </c>
      <c r="I479" s="512">
        <v>202.55000305175781</v>
      </c>
      <c r="J479" s="512">
        <v>5</v>
      </c>
      <c r="K479" s="513">
        <v>1012.77001953125</v>
      </c>
    </row>
    <row r="480" spans="1:11" ht="14.45" customHeight="1" x14ac:dyDescent="0.2">
      <c r="A480" s="507" t="s">
        <v>471</v>
      </c>
      <c r="B480" s="508" t="s">
        <v>472</v>
      </c>
      <c r="C480" s="509" t="s">
        <v>480</v>
      </c>
      <c r="D480" s="510" t="s">
        <v>481</v>
      </c>
      <c r="E480" s="509" t="s">
        <v>1481</v>
      </c>
      <c r="F480" s="510" t="s">
        <v>1482</v>
      </c>
      <c r="G480" s="509" t="s">
        <v>1533</v>
      </c>
      <c r="H480" s="509" t="s">
        <v>1535</v>
      </c>
      <c r="I480" s="512">
        <v>202.60000610351563</v>
      </c>
      <c r="J480" s="512">
        <v>10</v>
      </c>
      <c r="K480" s="513">
        <v>2026</v>
      </c>
    </row>
    <row r="481" spans="1:11" ht="14.45" customHeight="1" x14ac:dyDescent="0.2">
      <c r="A481" s="507" t="s">
        <v>471</v>
      </c>
      <c r="B481" s="508" t="s">
        <v>472</v>
      </c>
      <c r="C481" s="509" t="s">
        <v>480</v>
      </c>
      <c r="D481" s="510" t="s">
        <v>481</v>
      </c>
      <c r="E481" s="509" t="s">
        <v>1481</v>
      </c>
      <c r="F481" s="510" t="s">
        <v>1482</v>
      </c>
      <c r="G481" s="509" t="s">
        <v>1531</v>
      </c>
      <c r="H481" s="509" t="s">
        <v>1536</v>
      </c>
      <c r="I481" s="512">
        <v>5.6219999313354494</v>
      </c>
      <c r="J481" s="512">
        <v>1100</v>
      </c>
      <c r="K481" s="513">
        <v>6183.3299560546875</v>
      </c>
    </row>
    <row r="482" spans="1:11" ht="14.45" customHeight="1" x14ac:dyDescent="0.2">
      <c r="A482" s="507" t="s">
        <v>471</v>
      </c>
      <c r="B482" s="508" t="s">
        <v>472</v>
      </c>
      <c r="C482" s="509" t="s">
        <v>480</v>
      </c>
      <c r="D482" s="510" t="s">
        <v>481</v>
      </c>
      <c r="E482" s="509" t="s">
        <v>1481</v>
      </c>
      <c r="F482" s="510" t="s">
        <v>1482</v>
      </c>
      <c r="G482" s="509" t="s">
        <v>1537</v>
      </c>
      <c r="H482" s="509" t="s">
        <v>1538</v>
      </c>
      <c r="I482" s="512">
        <v>1.9299999475479126</v>
      </c>
      <c r="J482" s="512">
        <v>20</v>
      </c>
      <c r="K482" s="513">
        <v>38.599998474121094</v>
      </c>
    </row>
    <row r="483" spans="1:11" ht="14.45" customHeight="1" x14ac:dyDescent="0.2">
      <c r="A483" s="507" t="s">
        <v>471</v>
      </c>
      <c r="B483" s="508" t="s">
        <v>472</v>
      </c>
      <c r="C483" s="509" t="s">
        <v>480</v>
      </c>
      <c r="D483" s="510" t="s">
        <v>481</v>
      </c>
      <c r="E483" s="509" t="s">
        <v>1539</v>
      </c>
      <c r="F483" s="510" t="s">
        <v>1540</v>
      </c>
      <c r="G483" s="509" t="s">
        <v>1541</v>
      </c>
      <c r="H483" s="509" t="s">
        <v>1542</v>
      </c>
      <c r="I483" s="512">
        <v>0.30250000953674316</v>
      </c>
      <c r="J483" s="512">
        <v>400</v>
      </c>
      <c r="K483" s="513">
        <v>121</v>
      </c>
    </row>
    <row r="484" spans="1:11" ht="14.45" customHeight="1" x14ac:dyDescent="0.2">
      <c r="A484" s="507" t="s">
        <v>471</v>
      </c>
      <c r="B484" s="508" t="s">
        <v>472</v>
      </c>
      <c r="C484" s="509" t="s">
        <v>480</v>
      </c>
      <c r="D484" s="510" t="s">
        <v>481</v>
      </c>
      <c r="E484" s="509" t="s">
        <v>1539</v>
      </c>
      <c r="F484" s="510" t="s">
        <v>1540</v>
      </c>
      <c r="G484" s="509" t="s">
        <v>1543</v>
      </c>
      <c r="H484" s="509" t="s">
        <v>1544</v>
      </c>
      <c r="I484" s="512">
        <v>0.54500001668930054</v>
      </c>
      <c r="J484" s="512">
        <v>700</v>
      </c>
      <c r="K484" s="513">
        <v>382</v>
      </c>
    </row>
    <row r="485" spans="1:11" ht="14.45" customHeight="1" x14ac:dyDescent="0.2">
      <c r="A485" s="507" t="s">
        <v>471</v>
      </c>
      <c r="B485" s="508" t="s">
        <v>472</v>
      </c>
      <c r="C485" s="509" t="s">
        <v>480</v>
      </c>
      <c r="D485" s="510" t="s">
        <v>481</v>
      </c>
      <c r="E485" s="509" t="s">
        <v>1539</v>
      </c>
      <c r="F485" s="510" t="s">
        <v>1540</v>
      </c>
      <c r="G485" s="509" t="s">
        <v>1541</v>
      </c>
      <c r="H485" s="509" t="s">
        <v>1545</v>
      </c>
      <c r="I485" s="512">
        <v>0.3033333420753479</v>
      </c>
      <c r="J485" s="512">
        <v>500</v>
      </c>
      <c r="K485" s="513">
        <v>152</v>
      </c>
    </row>
    <row r="486" spans="1:11" ht="14.45" customHeight="1" x14ac:dyDescent="0.2">
      <c r="A486" s="507" t="s">
        <v>471</v>
      </c>
      <c r="B486" s="508" t="s">
        <v>472</v>
      </c>
      <c r="C486" s="509" t="s">
        <v>480</v>
      </c>
      <c r="D486" s="510" t="s">
        <v>481</v>
      </c>
      <c r="E486" s="509" t="s">
        <v>1539</v>
      </c>
      <c r="F486" s="510" t="s">
        <v>1540</v>
      </c>
      <c r="G486" s="509" t="s">
        <v>1546</v>
      </c>
      <c r="H486" s="509" t="s">
        <v>1547</v>
      </c>
      <c r="I486" s="512">
        <v>0.68000000715255737</v>
      </c>
      <c r="J486" s="512">
        <v>100</v>
      </c>
      <c r="K486" s="513">
        <v>68</v>
      </c>
    </row>
    <row r="487" spans="1:11" ht="14.45" customHeight="1" x14ac:dyDescent="0.2">
      <c r="A487" s="507" t="s">
        <v>471</v>
      </c>
      <c r="B487" s="508" t="s">
        <v>472</v>
      </c>
      <c r="C487" s="509" t="s">
        <v>480</v>
      </c>
      <c r="D487" s="510" t="s">
        <v>481</v>
      </c>
      <c r="E487" s="509" t="s">
        <v>1539</v>
      </c>
      <c r="F487" s="510" t="s">
        <v>1540</v>
      </c>
      <c r="G487" s="509" t="s">
        <v>1543</v>
      </c>
      <c r="H487" s="509" t="s">
        <v>1548</v>
      </c>
      <c r="I487" s="512">
        <v>0.54333335161209106</v>
      </c>
      <c r="J487" s="512">
        <v>900</v>
      </c>
      <c r="K487" s="513">
        <v>488</v>
      </c>
    </row>
    <row r="488" spans="1:11" ht="14.45" customHeight="1" x14ac:dyDescent="0.2">
      <c r="A488" s="507" t="s">
        <v>471</v>
      </c>
      <c r="B488" s="508" t="s">
        <v>472</v>
      </c>
      <c r="C488" s="509" t="s">
        <v>480</v>
      </c>
      <c r="D488" s="510" t="s">
        <v>481</v>
      </c>
      <c r="E488" s="509" t="s">
        <v>1539</v>
      </c>
      <c r="F488" s="510" t="s">
        <v>1540</v>
      </c>
      <c r="G488" s="509" t="s">
        <v>1549</v>
      </c>
      <c r="H488" s="509" t="s">
        <v>1550</v>
      </c>
      <c r="I488" s="512">
        <v>1.7999999523162842</v>
      </c>
      <c r="J488" s="512">
        <v>20</v>
      </c>
      <c r="K488" s="513">
        <v>36</v>
      </c>
    </row>
    <row r="489" spans="1:11" ht="14.45" customHeight="1" x14ac:dyDescent="0.2">
      <c r="A489" s="507" t="s">
        <v>471</v>
      </c>
      <c r="B489" s="508" t="s">
        <v>472</v>
      </c>
      <c r="C489" s="509" t="s">
        <v>480</v>
      </c>
      <c r="D489" s="510" t="s">
        <v>481</v>
      </c>
      <c r="E489" s="509" t="s">
        <v>1551</v>
      </c>
      <c r="F489" s="510" t="s">
        <v>1552</v>
      </c>
      <c r="G489" s="509" t="s">
        <v>1553</v>
      </c>
      <c r="H489" s="509" t="s">
        <v>1554</v>
      </c>
      <c r="I489" s="512">
        <v>0.62749999761581421</v>
      </c>
      <c r="J489" s="512">
        <v>5800</v>
      </c>
      <c r="K489" s="513">
        <v>3632</v>
      </c>
    </row>
    <row r="490" spans="1:11" ht="14.45" customHeight="1" x14ac:dyDescent="0.2">
      <c r="A490" s="507" t="s">
        <v>471</v>
      </c>
      <c r="B490" s="508" t="s">
        <v>472</v>
      </c>
      <c r="C490" s="509" t="s">
        <v>480</v>
      </c>
      <c r="D490" s="510" t="s">
        <v>481</v>
      </c>
      <c r="E490" s="509" t="s">
        <v>1551</v>
      </c>
      <c r="F490" s="510" t="s">
        <v>1552</v>
      </c>
      <c r="G490" s="509" t="s">
        <v>1555</v>
      </c>
      <c r="H490" s="509" t="s">
        <v>1556</v>
      </c>
      <c r="I490" s="512">
        <v>0.62749999761581421</v>
      </c>
      <c r="J490" s="512">
        <v>7000</v>
      </c>
      <c r="K490" s="513">
        <v>4398</v>
      </c>
    </row>
    <row r="491" spans="1:11" ht="14.45" customHeight="1" x14ac:dyDescent="0.2">
      <c r="A491" s="507" t="s">
        <v>471</v>
      </c>
      <c r="B491" s="508" t="s">
        <v>472</v>
      </c>
      <c r="C491" s="509" t="s">
        <v>480</v>
      </c>
      <c r="D491" s="510" t="s">
        <v>481</v>
      </c>
      <c r="E491" s="509" t="s">
        <v>1551</v>
      </c>
      <c r="F491" s="510" t="s">
        <v>1552</v>
      </c>
      <c r="G491" s="509" t="s">
        <v>1557</v>
      </c>
      <c r="H491" s="509" t="s">
        <v>1558</v>
      </c>
      <c r="I491" s="512">
        <v>0.62999999523162842</v>
      </c>
      <c r="J491" s="512">
        <v>800</v>
      </c>
      <c r="K491" s="513">
        <v>504</v>
      </c>
    </row>
    <row r="492" spans="1:11" ht="14.45" customHeight="1" x14ac:dyDescent="0.2">
      <c r="A492" s="507" t="s">
        <v>471</v>
      </c>
      <c r="B492" s="508" t="s">
        <v>472</v>
      </c>
      <c r="C492" s="509" t="s">
        <v>480</v>
      </c>
      <c r="D492" s="510" t="s">
        <v>481</v>
      </c>
      <c r="E492" s="509" t="s">
        <v>1551</v>
      </c>
      <c r="F492" s="510" t="s">
        <v>1552</v>
      </c>
      <c r="G492" s="509" t="s">
        <v>1553</v>
      </c>
      <c r="H492" s="509" t="s">
        <v>1559</v>
      </c>
      <c r="I492" s="512">
        <v>0.62833333015441895</v>
      </c>
      <c r="J492" s="512">
        <v>10800</v>
      </c>
      <c r="K492" s="513">
        <v>6780</v>
      </c>
    </row>
    <row r="493" spans="1:11" ht="14.45" customHeight="1" thickBot="1" x14ac:dyDescent="0.25">
      <c r="A493" s="514" t="s">
        <v>471</v>
      </c>
      <c r="B493" s="515" t="s">
        <v>472</v>
      </c>
      <c r="C493" s="516" t="s">
        <v>480</v>
      </c>
      <c r="D493" s="517" t="s">
        <v>481</v>
      </c>
      <c r="E493" s="516" t="s">
        <v>1551</v>
      </c>
      <c r="F493" s="517" t="s">
        <v>1552</v>
      </c>
      <c r="G493" s="516" t="s">
        <v>1555</v>
      </c>
      <c r="H493" s="516" t="s">
        <v>1560</v>
      </c>
      <c r="I493" s="519">
        <v>0.62999999523162842</v>
      </c>
      <c r="J493" s="519">
        <v>11000</v>
      </c>
      <c r="K493" s="520">
        <v>6930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EA9E6CC3-5586-49A5-B0DB-9EB3C33E546E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37.220000000000006</v>
      </c>
      <c r="D6" s="308"/>
      <c r="E6" s="308"/>
      <c r="F6" s="307"/>
      <c r="G6" s="309">
        <f ca="1">SUM(Tabulka[05 h_vram])/2</f>
        <v>54313.200000000004</v>
      </c>
      <c r="H6" s="308">
        <f ca="1">SUM(Tabulka[06 h_naduv])/2</f>
        <v>1856</v>
      </c>
      <c r="I6" s="308">
        <f ca="1">SUM(Tabulka[07 h_nadzk])/2</f>
        <v>282.5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694314</v>
      </c>
      <c r="N6" s="308">
        <f ca="1">SUM(Tabulka[12 m_oc])/2</f>
        <v>694314</v>
      </c>
      <c r="O6" s="307">
        <f ca="1">SUM(Tabulka[13 m_sk])/2</f>
        <v>16001115</v>
      </c>
      <c r="P6" s="306">
        <f ca="1">SUM(Tabulka[14_vzsk])/2</f>
        <v>12484</v>
      </c>
      <c r="Q6" s="306">
        <f ca="1">SUM(Tabulka[15_vzpl])/2</f>
        <v>36356.652987214839</v>
      </c>
      <c r="R6" s="305">
        <f ca="1">IF(Q6=0,0,P6/Q6)</f>
        <v>0.34337594289524165</v>
      </c>
      <c r="S6" s="304">
        <f ca="1">Q6-P6</f>
        <v>23872.652987214839</v>
      </c>
    </row>
    <row r="7" spans="1:19" hidden="1" x14ac:dyDescent="0.25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25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4.07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6426.4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282.5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239248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239248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3435873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12563.538611925707</v>
      </c>
      <c r="R8" s="288">
        <f ca="1">IF(Tabulka[[#This Row],[15_vzpl]]=0,"",Tabulka[[#This Row],[14_vzsk]]/Tabulka[[#This Row],[15_vzpl]])</f>
        <v>0.31838163781365497</v>
      </c>
      <c r="S8" s="287">
        <f ca="1">IF(Tabulka[[#This Row],[15_vzpl]]-Tabulka[[#This Row],[14_vzsk]]=0,"",Tabulka[[#This Row],[15_vzpl]]-Tabulka[[#This Row],[14_vzsk]])</f>
        <v>8563.5386119257073</v>
      </c>
    </row>
    <row r="9" spans="1:19" x14ac:dyDescent="0.25">
      <c r="A9" s="286">
        <v>99</v>
      </c>
      <c r="B9" s="285" t="s">
        <v>1576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0.18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318.39999999999998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62604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12563.538611925707</v>
      </c>
      <c r="R9" s="288">
        <f ca="1">IF(Tabulka[[#This Row],[15_vzpl]]=0,"",Tabulka[[#This Row],[14_vzsk]]/Tabulka[[#This Row],[15_vzpl]])</f>
        <v>0.31838163781365497</v>
      </c>
      <c r="S9" s="287">
        <f ca="1">IF(Tabulka[[#This Row],[15_vzpl]]-Tabulka[[#This Row],[14_vzsk]]=0,"",Tabulka[[#This Row],[15_vzpl]]-Tabulka[[#This Row],[14_vzsk]])</f>
        <v>8563.5386119257073</v>
      </c>
    </row>
    <row r="10" spans="1:19" x14ac:dyDescent="0.25">
      <c r="A10" s="286">
        <v>100</v>
      </c>
      <c r="B10" s="285" t="s">
        <v>1577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0.24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387.19999999999993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2839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2839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179401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1578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3.6499999999999995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5720.8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184.5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236409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236409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3193868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1562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10384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557.5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93196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93196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3378038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16293.114375289129</v>
      </c>
      <c r="R12" s="288">
        <f ca="1">IF(Tabulka[[#This Row],[15_vzpl]]=0,"",Tabulka[[#This Row],[14_vzsk]]/Tabulka[[#This Row],[15_vzpl]])</f>
        <v>9.5132211331603961E-2</v>
      </c>
      <c r="S12" s="287">
        <f ca="1">IF(Tabulka[[#This Row],[15_vzpl]]-Tabulka[[#This Row],[14_vzsk]]=0,"",Tabulka[[#This Row],[15_vzpl]]-Tabulka[[#This Row],[14_vzsk]])</f>
        <v>14743.114375289129</v>
      </c>
    </row>
    <row r="13" spans="1:19" x14ac:dyDescent="0.25">
      <c r="A13" s="286">
        <v>526</v>
      </c>
      <c r="B13" s="285" t="s">
        <v>1579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10384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557.5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93196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93196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3378038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16293.114375289129</v>
      </c>
      <c r="R13" s="288">
        <f ca="1">IF(Tabulka[[#This Row],[15_vzpl]]=0,"",Tabulka[[#This Row],[14_vzsk]]/Tabulka[[#This Row],[15_vzpl]])</f>
        <v>9.5132211331603961E-2</v>
      </c>
      <c r="S13" s="287">
        <f ca="1">IF(Tabulka[[#This Row],[15_vzpl]]-Tabulka[[#This Row],[14_vzsk]]=0,"",Tabulka[[#This Row],[15_vzpl]]-Tabulka[[#This Row],[14_vzsk]])</f>
        <v>14743.114375289129</v>
      </c>
    </row>
    <row r="14" spans="1:19" x14ac:dyDescent="0.25">
      <c r="A14" s="286" t="s">
        <v>1563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25.150000000000006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35942.800000000003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1234.5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354013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354013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8936054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6934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R14" s="288">
        <f ca="1">IF(Tabulka[[#This Row],[15_vzpl]]=0,"",Tabulka[[#This Row],[14_vzsk]]/Tabulka[[#This Row],[15_vzpl]])</f>
        <v>0.92453333333333332</v>
      </c>
      <c r="S14" s="287">
        <f ca="1">IF(Tabulka[[#This Row],[15_vzpl]]-Tabulka[[#This Row],[14_vzsk]]=0,"",Tabulka[[#This Row],[15_vzpl]]-Tabulka[[#This Row],[14_vzsk]])</f>
        <v>566</v>
      </c>
    </row>
    <row r="15" spans="1:19" x14ac:dyDescent="0.25">
      <c r="A15" s="286">
        <v>303</v>
      </c>
      <c r="B15" s="285" t="s">
        <v>1580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6934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R15" s="288">
        <f ca="1">IF(Tabulka[[#This Row],[15_vzpl]]=0,"",Tabulka[[#This Row],[14_vzsk]]/Tabulka[[#This Row],[15_vzpl]])</f>
        <v>0.92453333333333332</v>
      </c>
      <c r="S15" s="287">
        <f ca="1">IF(Tabulka[[#This Row],[15_vzpl]]-Tabulka[[#This Row],[14_vzsk]]=0,"",Tabulka[[#This Row],[15_vzpl]]-Tabulka[[#This Row],[14_vzsk]])</f>
        <v>566</v>
      </c>
    </row>
    <row r="16" spans="1:19" x14ac:dyDescent="0.25">
      <c r="A16" s="286">
        <v>409</v>
      </c>
      <c r="B16" s="285" t="s">
        <v>1581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22.150000000000006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31754.799999999999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1234.5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315698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315698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8241103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642</v>
      </c>
      <c r="B17" s="285" t="s">
        <v>1582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4188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38315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38315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694951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 t="s">
        <v>1564</v>
      </c>
      <c r="B18" s="285"/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1560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7857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7857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251150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30</v>
      </c>
      <c r="B19" s="285" t="s">
        <v>1583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1560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7857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7857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251150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t="s">
        <v>247</v>
      </c>
    </row>
    <row r="21" spans="1:19" x14ac:dyDescent="0.25">
      <c r="A21" s="113" t="s">
        <v>160</v>
      </c>
    </row>
    <row r="22" spans="1:19" x14ac:dyDescent="0.25">
      <c r="A22" s="114" t="s">
        <v>217</v>
      </c>
    </row>
    <row r="23" spans="1:19" x14ac:dyDescent="0.25">
      <c r="A23" s="278" t="s">
        <v>216</v>
      </c>
    </row>
    <row r="24" spans="1:19" x14ac:dyDescent="0.25">
      <c r="A24" s="235" t="s">
        <v>189</v>
      </c>
    </row>
    <row r="25" spans="1:19" x14ac:dyDescent="0.25">
      <c r="A25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0CB14546-BB06-4824-8379-3BCE66C22BA9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49936.050523220059</v>
      </c>
      <c r="D4" s="160">
        <f ca="1">IF(ISERROR(VLOOKUP("Náklady celkem",INDIRECT("HI!$A:$G"),5,0)),0,VLOOKUP("Náklady celkem",INDIRECT("HI!$A:$G"),5,0))</f>
        <v>49290.70282000002</v>
      </c>
      <c r="E4" s="161">
        <f ca="1">IF(C4=0,0,D4/C4)</f>
        <v>0.98707651693599685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33.333334472656247</v>
      </c>
      <c r="D7" s="168">
        <f>IF(ISERROR(HI!E5),"",HI!E5)</f>
        <v>24.223879999999991</v>
      </c>
      <c r="E7" s="165">
        <f t="shared" ref="E7:E15" si="0">IF(C7=0,0,D7/C7)</f>
        <v>0.72671637516106113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0.38549216396837349</v>
      </c>
      <c r="E8" s="165">
        <f t="shared" si="0"/>
        <v>0.4283246266315261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0.72676049641006135</v>
      </c>
      <c r="E11" s="165">
        <f t="shared" si="0"/>
        <v>1.2112674940167689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0.3390377259375994</v>
      </c>
      <c r="E12" s="165">
        <f t="shared" si="0"/>
        <v>0.42379715742199925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24741.054916748046</v>
      </c>
      <c r="D15" s="168">
        <f>IF(ISERROR(HI!E6),"",HI!E6)</f>
        <v>24490.479360000019</v>
      </c>
      <c r="E15" s="165">
        <f t="shared" si="0"/>
        <v>0.98987207467138338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22319.262488281249</v>
      </c>
      <c r="D16" s="164">
        <f ca="1">IF(ISERROR(VLOOKUP("Osobní náklady (Kč) *",INDIRECT("HI!$A:$G"),5,0)),0,VLOOKUP("Osobní náklady (Kč) *",INDIRECT("HI!$A:$G"),5,0))</f>
        <v>21734.286789999998</v>
      </c>
      <c r="E16" s="165">
        <f ca="1">IF(C16=0,0,D16/C16)</f>
        <v>0.97379054533775955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40857.569000000003</v>
      </c>
      <c r="D18" s="183">
        <f ca="1">IF(ISERROR(VLOOKUP("Výnosy celkem",INDIRECT("HI!$A:$G"),5,0)),0,VLOOKUP("Výnosy celkem",INDIRECT("HI!$A:$G"),5,0))</f>
        <v>43614.048000000003</v>
      </c>
      <c r="E18" s="184">
        <f t="shared" ref="E18:E23" ca="1" si="1">IF(C18=0,0,D18/C18)</f>
        <v>1.0674655655602026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40857.569000000003</v>
      </c>
      <c r="D19" s="164">
        <f ca="1">IF(ISERROR(VLOOKUP("Ambulance *",INDIRECT("HI!$A:$G"),5,0)),0,VLOOKUP("Ambulance *",INDIRECT("HI!$A:$G"),5,0))</f>
        <v>43614.048000000003</v>
      </c>
      <c r="E19" s="165">
        <f t="shared" ca="1" si="1"/>
        <v>1.0674655655602026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1.0674655655602026</v>
      </c>
      <c r="E20" s="165">
        <f t="shared" si="1"/>
        <v>1.0674655655602026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 t="str">
        <f>IF(ISERROR(VLOOKUP("Specializovaná ambulantní péče",'ZV Vykáz.-A'!$A:$AB,10,0)),"",VLOOKUP("Specializovaná ambulantní péče",'ZV Vykáz.-A'!$A:$AB,10,0))</f>
        <v/>
      </c>
      <c r="E21" s="165" t="e">
        <f t="shared" si="1"/>
        <v>#VALUE!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1.0674655655602026</v>
      </c>
      <c r="E22" s="165">
        <f>IF(OR(C22=0,D22=""),0,IF(C22="","",D22/C22))</f>
        <v>1.0674655655602026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1.0164111765143662</v>
      </c>
      <c r="E23" s="165">
        <f t="shared" si="1"/>
        <v>1.1957778547227838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DFF7295-C60E-47C0-9C4F-908F2D11304D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3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1575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218</v>
      </c>
      <c r="E4" s="315">
        <v>4.05</v>
      </c>
      <c r="F4" s="315"/>
      <c r="G4" s="315"/>
      <c r="H4" s="315"/>
      <c r="I4" s="315">
        <v>722</v>
      </c>
      <c r="J4" s="315">
        <v>8</v>
      </c>
      <c r="K4" s="315">
        <v>28</v>
      </c>
      <c r="L4" s="315"/>
      <c r="M4" s="315"/>
      <c r="N4" s="315"/>
      <c r="O4" s="315"/>
      <c r="P4" s="315"/>
      <c r="Q4" s="315">
        <v>355553</v>
      </c>
      <c r="R4" s="315">
        <v>2000</v>
      </c>
      <c r="S4" s="315">
        <v>1256.3538611925708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R5">
        <v>2000</v>
      </c>
      <c r="S5">
        <v>1256.3538611925708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0.2</v>
      </c>
      <c r="I6">
        <v>36.799999999999997</v>
      </c>
      <c r="K6">
        <v>11</v>
      </c>
      <c r="Q6">
        <v>19025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3.85</v>
      </c>
      <c r="I7">
        <v>685.2</v>
      </c>
      <c r="J7">
        <v>8</v>
      </c>
      <c r="K7">
        <v>17</v>
      </c>
      <c r="Q7">
        <v>336528</v>
      </c>
    </row>
    <row r="8" spans="1:19" x14ac:dyDescent="0.25">
      <c r="A8" s="322" t="s">
        <v>171</v>
      </c>
      <c r="B8" s="321">
        <v>5</v>
      </c>
      <c r="C8">
        <v>1</v>
      </c>
      <c r="D8" t="s">
        <v>1562</v>
      </c>
      <c r="E8">
        <v>7</v>
      </c>
      <c r="I8">
        <v>1152</v>
      </c>
      <c r="J8">
        <v>41</v>
      </c>
      <c r="Q8">
        <v>341641</v>
      </c>
      <c r="R8">
        <v>450</v>
      </c>
      <c r="S8">
        <v>1629.3114375289126</v>
      </c>
    </row>
    <row r="9" spans="1:19" x14ac:dyDescent="0.25">
      <c r="A9" s="320" t="s">
        <v>172</v>
      </c>
      <c r="B9" s="319">
        <v>6</v>
      </c>
      <c r="C9">
        <v>1</v>
      </c>
      <c r="D9">
        <v>526</v>
      </c>
      <c r="E9">
        <v>7</v>
      </c>
      <c r="I9">
        <v>1152</v>
      </c>
      <c r="J9">
        <v>41</v>
      </c>
      <c r="Q9">
        <v>341641</v>
      </c>
      <c r="R9">
        <v>450</v>
      </c>
      <c r="S9">
        <v>1629.3114375289126</v>
      </c>
    </row>
    <row r="10" spans="1:19" x14ac:dyDescent="0.25">
      <c r="A10" s="322" t="s">
        <v>173</v>
      </c>
      <c r="B10" s="321">
        <v>7</v>
      </c>
      <c r="C10">
        <v>1</v>
      </c>
      <c r="D10" t="s">
        <v>1563</v>
      </c>
      <c r="E10">
        <v>25</v>
      </c>
      <c r="I10">
        <v>4248</v>
      </c>
      <c r="J10">
        <v>101</v>
      </c>
      <c r="O10">
        <v>750</v>
      </c>
      <c r="P10">
        <v>750</v>
      </c>
      <c r="Q10">
        <v>888374</v>
      </c>
      <c r="S10">
        <v>750</v>
      </c>
    </row>
    <row r="11" spans="1:19" x14ac:dyDescent="0.25">
      <c r="A11" s="320" t="s">
        <v>174</v>
      </c>
      <c r="B11" s="319">
        <v>8</v>
      </c>
      <c r="C11">
        <v>1</v>
      </c>
      <c r="D11">
        <v>303</v>
      </c>
      <c r="S11">
        <v>750</v>
      </c>
    </row>
    <row r="12" spans="1:19" x14ac:dyDescent="0.25">
      <c r="A12" s="322" t="s">
        <v>175</v>
      </c>
      <c r="B12" s="321">
        <v>9</v>
      </c>
      <c r="C12">
        <v>1</v>
      </c>
      <c r="D12">
        <v>409</v>
      </c>
      <c r="E12">
        <v>22</v>
      </c>
      <c r="I12">
        <v>3772</v>
      </c>
      <c r="J12">
        <v>101</v>
      </c>
      <c r="O12">
        <v>750</v>
      </c>
      <c r="P12">
        <v>750</v>
      </c>
      <c r="Q12">
        <v>814700</v>
      </c>
    </row>
    <row r="13" spans="1:19" x14ac:dyDescent="0.25">
      <c r="A13" s="320" t="s">
        <v>176</v>
      </c>
      <c r="B13" s="319">
        <v>10</v>
      </c>
      <c r="C13">
        <v>1</v>
      </c>
      <c r="D13">
        <v>642</v>
      </c>
      <c r="E13">
        <v>3</v>
      </c>
      <c r="I13">
        <v>476</v>
      </c>
      <c r="Q13">
        <v>73674</v>
      </c>
    </row>
    <row r="14" spans="1:19" x14ac:dyDescent="0.25">
      <c r="A14" s="322" t="s">
        <v>177</v>
      </c>
      <c r="B14" s="321">
        <v>11</v>
      </c>
      <c r="C14">
        <v>1</v>
      </c>
      <c r="D14" t="s">
        <v>1564</v>
      </c>
      <c r="E14">
        <v>1</v>
      </c>
      <c r="I14">
        <v>160</v>
      </c>
      <c r="Q14">
        <v>24562</v>
      </c>
    </row>
    <row r="15" spans="1:19" x14ac:dyDescent="0.25">
      <c r="A15" s="320" t="s">
        <v>178</v>
      </c>
      <c r="B15" s="319">
        <v>12</v>
      </c>
      <c r="C15">
        <v>1</v>
      </c>
      <c r="D15">
        <v>30</v>
      </c>
      <c r="E15">
        <v>1</v>
      </c>
      <c r="I15">
        <v>160</v>
      </c>
      <c r="Q15">
        <v>24562</v>
      </c>
    </row>
    <row r="16" spans="1:19" x14ac:dyDescent="0.25">
      <c r="A16" s="318" t="s">
        <v>166</v>
      </c>
      <c r="B16" s="317">
        <v>2019</v>
      </c>
      <c r="C16" t="s">
        <v>1565</v>
      </c>
      <c r="E16">
        <v>37.049999999999997</v>
      </c>
      <c r="I16">
        <v>6282</v>
      </c>
      <c r="J16">
        <v>150</v>
      </c>
      <c r="K16">
        <v>28</v>
      </c>
      <c r="O16">
        <v>750</v>
      </c>
      <c r="P16">
        <v>750</v>
      </c>
      <c r="Q16">
        <v>1610130</v>
      </c>
      <c r="R16">
        <v>2450</v>
      </c>
      <c r="S16">
        <v>3635.6652987214834</v>
      </c>
    </row>
    <row r="17" spans="3:19" x14ac:dyDescent="0.25">
      <c r="C17">
        <v>2</v>
      </c>
      <c r="D17" t="s">
        <v>218</v>
      </c>
      <c r="E17">
        <v>4.05</v>
      </c>
      <c r="I17">
        <v>632</v>
      </c>
      <c r="K17">
        <v>29</v>
      </c>
      <c r="Q17">
        <v>324245</v>
      </c>
      <c r="S17">
        <v>1256.3538611925708</v>
      </c>
    </row>
    <row r="18" spans="3:19" x14ac:dyDescent="0.25">
      <c r="C18">
        <v>2</v>
      </c>
      <c r="D18">
        <v>99</v>
      </c>
      <c r="S18">
        <v>1256.3538611925708</v>
      </c>
    </row>
    <row r="19" spans="3:19" x14ac:dyDescent="0.25">
      <c r="C19">
        <v>2</v>
      </c>
      <c r="D19">
        <v>100</v>
      </c>
      <c r="E19">
        <v>0.2</v>
      </c>
      <c r="I19">
        <v>27.2</v>
      </c>
      <c r="K19">
        <v>8</v>
      </c>
      <c r="Q19">
        <v>12056</v>
      </c>
    </row>
    <row r="20" spans="3:19" x14ac:dyDescent="0.25">
      <c r="C20">
        <v>2</v>
      </c>
      <c r="D20">
        <v>101</v>
      </c>
      <c r="E20">
        <v>3.85</v>
      </c>
      <c r="I20">
        <v>604.79999999999995</v>
      </c>
      <c r="K20">
        <v>21</v>
      </c>
      <c r="Q20">
        <v>312189</v>
      </c>
    </row>
    <row r="21" spans="3:19" x14ac:dyDescent="0.25">
      <c r="C21">
        <v>2</v>
      </c>
      <c r="D21" t="s">
        <v>1562</v>
      </c>
      <c r="E21">
        <v>7</v>
      </c>
      <c r="I21">
        <v>932</v>
      </c>
      <c r="J21">
        <v>56</v>
      </c>
      <c r="Q21">
        <v>310535</v>
      </c>
      <c r="S21">
        <v>1629.3114375289126</v>
      </c>
    </row>
    <row r="22" spans="3:19" x14ac:dyDescent="0.25">
      <c r="C22">
        <v>2</v>
      </c>
      <c r="D22">
        <v>526</v>
      </c>
      <c r="E22">
        <v>7</v>
      </c>
      <c r="I22">
        <v>932</v>
      </c>
      <c r="J22">
        <v>56</v>
      </c>
      <c r="Q22">
        <v>310535</v>
      </c>
      <c r="S22">
        <v>1629.3114375289126</v>
      </c>
    </row>
    <row r="23" spans="3:19" x14ac:dyDescent="0.25">
      <c r="C23">
        <v>2</v>
      </c>
      <c r="D23" t="s">
        <v>1563</v>
      </c>
      <c r="E23">
        <v>25</v>
      </c>
      <c r="I23">
        <v>3436</v>
      </c>
      <c r="J23">
        <v>119.5</v>
      </c>
      <c r="O23">
        <v>12088</v>
      </c>
      <c r="P23">
        <v>12088</v>
      </c>
      <c r="Q23">
        <v>856405</v>
      </c>
      <c r="R23">
        <v>500</v>
      </c>
      <c r="S23">
        <v>750</v>
      </c>
    </row>
    <row r="24" spans="3:19" x14ac:dyDescent="0.25">
      <c r="C24">
        <v>2</v>
      </c>
      <c r="D24">
        <v>303</v>
      </c>
      <c r="R24">
        <v>500</v>
      </c>
      <c r="S24">
        <v>750</v>
      </c>
    </row>
    <row r="25" spans="3:19" x14ac:dyDescent="0.25">
      <c r="C25">
        <v>2</v>
      </c>
      <c r="D25">
        <v>409</v>
      </c>
      <c r="E25">
        <v>22</v>
      </c>
      <c r="I25">
        <v>3028</v>
      </c>
      <c r="J25">
        <v>119.5</v>
      </c>
      <c r="O25">
        <v>5088</v>
      </c>
      <c r="P25">
        <v>5088</v>
      </c>
      <c r="Q25">
        <v>787002</v>
      </c>
    </row>
    <row r="26" spans="3:19" x14ac:dyDescent="0.25">
      <c r="C26">
        <v>2</v>
      </c>
      <c r="D26">
        <v>642</v>
      </c>
      <c r="E26">
        <v>3</v>
      </c>
      <c r="I26">
        <v>408</v>
      </c>
      <c r="O26">
        <v>7000</v>
      </c>
      <c r="P26">
        <v>7000</v>
      </c>
      <c r="Q26">
        <v>69403</v>
      </c>
    </row>
    <row r="27" spans="3:19" x14ac:dyDescent="0.25">
      <c r="C27">
        <v>2</v>
      </c>
      <c r="D27" t="s">
        <v>1564</v>
      </c>
      <c r="E27">
        <v>1</v>
      </c>
      <c r="I27">
        <v>152</v>
      </c>
      <c r="Q27">
        <v>24176</v>
      </c>
    </row>
    <row r="28" spans="3:19" x14ac:dyDescent="0.25">
      <c r="C28">
        <v>2</v>
      </c>
      <c r="D28">
        <v>30</v>
      </c>
      <c r="E28">
        <v>1</v>
      </c>
      <c r="I28">
        <v>152</v>
      </c>
      <c r="Q28">
        <v>24176</v>
      </c>
    </row>
    <row r="29" spans="3:19" x14ac:dyDescent="0.25">
      <c r="C29" t="s">
        <v>1566</v>
      </c>
      <c r="E29">
        <v>37.049999999999997</v>
      </c>
      <c r="I29">
        <v>5152</v>
      </c>
      <c r="J29">
        <v>175.5</v>
      </c>
      <c r="K29">
        <v>29</v>
      </c>
      <c r="O29">
        <v>12088</v>
      </c>
      <c r="P29">
        <v>12088</v>
      </c>
      <c r="Q29">
        <v>1515361</v>
      </c>
      <c r="R29">
        <v>500</v>
      </c>
      <c r="S29">
        <v>3635.6652987214834</v>
      </c>
    </row>
    <row r="30" spans="3:19" x14ac:dyDescent="0.25">
      <c r="C30">
        <v>3</v>
      </c>
      <c r="D30" t="s">
        <v>218</v>
      </c>
      <c r="E30">
        <v>3.6500000000000004</v>
      </c>
      <c r="I30">
        <v>511.6</v>
      </c>
      <c r="J30">
        <v>8</v>
      </c>
      <c r="K30">
        <v>34</v>
      </c>
      <c r="O30">
        <v>1346</v>
      </c>
      <c r="P30">
        <v>1346</v>
      </c>
      <c r="Q30">
        <v>321859</v>
      </c>
      <c r="S30">
        <v>1256.3538611925708</v>
      </c>
    </row>
    <row r="31" spans="3:19" x14ac:dyDescent="0.25">
      <c r="C31">
        <v>3</v>
      </c>
      <c r="D31">
        <v>99</v>
      </c>
      <c r="S31">
        <v>1256.3538611925708</v>
      </c>
    </row>
    <row r="32" spans="3:19" x14ac:dyDescent="0.25">
      <c r="C32">
        <v>3</v>
      </c>
      <c r="D32">
        <v>100</v>
      </c>
      <c r="E32">
        <v>0.2</v>
      </c>
      <c r="I32">
        <v>32</v>
      </c>
      <c r="K32">
        <v>13</v>
      </c>
      <c r="Q32">
        <v>20513</v>
      </c>
    </row>
    <row r="33" spans="3:19" x14ac:dyDescent="0.25">
      <c r="C33">
        <v>3</v>
      </c>
      <c r="D33">
        <v>101</v>
      </c>
      <c r="E33">
        <v>3.45</v>
      </c>
      <c r="I33">
        <v>479.6</v>
      </c>
      <c r="J33">
        <v>8</v>
      </c>
      <c r="K33">
        <v>21</v>
      </c>
      <c r="O33">
        <v>1346</v>
      </c>
      <c r="P33">
        <v>1346</v>
      </c>
      <c r="Q33">
        <v>301346</v>
      </c>
    </row>
    <row r="34" spans="3:19" x14ac:dyDescent="0.25">
      <c r="C34">
        <v>3</v>
      </c>
      <c r="D34" t="s">
        <v>1562</v>
      </c>
      <c r="E34">
        <v>7</v>
      </c>
      <c r="I34">
        <v>760</v>
      </c>
      <c r="J34">
        <v>64.5</v>
      </c>
      <c r="O34">
        <v>1300</v>
      </c>
      <c r="P34">
        <v>1300</v>
      </c>
      <c r="Q34">
        <v>323014</v>
      </c>
      <c r="S34">
        <v>1629.3114375289126</v>
      </c>
    </row>
    <row r="35" spans="3:19" x14ac:dyDescent="0.25">
      <c r="C35">
        <v>3</v>
      </c>
      <c r="D35">
        <v>526</v>
      </c>
      <c r="E35">
        <v>7</v>
      </c>
      <c r="I35">
        <v>760</v>
      </c>
      <c r="J35">
        <v>64.5</v>
      </c>
      <c r="O35">
        <v>1300</v>
      </c>
      <c r="P35">
        <v>1300</v>
      </c>
      <c r="Q35">
        <v>323014</v>
      </c>
      <c r="S35">
        <v>1629.3114375289126</v>
      </c>
    </row>
    <row r="36" spans="3:19" x14ac:dyDescent="0.25">
      <c r="C36">
        <v>3</v>
      </c>
      <c r="D36" t="s">
        <v>1563</v>
      </c>
      <c r="E36">
        <v>25</v>
      </c>
      <c r="I36">
        <v>3476</v>
      </c>
      <c r="J36">
        <v>140.5</v>
      </c>
      <c r="O36">
        <v>11588</v>
      </c>
      <c r="P36">
        <v>11588</v>
      </c>
      <c r="Q36">
        <v>873848</v>
      </c>
      <c r="R36">
        <v>800</v>
      </c>
      <c r="S36">
        <v>750</v>
      </c>
    </row>
    <row r="37" spans="3:19" x14ac:dyDescent="0.25">
      <c r="C37">
        <v>3</v>
      </c>
      <c r="D37">
        <v>303</v>
      </c>
      <c r="R37">
        <v>800</v>
      </c>
      <c r="S37">
        <v>750</v>
      </c>
    </row>
    <row r="38" spans="3:19" x14ac:dyDescent="0.25">
      <c r="C38">
        <v>3</v>
      </c>
      <c r="D38">
        <v>409</v>
      </c>
      <c r="E38">
        <v>22</v>
      </c>
      <c r="I38">
        <v>3044</v>
      </c>
      <c r="J38">
        <v>140.5</v>
      </c>
      <c r="O38">
        <v>11588</v>
      </c>
      <c r="P38">
        <v>11588</v>
      </c>
      <c r="Q38">
        <v>804325</v>
      </c>
    </row>
    <row r="39" spans="3:19" x14ac:dyDescent="0.25">
      <c r="C39">
        <v>3</v>
      </c>
      <c r="D39">
        <v>642</v>
      </c>
      <c r="E39">
        <v>3</v>
      </c>
      <c r="I39">
        <v>432</v>
      </c>
      <c r="Q39">
        <v>69523</v>
      </c>
    </row>
    <row r="40" spans="3:19" x14ac:dyDescent="0.25">
      <c r="C40">
        <v>3</v>
      </c>
      <c r="D40" t="s">
        <v>1564</v>
      </c>
      <c r="E40">
        <v>1</v>
      </c>
      <c r="I40">
        <v>136</v>
      </c>
      <c r="Q40">
        <v>24275</v>
      </c>
    </row>
    <row r="41" spans="3:19" x14ac:dyDescent="0.25">
      <c r="C41">
        <v>3</v>
      </c>
      <c r="D41">
        <v>30</v>
      </c>
      <c r="E41">
        <v>1</v>
      </c>
      <c r="I41">
        <v>136</v>
      </c>
      <c r="Q41">
        <v>24275</v>
      </c>
    </row>
    <row r="42" spans="3:19" x14ac:dyDescent="0.25">
      <c r="C42" t="s">
        <v>1567</v>
      </c>
      <c r="E42">
        <v>36.65</v>
      </c>
      <c r="I42">
        <v>4883.6000000000004</v>
      </c>
      <c r="J42">
        <v>213</v>
      </c>
      <c r="K42">
        <v>34</v>
      </c>
      <c r="O42">
        <v>14234</v>
      </c>
      <c r="P42">
        <v>14234</v>
      </c>
      <c r="Q42">
        <v>1542996</v>
      </c>
      <c r="R42">
        <v>800</v>
      </c>
      <c r="S42">
        <v>3635.6652987214834</v>
      </c>
    </row>
    <row r="43" spans="3:19" x14ac:dyDescent="0.25">
      <c r="C43">
        <v>4</v>
      </c>
      <c r="D43" t="s">
        <v>218</v>
      </c>
      <c r="E43">
        <v>3.6500000000000004</v>
      </c>
      <c r="I43">
        <v>610.40000000000009</v>
      </c>
      <c r="J43">
        <v>8</v>
      </c>
      <c r="K43">
        <v>15.5</v>
      </c>
      <c r="Q43">
        <v>311712</v>
      </c>
      <c r="S43">
        <v>1256.3538611925708</v>
      </c>
    </row>
    <row r="44" spans="3:19" x14ac:dyDescent="0.25">
      <c r="C44">
        <v>4</v>
      </c>
      <c r="D44">
        <v>99</v>
      </c>
      <c r="S44">
        <v>1256.3538611925708</v>
      </c>
    </row>
    <row r="45" spans="3:19" x14ac:dyDescent="0.25">
      <c r="C45">
        <v>4</v>
      </c>
      <c r="D45">
        <v>100</v>
      </c>
      <c r="E45">
        <v>0.2</v>
      </c>
      <c r="I45">
        <v>35.200000000000003</v>
      </c>
      <c r="K45">
        <v>8</v>
      </c>
      <c r="Q45">
        <v>11693</v>
      </c>
    </row>
    <row r="46" spans="3:19" x14ac:dyDescent="0.25">
      <c r="C46">
        <v>4</v>
      </c>
      <c r="D46">
        <v>101</v>
      </c>
      <c r="E46">
        <v>3.45</v>
      </c>
      <c r="I46">
        <v>575.20000000000005</v>
      </c>
      <c r="J46">
        <v>8</v>
      </c>
      <c r="K46">
        <v>7.5</v>
      </c>
      <c r="Q46">
        <v>300019</v>
      </c>
    </row>
    <row r="47" spans="3:19" x14ac:dyDescent="0.25">
      <c r="C47">
        <v>4</v>
      </c>
      <c r="D47" t="s">
        <v>1562</v>
      </c>
      <c r="E47">
        <v>7</v>
      </c>
      <c r="I47">
        <v>972</v>
      </c>
      <c r="J47">
        <v>58</v>
      </c>
      <c r="Q47">
        <v>333326</v>
      </c>
      <c r="R47">
        <v>1100</v>
      </c>
      <c r="S47">
        <v>1629.3114375289126</v>
      </c>
    </row>
    <row r="48" spans="3:19" x14ac:dyDescent="0.25">
      <c r="C48">
        <v>4</v>
      </c>
      <c r="D48">
        <v>526</v>
      </c>
      <c r="E48">
        <v>7</v>
      </c>
      <c r="I48">
        <v>972</v>
      </c>
      <c r="J48">
        <v>58</v>
      </c>
      <c r="Q48">
        <v>333326</v>
      </c>
      <c r="R48">
        <v>1100</v>
      </c>
      <c r="S48">
        <v>1629.3114375289126</v>
      </c>
    </row>
    <row r="49" spans="3:19" x14ac:dyDescent="0.25">
      <c r="C49">
        <v>4</v>
      </c>
      <c r="D49" t="s">
        <v>1563</v>
      </c>
      <c r="E49">
        <v>24</v>
      </c>
      <c r="I49">
        <v>3828</v>
      </c>
      <c r="J49">
        <v>117</v>
      </c>
      <c r="O49">
        <v>750</v>
      </c>
      <c r="P49">
        <v>750</v>
      </c>
      <c r="Q49">
        <v>885181</v>
      </c>
      <c r="R49">
        <v>450</v>
      </c>
      <c r="S49">
        <v>750</v>
      </c>
    </row>
    <row r="50" spans="3:19" x14ac:dyDescent="0.25">
      <c r="C50">
        <v>4</v>
      </c>
      <c r="D50">
        <v>303</v>
      </c>
      <c r="R50">
        <v>450</v>
      </c>
      <c r="S50">
        <v>750</v>
      </c>
    </row>
    <row r="51" spans="3:19" x14ac:dyDescent="0.25">
      <c r="C51">
        <v>4</v>
      </c>
      <c r="D51">
        <v>409</v>
      </c>
      <c r="E51">
        <v>21</v>
      </c>
      <c r="I51">
        <v>3364</v>
      </c>
      <c r="J51">
        <v>117</v>
      </c>
      <c r="O51">
        <v>750</v>
      </c>
      <c r="P51">
        <v>750</v>
      </c>
      <c r="Q51">
        <v>813773</v>
      </c>
    </row>
    <row r="52" spans="3:19" x14ac:dyDescent="0.25">
      <c r="C52">
        <v>4</v>
      </c>
      <c r="D52">
        <v>642</v>
      </c>
      <c r="E52">
        <v>3</v>
      </c>
      <c r="I52">
        <v>464</v>
      </c>
      <c r="Q52">
        <v>71408</v>
      </c>
    </row>
    <row r="53" spans="3:19" x14ac:dyDescent="0.25">
      <c r="C53">
        <v>4</v>
      </c>
      <c r="D53" t="s">
        <v>1564</v>
      </c>
      <c r="E53">
        <v>1</v>
      </c>
      <c r="I53">
        <v>168</v>
      </c>
      <c r="Q53">
        <v>24316</v>
      </c>
    </row>
    <row r="54" spans="3:19" x14ac:dyDescent="0.25">
      <c r="C54">
        <v>4</v>
      </c>
      <c r="D54">
        <v>30</v>
      </c>
      <c r="E54">
        <v>1</v>
      </c>
      <c r="I54">
        <v>168</v>
      </c>
      <c r="Q54">
        <v>24316</v>
      </c>
    </row>
    <row r="55" spans="3:19" x14ac:dyDescent="0.25">
      <c r="C55" t="s">
        <v>1568</v>
      </c>
      <c r="E55">
        <v>35.65</v>
      </c>
      <c r="I55">
        <v>5578.4</v>
      </c>
      <c r="J55">
        <v>183</v>
      </c>
      <c r="K55">
        <v>15.5</v>
      </c>
      <c r="O55">
        <v>750</v>
      </c>
      <c r="P55">
        <v>750</v>
      </c>
      <c r="Q55">
        <v>1554535</v>
      </c>
      <c r="R55">
        <v>1550</v>
      </c>
      <c r="S55">
        <v>3635.6652987214834</v>
      </c>
    </row>
    <row r="56" spans="3:19" x14ac:dyDescent="0.25">
      <c r="C56">
        <v>5</v>
      </c>
      <c r="D56" t="s">
        <v>218</v>
      </c>
      <c r="E56">
        <v>3.85</v>
      </c>
      <c r="I56">
        <v>701.2</v>
      </c>
      <c r="J56">
        <v>8</v>
      </c>
      <c r="K56">
        <v>15</v>
      </c>
      <c r="Q56">
        <v>271276</v>
      </c>
      <c r="R56">
        <v>2000</v>
      </c>
      <c r="S56">
        <v>1256.3538611925708</v>
      </c>
    </row>
    <row r="57" spans="3:19" x14ac:dyDescent="0.25">
      <c r="C57">
        <v>5</v>
      </c>
      <c r="D57">
        <v>99</v>
      </c>
      <c r="R57">
        <v>2000</v>
      </c>
      <c r="S57">
        <v>1256.3538611925708</v>
      </c>
    </row>
    <row r="58" spans="3:19" x14ac:dyDescent="0.25">
      <c r="C58">
        <v>5</v>
      </c>
      <c r="D58">
        <v>100</v>
      </c>
      <c r="E58">
        <v>0.2</v>
      </c>
      <c r="I58">
        <v>33.6</v>
      </c>
      <c r="K58">
        <v>15</v>
      </c>
      <c r="Q58">
        <v>17783</v>
      </c>
    </row>
    <row r="59" spans="3:19" x14ac:dyDescent="0.25">
      <c r="C59">
        <v>5</v>
      </c>
      <c r="D59">
        <v>101</v>
      </c>
      <c r="E59">
        <v>3.65</v>
      </c>
      <c r="I59">
        <v>667.6</v>
      </c>
      <c r="J59">
        <v>8</v>
      </c>
      <c r="Q59">
        <v>253493</v>
      </c>
    </row>
    <row r="60" spans="3:19" x14ac:dyDescent="0.25">
      <c r="C60">
        <v>5</v>
      </c>
      <c r="D60" t="s">
        <v>1562</v>
      </c>
      <c r="E60">
        <v>7</v>
      </c>
      <c r="I60">
        <v>1272</v>
      </c>
      <c r="J60">
        <v>58</v>
      </c>
      <c r="Q60">
        <v>339281</v>
      </c>
      <c r="S60">
        <v>1629.3114375289126</v>
      </c>
    </row>
    <row r="61" spans="3:19" x14ac:dyDescent="0.25">
      <c r="C61">
        <v>5</v>
      </c>
      <c r="D61">
        <v>526</v>
      </c>
      <c r="E61">
        <v>7</v>
      </c>
      <c r="I61">
        <v>1272</v>
      </c>
      <c r="J61">
        <v>58</v>
      </c>
      <c r="Q61">
        <v>339281</v>
      </c>
      <c r="S61">
        <v>1629.3114375289126</v>
      </c>
    </row>
    <row r="62" spans="3:19" x14ac:dyDescent="0.25">
      <c r="C62">
        <v>5</v>
      </c>
      <c r="D62" t="s">
        <v>1563</v>
      </c>
      <c r="E62">
        <v>25</v>
      </c>
      <c r="I62">
        <v>4156</v>
      </c>
      <c r="J62">
        <v>118</v>
      </c>
      <c r="Q62">
        <v>884333</v>
      </c>
      <c r="R62">
        <v>1684</v>
      </c>
      <c r="S62">
        <v>750</v>
      </c>
    </row>
    <row r="63" spans="3:19" x14ac:dyDescent="0.25">
      <c r="C63">
        <v>5</v>
      </c>
      <c r="D63">
        <v>303</v>
      </c>
      <c r="R63">
        <v>1684</v>
      </c>
      <c r="S63">
        <v>750</v>
      </c>
    </row>
    <row r="64" spans="3:19" x14ac:dyDescent="0.25">
      <c r="C64">
        <v>5</v>
      </c>
      <c r="D64">
        <v>409</v>
      </c>
      <c r="E64">
        <v>22</v>
      </c>
      <c r="I64">
        <v>3636</v>
      </c>
      <c r="J64">
        <v>118</v>
      </c>
      <c r="Q64">
        <v>814220</v>
      </c>
    </row>
    <row r="65" spans="3:19" x14ac:dyDescent="0.25">
      <c r="C65">
        <v>5</v>
      </c>
      <c r="D65">
        <v>642</v>
      </c>
      <c r="E65">
        <v>3</v>
      </c>
      <c r="I65">
        <v>520</v>
      </c>
      <c r="Q65">
        <v>70113</v>
      </c>
    </row>
    <row r="66" spans="3:19" x14ac:dyDescent="0.25">
      <c r="C66">
        <v>5</v>
      </c>
      <c r="D66" t="s">
        <v>1564</v>
      </c>
      <c r="E66">
        <v>1</v>
      </c>
      <c r="I66">
        <v>144</v>
      </c>
      <c r="Q66">
        <v>24933</v>
      </c>
    </row>
    <row r="67" spans="3:19" x14ac:dyDescent="0.25">
      <c r="C67">
        <v>5</v>
      </c>
      <c r="D67">
        <v>30</v>
      </c>
      <c r="E67">
        <v>1</v>
      </c>
      <c r="I67">
        <v>144</v>
      </c>
      <c r="Q67">
        <v>24933</v>
      </c>
    </row>
    <row r="68" spans="3:19" x14ac:dyDescent="0.25">
      <c r="C68" t="s">
        <v>1569</v>
      </c>
      <c r="E68">
        <v>36.85</v>
      </c>
      <c r="I68">
        <v>6273.2</v>
      </c>
      <c r="J68">
        <v>184</v>
      </c>
      <c r="K68">
        <v>15</v>
      </c>
      <c r="Q68">
        <v>1519823</v>
      </c>
      <c r="R68">
        <v>3684</v>
      </c>
      <c r="S68">
        <v>3635.6652987214834</v>
      </c>
    </row>
    <row r="69" spans="3:19" x14ac:dyDescent="0.25">
      <c r="C69">
        <v>6</v>
      </c>
      <c r="D69" t="s">
        <v>218</v>
      </c>
      <c r="E69">
        <v>3.85</v>
      </c>
      <c r="I69">
        <v>598</v>
      </c>
      <c r="J69">
        <v>8</v>
      </c>
      <c r="K69">
        <v>33</v>
      </c>
      <c r="Q69">
        <v>309465</v>
      </c>
      <c r="S69">
        <v>1256.3538611925708</v>
      </c>
    </row>
    <row r="70" spans="3:19" x14ac:dyDescent="0.25">
      <c r="C70">
        <v>6</v>
      </c>
      <c r="D70">
        <v>99</v>
      </c>
      <c r="S70">
        <v>1256.3538611925708</v>
      </c>
    </row>
    <row r="71" spans="3:19" x14ac:dyDescent="0.25">
      <c r="C71">
        <v>6</v>
      </c>
      <c r="D71">
        <v>100</v>
      </c>
      <c r="E71">
        <v>0.2</v>
      </c>
      <c r="I71">
        <v>32</v>
      </c>
      <c r="Q71">
        <v>9046</v>
      </c>
    </row>
    <row r="72" spans="3:19" x14ac:dyDescent="0.25">
      <c r="C72">
        <v>6</v>
      </c>
      <c r="D72">
        <v>101</v>
      </c>
      <c r="E72">
        <v>3.65</v>
      </c>
      <c r="I72">
        <v>566</v>
      </c>
      <c r="J72">
        <v>8</v>
      </c>
      <c r="K72">
        <v>33</v>
      </c>
      <c r="Q72">
        <v>300419</v>
      </c>
    </row>
    <row r="73" spans="3:19" x14ac:dyDescent="0.25">
      <c r="C73">
        <v>6</v>
      </c>
      <c r="D73" t="s">
        <v>1562</v>
      </c>
      <c r="E73">
        <v>7</v>
      </c>
      <c r="I73">
        <v>1056</v>
      </c>
      <c r="J73">
        <v>65</v>
      </c>
      <c r="Q73">
        <v>325802</v>
      </c>
      <c r="S73">
        <v>1629.3114375289126</v>
      </c>
    </row>
    <row r="74" spans="3:19" x14ac:dyDescent="0.25">
      <c r="C74">
        <v>6</v>
      </c>
      <c r="D74">
        <v>526</v>
      </c>
      <c r="E74">
        <v>7</v>
      </c>
      <c r="I74">
        <v>1056</v>
      </c>
      <c r="J74">
        <v>65</v>
      </c>
      <c r="Q74">
        <v>325802</v>
      </c>
      <c r="S74">
        <v>1629.3114375289126</v>
      </c>
    </row>
    <row r="75" spans="3:19" x14ac:dyDescent="0.25">
      <c r="C75">
        <v>6</v>
      </c>
      <c r="D75" t="s">
        <v>1563</v>
      </c>
      <c r="E75">
        <v>24.3</v>
      </c>
      <c r="I75">
        <v>3447.8</v>
      </c>
      <c r="J75">
        <v>140</v>
      </c>
      <c r="O75">
        <v>750</v>
      </c>
      <c r="P75">
        <v>750</v>
      </c>
      <c r="Q75">
        <v>866180</v>
      </c>
      <c r="R75">
        <v>500</v>
      </c>
      <c r="S75">
        <v>750</v>
      </c>
    </row>
    <row r="76" spans="3:19" x14ac:dyDescent="0.25">
      <c r="C76">
        <v>6</v>
      </c>
      <c r="D76">
        <v>303</v>
      </c>
      <c r="R76">
        <v>500</v>
      </c>
      <c r="S76">
        <v>750</v>
      </c>
    </row>
    <row r="77" spans="3:19" x14ac:dyDescent="0.25">
      <c r="C77">
        <v>6</v>
      </c>
      <c r="D77">
        <v>409</v>
      </c>
      <c r="E77">
        <v>21.3</v>
      </c>
      <c r="I77">
        <v>3055.8</v>
      </c>
      <c r="J77">
        <v>140</v>
      </c>
      <c r="O77">
        <v>750</v>
      </c>
      <c r="P77">
        <v>750</v>
      </c>
      <c r="Q77">
        <v>804504</v>
      </c>
    </row>
    <row r="78" spans="3:19" x14ac:dyDescent="0.25">
      <c r="C78">
        <v>6</v>
      </c>
      <c r="D78">
        <v>642</v>
      </c>
      <c r="E78">
        <v>3</v>
      </c>
      <c r="I78">
        <v>392</v>
      </c>
      <c r="Q78">
        <v>61676</v>
      </c>
    </row>
    <row r="79" spans="3:19" x14ac:dyDescent="0.25">
      <c r="C79">
        <v>6</v>
      </c>
      <c r="D79" t="s">
        <v>1564</v>
      </c>
      <c r="E79">
        <v>1</v>
      </c>
      <c r="I79">
        <v>120</v>
      </c>
      <c r="Q79">
        <v>24143</v>
      </c>
    </row>
    <row r="80" spans="3:19" x14ac:dyDescent="0.25">
      <c r="C80">
        <v>6</v>
      </c>
      <c r="D80">
        <v>30</v>
      </c>
      <c r="E80">
        <v>1</v>
      </c>
      <c r="I80">
        <v>120</v>
      </c>
      <c r="Q80">
        <v>24143</v>
      </c>
    </row>
    <row r="81" spans="3:19" x14ac:dyDescent="0.25">
      <c r="C81" t="s">
        <v>1570</v>
      </c>
      <c r="E81">
        <v>36.15</v>
      </c>
      <c r="I81">
        <v>5221.8</v>
      </c>
      <c r="J81">
        <v>213</v>
      </c>
      <c r="K81">
        <v>33</v>
      </c>
      <c r="O81">
        <v>750</v>
      </c>
      <c r="P81">
        <v>750</v>
      </c>
      <c r="Q81">
        <v>1525590</v>
      </c>
      <c r="R81">
        <v>500</v>
      </c>
      <c r="S81">
        <v>3635.6652987214834</v>
      </c>
    </row>
    <row r="82" spans="3:19" x14ac:dyDescent="0.25">
      <c r="C82">
        <v>7</v>
      </c>
      <c r="D82" t="s">
        <v>218</v>
      </c>
      <c r="E82">
        <v>3.85</v>
      </c>
      <c r="I82">
        <v>525.20000000000005</v>
      </c>
      <c r="K82">
        <v>42</v>
      </c>
      <c r="O82">
        <v>237902</v>
      </c>
      <c r="P82">
        <v>237902</v>
      </c>
      <c r="Q82">
        <v>573796</v>
      </c>
      <c r="S82">
        <v>1256.3538611925708</v>
      </c>
    </row>
    <row r="83" spans="3:19" x14ac:dyDescent="0.25">
      <c r="C83">
        <v>7</v>
      </c>
      <c r="D83">
        <v>99</v>
      </c>
      <c r="S83">
        <v>1256.3538611925708</v>
      </c>
    </row>
    <row r="84" spans="3:19" x14ac:dyDescent="0.25">
      <c r="C84">
        <v>7</v>
      </c>
      <c r="D84">
        <v>100</v>
      </c>
      <c r="E84">
        <v>0.2</v>
      </c>
      <c r="I84">
        <v>32</v>
      </c>
      <c r="K84">
        <v>15</v>
      </c>
      <c r="O84">
        <v>2839</v>
      </c>
      <c r="P84">
        <v>2839</v>
      </c>
      <c r="Q84">
        <v>25188</v>
      </c>
    </row>
    <row r="85" spans="3:19" x14ac:dyDescent="0.25">
      <c r="C85">
        <v>7</v>
      </c>
      <c r="D85">
        <v>101</v>
      </c>
      <c r="E85">
        <v>3.65</v>
      </c>
      <c r="I85">
        <v>493.2</v>
      </c>
      <c r="K85">
        <v>27</v>
      </c>
      <c r="O85">
        <v>235063</v>
      </c>
      <c r="P85">
        <v>235063</v>
      </c>
      <c r="Q85">
        <v>548608</v>
      </c>
    </row>
    <row r="86" spans="3:19" x14ac:dyDescent="0.25">
      <c r="C86">
        <v>7</v>
      </c>
      <c r="D86" t="s">
        <v>1562</v>
      </c>
      <c r="E86">
        <v>7</v>
      </c>
      <c r="I86">
        <v>976</v>
      </c>
      <c r="J86">
        <v>45</v>
      </c>
      <c r="O86">
        <v>91896</v>
      </c>
      <c r="P86">
        <v>91896</v>
      </c>
      <c r="Q86">
        <v>429123</v>
      </c>
      <c r="S86">
        <v>1629.3114375289126</v>
      </c>
    </row>
    <row r="87" spans="3:19" x14ac:dyDescent="0.25">
      <c r="C87">
        <v>7</v>
      </c>
      <c r="D87">
        <v>526</v>
      </c>
      <c r="E87">
        <v>7</v>
      </c>
      <c r="I87">
        <v>976</v>
      </c>
      <c r="J87">
        <v>45</v>
      </c>
      <c r="O87">
        <v>91896</v>
      </c>
      <c r="P87">
        <v>91896</v>
      </c>
      <c r="Q87">
        <v>429123</v>
      </c>
      <c r="S87">
        <v>1629.3114375289126</v>
      </c>
    </row>
    <row r="88" spans="3:19" x14ac:dyDescent="0.25">
      <c r="C88">
        <v>7</v>
      </c>
      <c r="D88" t="s">
        <v>1563</v>
      </c>
      <c r="E88">
        <v>25.3</v>
      </c>
      <c r="I88">
        <v>3160</v>
      </c>
      <c r="J88">
        <v>107</v>
      </c>
      <c r="O88">
        <v>290213</v>
      </c>
      <c r="P88">
        <v>290213</v>
      </c>
      <c r="Q88">
        <v>1144842</v>
      </c>
      <c r="S88">
        <v>750</v>
      </c>
    </row>
    <row r="89" spans="3:19" x14ac:dyDescent="0.25">
      <c r="C89">
        <v>7</v>
      </c>
      <c r="D89">
        <v>303</v>
      </c>
      <c r="S89">
        <v>750</v>
      </c>
    </row>
    <row r="90" spans="3:19" x14ac:dyDescent="0.25">
      <c r="C90">
        <v>7</v>
      </c>
      <c r="D90">
        <v>409</v>
      </c>
      <c r="E90">
        <v>22.3</v>
      </c>
      <c r="I90">
        <v>2696</v>
      </c>
      <c r="J90">
        <v>107</v>
      </c>
      <c r="O90">
        <v>267326</v>
      </c>
      <c r="P90">
        <v>267326</v>
      </c>
      <c r="Q90">
        <v>1051538</v>
      </c>
    </row>
    <row r="91" spans="3:19" x14ac:dyDescent="0.25">
      <c r="C91">
        <v>7</v>
      </c>
      <c r="D91">
        <v>642</v>
      </c>
      <c r="E91">
        <v>3</v>
      </c>
      <c r="I91">
        <v>464</v>
      </c>
      <c r="O91">
        <v>22887</v>
      </c>
      <c r="P91">
        <v>22887</v>
      </c>
      <c r="Q91">
        <v>93304</v>
      </c>
    </row>
    <row r="92" spans="3:19" x14ac:dyDescent="0.25">
      <c r="C92">
        <v>7</v>
      </c>
      <c r="D92" t="s">
        <v>1564</v>
      </c>
      <c r="E92">
        <v>1</v>
      </c>
      <c r="I92">
        <v>184</v>
      </c>
      <c r="O92">
        <v>7857</v>
      </c>
      <c r="P92">
        <v>7857</v>
      </c>
      <c r="Q92">
        <v>32077</v>
      </c>
    </row>
    <row r="93" spans="3:19" x14ac:dyDescent="0.25">
      <c r="C93">
        <v>7</v>
      </c>
      <c r="D93">
        <v>30</v>
      </c>
      <c r="E93">
        <v>1</v>
      </c>
      <c r="I93">
        <v>184</v>
      </c>
      <c r="O93">
        <v>7857</v>
      </c>
      <c r="P93">
        <v>7857</v>
      </c>
      <c r="Q93">
        <v>32077</v>
      </c>
    </row>
    <row r="94" spans="3:19" x14ac:dyDescent="0.25">
      <c r="C94" t="s">
        <v>1571</v>
      </c>
      <c r="E94">
        <v>37.15</v>
      </c>
      <c r="I94">
        <v>4845.2</v>
      </c>
      <c r="J94">
        <v>152</v>
      </c>
      <c r="K94">
        <v>42</v>
      </c>
      <c r="O94">
        <v>627868</v>
      </c>
      <c r="P94">
        <v>627868</v>
      </c>
      <c r="Q94">
        <v>2179838</v>
      </c>
      <c r="S94">
        <v>3635.6652987214834</v>
      </c>
    </row>
    <row r="95" spans="3:19" x14ac:dyDescent="0.25">
      <c r="C95">
        <v>8</v>
      </c>
      <c r="D95" t="s">
        <v>218</v>
      </c>
      <c r="E95">
        <v>3.85</v>
      </c>
      <c r="I95">
        <v>426.4</v>
      </c>
      <c r="J95">
        <v>8</v>
      </c>
      <c r="K95">
        <v>22</v>
      </c>
      <c r="Q95">
        <v>288569</v>
      </c>
      <c r="S95">
        <v>1256.3538611925708</v>
      </c>
    </row>
    <row r="96" spans="3:19" x14ac:dyDescent="0.25">
      <c r="C96">
        <v>8</v>
      </c>
      <c r="D96">
        <v>99</v>
      </c>
      <c r="S96">
        <v>1256.3538611925708</v>
      </c>
    </row>
    <row r="97" spans="3:19" x14ac:dyDescent="0.25">
      <c r="C97">
        <v>8</v>
      </c>
      <c r="D97">
        <v>100</v>
      </c>
      <c r="E97">
        <v>0.2</v>
      </c>
      <c r="I97">
        <v>16</v>
      </c>
      <c r="K97">
        <v>8</v>
      </c>
      <c r="Q97">
        <v>12769</v>
      </c>
    </row>
    <row r="98" spans="3:19" x14ac:dyDescent="0.25">
      <c r="C98">
        <v>8</v>
      </c>
      <c r="D98">
        <v>101</v>
      </c>
      <c r="E98">
        <v>3.65</v>
      </c>
      <c r="I98">
        <v>410.4</v>
      </c>
      <c r="J98">
        <v>8</v>
      </c>
      <c r="K98">
        <v>14</v>
      </c>
      <c r="Q98">
        <v>275800</v>
      </c>
    </row>
    <row r="99" spans="3:19" x14ac:dyDescent="0.25">
      <c r="C99">
        <v>8</v>
      </c>
      <c r="D99" t="s">
        <v>1562</v>
      </c>
      <c r="E99">
        <v>7</v>
      </c>
      <c r="I99">
        <v>920</v>
      </c>
      <c r="J99">
        <v>69</v>
      </c>
      <c r="Q99">
        <v>335173</v>
      </c>
      <c r="S99">
        <v>1629.3114375289126</v>
      </c>
    </row>
    <row r="100" spans="3:19" x14ac:dyDescent="0.25">
      <c r="C100">
        <v>8</v>
      </c>
      <c r="D100">
        <v>526</v>
      </c>
      <c r="E100">
        <v>7</v>
      </c>
      <c r="I100">
        <v>920</v>
      </c>
      <c r="J100">
        <v>69</v>
      </c>
      <c r="Q100">
        <v>335173</v>
      </c>
      <c r="S100">
        <v>1629.3114375289126</v>
      </c>
    </row>
    <row r="101" spans="3:19" x14ac:dyDescent="0.25">
      <c r="C101">
        <v>8</v>
      </c>
      <c r="D101" t="s">
        <v>1563</v>
      </c>
      <c r="E101">
        <v>25.3</v>
      </c>
      <c r="I101">
        <v>2980</v>
      </c>
      <c r="J101">
        <v>156.5</v>
      </c>
      <c r="Q101">
        <v>882000</v>
      </c>
      <c r="S101">
        <v>750</v>
      </c>
    </row>
    <row r="102" spans="3:19" x14ac:dyDescent="0.25">
      <c r="C102">
        <v>8</v>
      </c>
      <c r="D102">
        <v>303</v>
      </c>
      <c r="S102">
        <v>750</v>
      </c>
    </row>
    <row r="103" spans="3:19" x14ac:dyDescent="0.25">
      <c r="C103">
        <v>8</v>
      </c>
      <c r="D103">
        <v>409</v>
      </c>
      <c r="E103">
        <v>22.3</v>
      </c>
      <c r="I103">
        <v>2604</v>
      </c>
      <c r="J103">
        <v>156.5</v>
      </c>
      <c r="Q103">
        <v>812243</v>
      </c>
    </row>
    <row r="104" spans="3:19" x14ac:dyDescent="0.25">
      <c r="C104">
        <v>8</v>
      </c>
      <c r="D104">
        <v>642</v>
      </c>
      <c r="E104">
        <v>3</v>
      </c>
      <c r="I104">
        <v>376</v>
      </c>
      <c r="Q104">
        <v>69757</v>
      </c>
    </row>
    <row r="105" spans="3:19" x14ac:dyDescent="0.25">
      <c r="C105">
        <v>8</v>
      </c>
      <c r="D105" t="s">
        <v>1564</v>
      </c>
      <c r="E105">
        <v>1</v>
      </c>
      <c r="I105">
        <v>152</v>
      </c>
      <c r="Q105">
        <v>24265</v>
      </c>
    </row>
    <row r="106" spans="3:19" x14ac:dyDescent="0.25">
      <c r="C106">
        <v>8</v>
      </c>
      <c r="D106">
        <v>30</v>
      </c>
      <c r="E106">
        <v>1</v>
      </c>
      <c r="I106">
        <v>152</v>
      </c>
      <c r="Q106">
        <v>24265</v>
      </c>
    </row>
    <row r="107" spans="3:19" x14ac:dyDescent="0.25">
      <c r="C107" t="s">
        <v>1572</v>
      </c>
      <c r="E107">
        <v>37.15</v>
      </c>
      <c r="I107">
        <v>4478.3999999999996</v>
      </c>
      <c r="J107">
        <v>233.5</v>
      </c>
      <c r="K107">
        <v>22</v>
      </c>
      <c r="Q107">
        <v>1530007</v>
      </c>
      <c r="S107">
        <v>3635.6652987214834</v>
      </c>
    </row>
    <row r="108" spans="3:19" x14ac:dyDescent="0.25">
      <c r="C108">
        <v>9</v>
      </c>
      <c r="D108" t="s">
        <v>218</v>
      </c>
      <c r="E108">
        <v>4.6500000000000004</v>
      </c>
      <c r="I108">
        <v>751.6</v>
      </c>
      <c r="J108">
        <v>8</v>
      </c>
      <c r="K108">
        <v>24</v>
      </c>
      <c r="Q108">
        <v>318779</v>
      </c>
      <c r="S108">
        <v>1256.3538611925708</v>
      </c>
    </row>
    <row r="109" spans="3:19" x14ac:dyDescent="0.25">
      <c r="C109">
        <v>9</v>
      </c>
      <c r="D109">
        <v>99</v>
      </c>
      <c r="E109">
        <v>0.8</v>
      </c>
      <c r="I109">
        <v>134.4</v>
      </c>
      <c r="Q109">
        <v>27824</v>
      </c>
      <c r="S109">
        <v>1256.3538611925708</v>
      </c>
    </row>
    <row r="110" spans="3:19" x14ac:dyDescent="0.25">
      <c r="C110">
        <v>9</v>
      </c>
      <c r="D110">
        <v>100</v>
      </c>
      <c r="E110">
        <v>0.2</v>
      </c>
      <c r="I110">
        <v>32</v>
      </c>
      <c r="K110">
        <v>5</v>
      </c>
      <c r="Q110">
        <v>14266</v>
      </c>
    </row>
    <row r="111" spans="3:19" x14ac:dyDescent="0.25">
      <c r="C111">
        <v>9</v>
      </c>
      <c r="D111">
        <v>101</v>
      </c>
      <c r="E111">
        <v>3.65</v>
      </c>
      <c r="I111">
        <v>585.20000000000005</v>
      </c>
      <c r="J111">
        <v>8</v>
      </c>
      <c r="K111">
        <v>19</v>
      </c>
      <c r="Q111">
        <v>276689</v>
      </c>
    </row>
    <row r="112" spans="3:19" x14ac:dyDescent="0.25">
      <c r="C112">
        <v>9</v>
      </c>
      <c r="D112" t="s">
        <v>1562</v>
      </c>
      <c r="E112">
        <v>7</v>
      </c>
      <c r="I112">
        <v>1092</v>
      </c>
      <c r="J112">
        <v>61</v>
      </c>
      <c r="Q112">
        <v>320073</v>
      </c>
      <c r="S112">
        <v>1629.3114375289126</v>
      </c>
    </row>
    <row r="113" spans="3:19" x14ac:dyDescent="0.25">
      <c r="C113">
        <v>9</v>
      </c>
      <c r="D113">
        <v>526</v>
      </c>
      <c r="E113">
        <v>7</v>
      </c>
      <c r="I113">
        <v>1092</v>
      </c>
      <c r="J113">
        <v>61</v>
      </c>
      <c r="Q113">
        <v>320073</v>
      </c>
      <c r="S113">
        <v>1629.3114375289126</v>
      </c>
    </row>
    <row r="114" spans="3:19" x14ac:dyDescent="0.25">
      <c r="C114">
        <v>9</v>
      </c>
      <c r="D114" t="s">
        <v>1563</v>
      </c>
      <c r="E114">
        <v>26.3</v>
      </c>
      <c r="I114">
        <v>3511.5</v>
      </c>
      <c r="J114">
        <v>121</v>
      </c>
      <c r="O114">
        <v>14348</v>
      </c>
      <c r="P114">
        <v>14348</v>
      </c>
      <c r="Q114">
        <v>833231</v>
      </c>
      <c r="R114">
        <v>3000</v>
      </c>
      <c r="S114">
        <v>750</v>
      </c>
    </row>
    <row r="115" spans="3:19" x14ac:dyDescent="0.25">
      <c r="C115">
        <v>9</v>
      </c>
      <c r="D115">
        <v>303</v>
      </c>
      <c r="R115">
        <v>3000</v>
      </c>
      <c r="S115">
        <v>750</v>
      </c>
    </row>
    <row r="116" spans="3:19" x14ac:dyDescent="0.25">
      <c r="C116">
        <v>9</v>
      </c>
      <c r="D116">
        <v>409</v>
      </c>
      <c r="E116">
        <v>23.3</v>
      </c>
      <c r="I116">
        <v>3191.5</v>
      </c>
      <c r="J116">
        <v>121</v>
      </c>
      <c r="O116">
        <v>14348</v>
      </c>
      <c r="P116">
        <v>14348</v>
      </c>
      <c r="Q116">
        <v>772504</v>
      </c>
    </row>
    <row r="117" spans="3:19" x14ac:dyDescent="0.25">
      <c r="C117">
        <v>9</v>
      </c>
      <c r="D117">
        <v>642</v>
      </c>
      <c r="E117">
        <v>3</v>
      </c>
      <c r="I117">
        <v>320</v>
      </c>
      <c r="Q117">
        <v>60727</v>
      </c>
    </row>
    <row r="118" spans="3:19" x14ac:dyDescent="0.25">
      <c r="C118">
        <v>9</v>
      </c>
      <c r="D118" t="s">
        <v>1564</v>
      </c>
      <c r="E118">
        <v>1</v>
      </c>
      <c r="I118">
        <v>160</v>
      </c>
      <c r="Q118">
        <v>24183</v>
      </c>
    </row>
    <row r="119" spans="3:19" x14ac:dyDescent="0.25">
      <c r="C119">
        <v>9</v>
      </c>
      <c r="D119">
        <v>30</v>
      </c>
      <c r="E119">
        <v>1</v>
      </c>
      <c r="I119">
        <v>160</v>
      </c>
      <c r="Q119">
        <v>24183</v>
      </c>
    </row>
    <row r="120" spans="3:19" x14ac:dyDescent="0.25">
      <c r="C120" t="s">
        <v>1573</v>
      </c>
      <c r="E120">
        <v>38.950000000000003</v>
      </c>
      <c r="I120">
        <v>5515.1</v>
      </c>
      <c r="J120">
        <v>190</v>
      </c>
      <c r="K120">
        <v>24</v>
      </c>
      <c r="O120">
        <v>14348</v>
      </c>
      <c r="P120">
        <v>14348</v>
      </c>
      <c r="Q120">
        <v>1496266</v>
      </c>
      <c r="R120">
        <v>3000</v>
      </c>
      <c r="S120">
        <v>3635.6652987214834</v>
      </c>
    </row>
    <row r="121" spans="3:19" x14ac:dyDescent="0.25">
      <c r="C121">
        <v>10</v>
      </c>
      <c r="D121" t="s">
        <v>218</v>
      </c>
      <c r="E121">
        <v>5.25</v>
      </c>
      <c r="I121">
        <v>948</v>
      </c>
      <c r="J121">
        <v>8</v>
      </c>
      <c r="K121">
        <v>40</v>
      </c>
      <c r="Q121">
        <v>360619</v>
      </c>
      <c r="S121">
        <v>1256.3538611925708</v>
      </c>
    </row>
    <row r="122" spans="3:19" x14ac:dyDescent="0.25">
      <c r="C122">
        <v>10</v>
      </c>
      <c r="D122">
        <v>99</v>
      </c>
      <c r="E122">
        <v>1</v>
      </c>
      <c r="I122">
        <v>184</v>
      </c>
      <c r="Q122">
        <v>34780</v>
      </c>
      <c r="S122">
        <v>1256.3538611925708</v>
      </c>
    </row>
    <row r="123" spans="3:19" x14ac:dyDescent="0.25">
      <c r="C123">
        <v>10</v>
      </c>
      <c r="D123">
        <v>100</v>
      </c>
      <c r="E123">
        <v>0.6</v>
      </c>
      <c r="I123">
        <v>110.4</v>
      </c>
      <c r="K123">
        <v>15</v>
      </c>
      <c r="Q123">
        <v>37062</v>
      </c>
    </row>
    <row r="124" spans="3:19" x14ac:dyDescent="0.25">
      <c r="C124">
        <v>10</v>
      </c>
      <c r="D124">
        <v>101</v>
      </c>
      <c r="E124">
        <v>3.65</v>
      </c>
      <c r="I124">
        <v>653.6</v>
      </c>
      <c r="J124">
        <v>8</v>
      </c>
      <c r="K124">
        <v>25</v>
      </c>
      <c r="Q124">
        <v>288777</v>
      </c>
    </row>
    <row r="125" spans="3:19" x14ac:dyDescent="0.25">
      <c r="C125">
        <v>10</v>
      </c>
      <c r="D125" t="s">
        <v>1562</v>
      </c>
      <c r="E125">
        <v>7</v>
      </c>
      <c r="I125">
        <v>1252</v>
      </c>
      <c r="J125">
        <v>40</v>
      </c>
      <c r="Q125">
        <v>320070</v>
      </c>
      <c r="S125">
        <v>1629.3114375289126</v>
      </c>
    </row>
    <row r="126" spans="3:19" x14ac:dyDescent="0.25">
      <c r="C126">
        <v>10</v>
      </c>
      <c r="D126">
        <v>526</v>
      </c>
      <c r="E126">
        <v>7</v>
      </c>
      <c r="I126">
        <v>1252</v>
      </c>
      <c r="J126">
        <v>40</v>
      </c>
      <c r="Q126">
        <v>320070</v>
      </c>
      <c r="S126">
        <v>1629.3114375289126</v>
      </c>
    </row>
    <row r="127" spans="3:19" x14ac:dyDescent="0.25">
      <c r="C127">
        <v>10</v>
      </c>
      <c r="D127" t="s">
        <v>1563</v>
      </c>
      <c r="E127">
        <v>26.3</v>
      </c>
      <c r="I127">
        <v>3699.5</v>
      </c>
      <c r="J127">
        <v>114</v>
      </c>
      <c r="O127">
        <v>23526</v>
      </c>
      <c r="P127">
        <v>23526</v>
      </c>
      <c r="Q127">
        <v>821660</v>
      </c>
      <c r="S127">
        <v>750</v>
      </c>
    </row>
    <row r="128" spans="3:19" x14ac:dyDescent="0.25">
      <c r="C128">
        <v>10</v>
      </c>
      <c r="D128">
        <v>303</v>
      </c>
      <c r="S128">
        <v>750</v>
      </c>
    </row>
    <row r="129" spans="3:19" x14ac:dyDescent="0.25">
      <c r="C129">
        <v>10</v>
      </c>
      <c r="D129">
        <v>409</v>
      </c>
      <c r="E129">
        <v>23.3</v>
      </c>
      <c r="I129">
        <v>3363.5</v>
      </c>
      <c r="J129">
        <v>114</v>
      </c>
      <c r="O129">
        <v>15098</v>
      </c>
      <c r="P129">
        <v>15098</v>
      </c>
      <c r="Q129">
        <v>766294</v>
      </c>
    </row>
    <row r="130" spans="3:19" x14ac:dyDescent="0.25">
      <c r="C130">
        <v>10</v>
      </c>
      <c r="D130">
        <v>642</v>
      </c>
      <c r="E130">
        <v>3</v>
      </c>
      <c r="I130">
        <v>336</v>
      </c>
      <c r="O130">
        <v>8428</v>
      </c>
      <c r="P130">
        <v>8428</v>
      </c>
      <c r="Q130">
        <v>55366</v>
      </c>
    </row>
    <row r="131" spans="3:19" x14ac:dyDescent="0.25">
      <c r="C131">
        <v>10</v>
      </c>
      <c r="D131" t="s">
        <v>1564</v>
      </c>
      <c r="E131">
        <v>1</v>
      </c>
      <c r="I131">
        <v>184</v>
      </c>
      <c r="Q131">
        <v>24220</v>
      </c>
    </row>
    <row r="132" spans="3:19" x14ac:dyDescent="0.25">
      <c r="C132">
        <v>10</v>
      </c>
      <c r="D132">
        <v>30</v>
      </c>
      <c r="E132">
        <v>1</v>
      </c>
      <c r="I132">
        <v>184</v>
      </c>
      <c r="Q132">
        <v>24220</v>
      </c>
    </row>
    <row r="133" spans="3:19" x14ac:dyDescent="0.25">
      <c r="C133" t="s">
        <v>1574</v>
      </c>
      <c r="E133">
        <v>39.549999999999997</v>
      </c>
      <c r="I133">
        <v>6083.5</v>
      </c>
      <c r="J133">
        <v>162</v>
      </c>
      <c r="K133">
        <v>40</v>
      </c>
      <c r="O133">
        <v>23526</v>
      </c>
      <c r="P133">
        <v>23526</v>
      </c>
      <c r="Q133">
        <v>1526569</v>
      </c>
      <c r="S133">
        <v>3635.6652987214834</v>
      </c>
    </row>
  </sheetData>
  <hyperlinks>
    <hyperlink ref="A2" location="Obsah!A1" display="Zpět na Obsah  KL 01  1.-4.měsíc" xr:uid="{665CC063-C45F-4209-B765-9E719248B948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1586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31413027</v>
      </c>
      <c r="C3" s="222">
        <f t="shared" ref="C3:Z3" si="0">SUBTOTAL(9,C6:C1048576)</f>
        <v>4</v>
      </c>
      <c r="D3" s="222"/>
      <c r="E3" s="222">
        <f>SUBTOTAL(9,E6:E1048576)/4</f>
        <v>40857569</v>
      </c>
      <c r="F3" s="222"/>
      <c r="G3" s="222">
        <f t="shared" si="0"/>
        <v>4</v>
      </c>
      <c r="H3" s="222">
        <f>SUBTOTAL(9,H6:H1048576)/4</f>
        <v>43614048</v>
      </c>
      <c r="I3" s="225">
        <f>IF(B3&lt;&gt;0,H3/B3,"")</f>
        <v>1.3884064085896592</v>
      </c>
      <c r="J3" s="223">
        <f>IF(E3&lt;&gt;0,H3/E3,"")</f>
        <v>1.0674655655602026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4"/>
      <c r="B5" s="605">
        <v>2015</v>
      </c>
      <c r="C5" s="606"/>
      <c r="D5" s="606"/>
      <c r="E5" s="606">
        <v>2018</v>
      </c>
      <c r="F5" s="606"/>
      <c r="G5" s="606"/>
      <c r="H5" s="606">
        <v>2019</v>
      </c>
      <c r="I5" s="607" t="s">
        <v>211</v>
      </c>
      <c r="J5" s="608" t="s">
        <v>2</v>
      </c>
      <c r="K5" s="605">
        <v>2015</v>
      </c>
      <c r="L5" s="606"/>
      <c r="M5" s="606"/>
      <c r="N5" s="606">
        <v>2018</v>
      </c>
      <c r="O5" s="606"/>
      <c r="P5" s="606"/>
      <c r="Q5" s="606">
        <v>2019</v>
      </c>
      <c r="R5" s="607" t="s">
        <v>211</v>
      </c>
      <c r="S5" s="608" t="s">
        <v>2</v>
      </c>
      <c r="T5" s="605">
        <v>2015</v>
      </c>
      <c r="U5" s="606"/>
      <c r="V5" s="606"/>
      <c r="W5" s="606">
        <v>2018</v>
      </c>
      <c r="X5" s="606"/>
      <c r="Y5" s="606"/>
      <c r="Z5" s="606">
        <v>2019</v>
      </c>
      <c r="AA5" s="607" t="s">
        <v>211</v>
      </c>
      <c r="AB5" s="608" t="s">
        <v>2</v>
      </c>
    </row>
    <row r="6" spans="1:28" ht="14.45" customHeight="1" x14ac:dyDescent="0.25">
      <c r="A6" s="609" t="s">
        <v>1584</v>
      </c>
      <c r="B6" s="610">
        <v>31413027</v>
      </c>
      <c r="C6" s="611">
        <v>1</v>
      </c>
      <c r="D6" s="611">
        <v>0.76884229210993926</v>
      </c>
      <c r="E6" s="610">
        <v>40857569</v>
      </c>
      <c r="F6" s="611">
        <v>1.3006568580608293</v>
      </c>
      <c r="G6" s="611">
        <v>1</v>
      </c>
      <c r="H6" s="610">
        <v>43614048</v>
      </c>
      <c r="I6" s="611">
        <v>1.3884064085896592</v>
      </c>
      <c r="J6" s="611">
        <v>1.0674655655602026</v>
      </c>
      <c r="K6" s="610"/>
      <c r="L6" s="611"/>
      <c r="M6" s="611"/>
      <c r="N6" s="610"/>
      <c r="O6" s="611"/>
      <c r="P6" s="611"/>
      <c r="Q6" s="610"/>
      <c r="R6" s="611"/>
      <c r="S6" s="611"/>
      <c r="T6" s="610"/>
      <c r="U6" s="611"/>
      <c r="V6" s="611"/>
      <c r="W6" s="610"/>
      <c r="X6" s="611"/>
      <c r="Y6" s="611"/>
      <c r="Z6" s="610"/>
      <c r="AA6" s="611"/>
      <c r="AB6" s="612"/>
    </row>
    <row r="7" spans="1:28" ht="14.45" customHeight="1" thickBot="1" x14ac:dyDescent="0.3">
      <c r="A7" s="616" t="s">
        <v>1585</v>
      </c>
      <c r="B7" s="613">
        <v>31413027</v>
      </c>
      <c r="C7" s="614">
        <v>1</v>
      </c>
      <c r="D7" s="614">
        <v>0.76884229210993926</v>
      </c>
      <c r="E7" s="613">
        <v>40857569</v>
      </c>
      <c r="F7" s="614">
        <v>1.3006568580608293</v>
      </c>
      <c r="G7" s="614">
        <v>1</v>
      </c>
      <c r="H7" s="613">
        <v>43614048</v>
      </c>
      <c r="I7" s="614">
        <v>1.3884064085896592</v>
      </c>
      <c r="J7" s="614">
        <v>1.0674655655602026</v>
      </c>
      <c r="K7" s="613"/>
      <c r="L7" s="614"/>
      <c r="M7" s="614"/>
      <c r="N7" s="613"/>
      <c r="O7" s="614"/>
      <c r="P7" s="614"/>
      <c r="Q7" s="613"/>
      <c r="R7" s="614"/>
      <c r="S7" s="614"/>
      <c r="T7" s="613"/>
      <c r="U7" s="614"/>
      <c r="V7" s="614"/>
      <c r="W7" s="613"/>
      <c r="X7" s="614"/>
      <c r="Y7" s="614"/>
      <c r="Z7" s="613"/>
      <c r="AA7" s="614"/>
      <c r="AB7" s="615"/>
    </row>
    <row r="8" spans="1:28" ht="14.45" customHeight="1" thickBot="1" x14ac:dyDescent="0.25"/>
    <row r="9" spans="1:28" ht="14.45" customHeight="1" x14ac:dyDescent="0.25">
      <c r="A9" s="609" t="s">
        <v>480</v>
      </c>
      <c r="B9" s="610">
        <v>31413027</v>
      </c>
      <c r="C9" s="611">
        <v>1</v>
      </c>
      <c r="D9" s="611">
        <v>0.76884229210993926</v>
      </c>
      <c r="E9" s="610">
        <v>40857569</v>
      </c>
      <c r="F9" s="611">
        <v>1.3006568580608293</v>
      </c>
      <c r="G9" s="611">
        <v>1</v>
      </c>
      <c r="H9" s="610">
        <v>43614048</v>
      </c>
      <c r="I9" s="611">
        <v>1.3884064085896592</v>
      </c>
      <c r="J9" s="612">
        <v>1.0674655655602026</v>
      </c>
    </row>
    <row r="10" spans="1:28" ht="14.45" customHeight="1" thickBot="1" x14ac:dyDescent="0.3">
      <c r="A10" s="616" t="s">
        <v>1587</v>
      </c>
      <c r="B10" s="613">
        <v>31413027</v>
      </c>
      <c r="C10" s="614">
        <v>1</v>
      </c>
      <c r="D10" s="614">
        <v>0.76884229210993926</v>
      </c>
      <c r="E10" s="613">
        <v>40857569</v>
      </c>
      <c r="F10" s="614">
        <v>1.3006568580608293</v>
      </c>
      <c r="G10" s="614">
        <v>1</v>
      </c>
      <c r="H10" s="613">
        <v>43614048</v>
      </c>
      <c r="I10" s="614">
        <v>1.3884064085896592</v>
      </c>
      <c r="J10" s="615">
        <v>1.0674655655602026</v>
      </c>
    </row>
    <row r="11" spans="1:28" ht="14.45" customHeight="1" x14ac:dyDescent="0.2">
      <c r="A11" s="562" t="s">
        <v>247</v>
      </c>
    </row>
    <row r="12" spans="1:28" ht="14.45" customHeight="1" x14ac:dyDescent="0.2">
      <c r="A12" s="563" t="s">
        <v>565</v>
      </c>
    </row>
    <row r="13" spans="1:28" ht="14.45" customHeight="1" x14ac:dyDescent="0.2">
      <c r="A13" s="562" t="s">
        <v>1588</v>
      </c>
    </row>
    <row r="14" spans="1:28" ht="14.45" customHeight="1" x14ac:dyDescent="0.2">
      <c r="A14" s="562" t="s">
        <v>1589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10523520-9600-40EF-B89F-1A6E60C8759E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1590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145369</v>
      </c>
      <c r="C3" s="260">
        <f t="shared" si="0"/>
        <v>164638</v>
      </c>
      <c r="D3" s="272">
        <f t="shared" si="0"/>
        <v>176412</v>
      </c>
      <c r="E3" s="224">
        <f t="shared" si="0"/>
        <v>31413027</v>
      </c>
      <c r="F3" s="222">
        <f t="shared" si="0"/>
        <v>40857569</v>
      </c>
      <c r="G3" s="261">
        <f t="shared" si="0"/>
        <v>43614048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4"/>
      <c r="B5" s="605">
        <v>2015</v>
      </c>
      <c r="C5" s="606">
        <v>2018</v>
      </c>
      <c r="D5" s="617">
        <v>2019</v>
      </c>
      <c r="E5" s="605">
        <v>2015</v>
      </c>
      <c r="F5" s="606">
        <v>2018</v>
      </c>
      <c r="G5" s="617">
        <v>2019</v>
      </c>
    </row>
    <row r="6" spans="1:7" ht="14.45" customHeight="1" thickBot="1" x14ac:dyDescent="0.25">
      <c r="A6" s="620" t="s">
        <v>1587</v>
      </c>
      <c r="B6" s="528">
        <v>145369</v>
      </c>
      <c r="C6" s="528">
        <v>164638</v>
      </c>
      <c r="D6" s="528">
        <v>176412</v>
      </c>
      <c r="E6" s="618">
        <v>31413027</v>
      </c>
      <c r="F6" s="618">
        <v>40857569</v>
      </c>
      <c r="G6" s="619">
        <v>43614048</v>
      </c>
    </row>
    <row r="7" spans="1:7" ht="14.45" customHeight="1" x14ac:dyDescent="0.2">
      <c r="A7" s="562" t="s">
        <v>247</v>
      </c>
    </row>
    <row r="8" spans="1:7" ht="14.45" customHeight="1" x14ac:dyDescent="0.2">
      <c r="A8" s="563" t="s">
        <v>565</v>
      </c>
    </row>
    <row r="9" spans="1:7" ht="14.45" customHeight="1" x14ac:dyDescent="0.2">
      <c r="A9" s="562" t="s">
        <v>1588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A9D75475-A4E9-465A-B8AA-A7AA6A5B1CCE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1721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145369</v>
      </c>
      <c r="H3" s="103">
        <f t="shared" si="0"/>
        <v>31413027</v>
      </c>
      <c r="I3" s="74"/>
      <c r="J3" s="74"/>
      <c r="K3" s="103">
        <f t="shared" si="0"/>
        <v>164638</v>
      </c>
      <c r="L3" s="103">
        <f t="shared" si="0"/>
        <v>40857569</v>
      </c>
      <c r="M3" s="74"/>
      <c r="N3" s="74"/>
      <c r="O3" s="103">
        <f t="shared" si="0"/>
        <v>176412</v>
      </c>
      <c r="P3" s="103">
        <f t="shared" si="0"/>
        <v>43614048</v>
      </c>
      <c r="Q3" s="75">
        <f>IF(L3=0,0,P3/L3)</f>
        <v>1.0674655655602026</v>
      </c>
      <c r="R3" s="104">
        <f>IF(O3=0,0,P3/O3)</f>
        <v>247.22835181280186</v>
      </c>
    </row>
    <row r="4" spans="1:18" ht="14.45" customHeight="1" x14ac:dyDescent="0.2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1"/>
      <c r="B5" s="621"/>
      <c r="C5" s="622"/>
      <c r="D5" s="623"/>
      <c r="E5" s="624"/>
      <c r="F5" s="625"/>
      <c r="G5" s="626" t="s">
        <v>71</v>
      </c>
      <c r="H5" s="627" t="s">
        <v>14</v>
      </c>
      <c r="I5" s="628"/>
      <c r="J5" s="628"/>
      <c r="K5" s="626" t="s">
        <v>71</v>
      </c>
      <c r="L5" s="627" t="s">
        <v>14</v>
      </c>
      <c r="M5" s="628"/>
      <c r="N5" s="628"/>
      <c r="O5" s="626" t="s">
        <v>71</v>
      </c>
      <c r="P5" s="627" t="s">
        <v>14</v>
      </c>
      <c r="Q5" s="629"/>
      <c r="R5" s="630"/>
    </row>
    <row r="6" spans="1:18" ht="14.45" customHeight="1" x14ac:dyDescent="0.2">
      <c r="A6" s="584" t="s">
        <v>1591</v>
      </c>
      <c r="B6" s="585" t="s">
        <v>1592</v>
      </c>
      <c r="C6" s="585" t="s">
        <v>480</v>
      </c>
      <c r="D6" s="585" t="s">
        <v>1593</v>
      </c>
      <c r="E6" s="585" t="s">
        <v>1594</v>
      </c>
      <c r="F6" s="585" t="s">
        <v>1595</v>
      </c>
      <c r="G6" s="116">
        <v>596</v>
      </c>
      <c r="H6" s="116">
        <v>103108</v>
      </c>
      <c r="I6" s="585">
        <v>0.93318852384831208</v>
      </c>
      <c r="J6" s="585">
        <v>173</v>
      </c>
      <c r="K6" s="116">
        <v>635</v>
      </c>
      <c r="L6" s="116">
        <v>110490</v>
      </c>
      <c r="M6" s="585">
        <v>1</v>
      </c>
      <c r="N6" s="585">
        <v>174</v>
      </c>
      <c r="O6" s="116">
        <v>765</v>
      </c>
      <c r="P6" s="116">
        <v>133875</v>
      </c>
      <c r="Q6" s="590">
        <v>1.2116481129513983</v>
      </c>
      <c r="R6" s="598">
        <v>175</v>
      </c>
    </row>
    <row r="7" spans="1:18" ht="14.45" customHeight="1" x14ac:dyDescent="0.2">
      <c r="A7" s="507" t="s">
        <v>1591</v>
      </c>
      <c r="B7" s="508" t="s">
        <v>1592</v>
      </c>
      <c r="C7" s="508" t="s">
        <v>480</v>
      </c>
      <c r="D7" s="508" t="s">
        <v>1593</v>
      </c>
      <c r="E7" s="508" t="s">
        <v>1596</v>
      </c>
      <c r="F7" s="508" t="s">
        <v>1597</v>
      </c>
      <c r="G7" s="512">
        <v>5267</v>
      </c>
      <c r="H7" s="512">
        <v>1011264</v>
      </c>
      <c r="I7" s="508">
        <v>0.96212079407998263</v>
      </c>
      <c r="J7" s="508">
        <v>192</v>
      </c>
      <c r="K7" s="512">
        <v>5446</v>
      </c>
      <c r="L7" s="512">
        <v>1051078</v>
      </c>
      <c r="M7" s="508">
        <v>1</v>
      </c>
      <c r="N7" s="508">
        <v>193</v>
      </c>
      <c r="O7" s="512">
        <v>5308</v>
      </c>
      <c r="P7" s="512">
        <v>1035060</v>
      </c>
      <c r="Q7" s="535">
        <v>0.98476040788599895</v>
      </c>
      <c r="R7" s="513">
        <v>195</v>
      </c>
    </row>
    <row r="8" spans="1:18" ht="14.45" customHeight="1" x14ac:dyDescent="0.2">
      <c r="A8" s="507" t="s">
        <v>1591</v>
      </c>
      <c r="B8" s="508" t="s">
        <v>1592</v>
      </c>
      <c r="C8" s="508" t="s">
        <v>480</v>
      </c>
      <c r="D8" s="508" t="s">
        <v>1593</v>
      </c>
      <c r="E8" s="508" t="s">
        <v>1598</v>
      </c>
      <c r="F8" s="508" t="s">
        <v>1599</v>
      </c>
      <c r="G8" s="512">
        <v>4644</v>
      </c>
      <c r="H8" s="512">
        <v>352944</v>
      </c>
      <c r="I8" s="508">
        <v>0.88322556104982886</v>
      </c>
      <c r="J8" s="508">
        <v>76</v>
      </c>
      <c r="K8" s="512">
        <v>5258</v>
      </c>
      <c r="L8" s="512">
        <v>399608</v>
      </c>
      <c r="M8" s="508">
        <v>1</v>
      </c>
      <c r="N8" s="508">
        <v>76</v>
      </c>
      <c r="O8" s="512">
        <v>5466</v>
      </c>
      <c r="P8" s="512">
        <v>420882</v>
      </c>
      <c r="Q8" s="535">
        <v>1.0532371724289804</v>
      </c>
      <c r="R8" s="513">
        <v>77</v>
      </c>
    </row>
    <row r="9" spans="1:18" ht="14.45" customHeight="1" x14ac:dyDescent="0.2">
      <c r="A9" s="507" t="s">
        <v>1591</v>
      </c>
      <c r="B9" s="508" t="s">
        <v>1592</v>
      </c>
      <c r="C9" s="508" t="s">
        <v>480</v>
      </c>
      <c r="D9" s="508" t="s">
        <v>1593</v>
      </c>
      <c r="E9" s="508" t="s">
        <v>1600</v>
      </c>
      <c r="F9" s="508" t="s">
        <v>1601</v>
      </c>
      <c r="G9" s="512">
        <v>41</v>
      </c>
      <c r="H9" s="512">
        <v>12177</v>
      </c>
      <c r="I9" s="508">
        <v>1.0004929751047573</v>
      </c>
      <c r="J9" s="508">
        <v>297</v>
      </c>
      <c r="K9" s="512">
        <v>41</v>
      </c>
      <c r="L9" s="512">
        <v>12171</v>
      </c>
      <c r="M9" s="508">
        <v>1</v>
      </c>
      <c r="N9" s="508">
        <v>296.85365853658539</v>
      </c>
      <c r="O9" s="512">
        <v>36</v>
      </c>
      <c r="P9" s="512">
        <v>10764</v>
      </c>
      <c r="Q9" s="535">
        <v>0.88439733793443431</v>
      </c>
      <c r="R9" s="513">
        <v>299</v>
      </c>
    </row>
    <row r="10" spans="1:18" ht="14.45" customHeight="1" x14ac:dyDescent="0.2">
      <c r="A10" s="507" t="s">
        <v>1591</v>
      </c>
      <c r="B10" s="508" t="s">
        <v>1592</v>
      </c>
      <c r="C10" s="508" t="s">
        <v>480</v>
      </c>
      <c r="D10" s="508" t="s">
        <v>1593</v>
      </c>
      <c r="E10" s="508" t="s">
        <v>1602</v>
      </c>
      <c r="F10" s="508" t="s">
        <v>1603</v>
      </c>
      <c r="G10" s="512">
        <v>2443</v>
      </c>
      <c r="H10" s="512">
        <v>625408</v>
      </c>
      <c r="I10" s="508">
        <v>0.96484992101105849</v>
      </c>
      <c r="J10" s="508">
        <v>256</v>
      </c>
      <c r="K10" s="512">
        <v>2532</v>
      </c>
      <c r="L10" s="512">
        <v>648192</v>
      </c>
      <c r="M10" s="508">
        <v>1</v>
      </c>
      <c r="N10" s="508">
        <v>256</v>
      </c>
      <c r="O10" s="512">
        <v>2559</v>
      </c>
      <c r="P10" s="512">
        <v>662781</v>
      </c>
      <c r="Q10" s="535">
        <v>1.0225072200829384</v>
      </c>
      <c r="R10" s="513">
        <v>259</v>
      </c>
    </row>
    <row r="11" spans="1:18" ht="14.45" customHeight="1" x14ac:dyDescent="0.2">
      <c r="A11" s="507" t="s">
        <v>1591</v>
      </c>
      <c r="B11" s="508" t="s">
        <v>1592</v>
      </c>
      <c r="C11" s="508" t="s">
        <v>480</v>
      </c>
      <c r="D11" s="508" t="s">
        <v>1593</v>
      </c>
      <c r="E11" s="508" t="s">
        <v>1604</v>
      </c>
      <c r="F11" s="508" t="s">
        <v>1605</v>
      </c>
      <c r="G11" s="512">
        <v>88</v>
      </c>
      <c r="H11" s="512">
        <v>8712</v>
      </c>
      <c r="I11" s="508">
        <v>0.65014925373134325</v>
      </c>
      <c r="J11" s="508">
        <v>99</v>
      </c>
      <c r="K11" s="512">
        <v>134</v>
      </c>
      <c r="L11" s="512">
        <v>13400</v>
      </c>
      <c r="M11" s="508">
        <v>1</v>
      </c>
      <c r="N11" s="508">
        <v>100</v>
      </c>
      <c r="O11" s="512">
        <v>108</v>
      </c>
      <c r="P11" s="512">
        <v>10908</v>
      </c>
      <c r="Q11" s="535">
        <v>0.81402985074626866</v>
      </c>
      <c r="R11" s="513">
        <v>101</v>
      </c>
    </row>
    <row r="12" spans="1:18" ht="14.45" customHeight="1" x14ac:dyDescent="0.2">
      <c r="A12" s="507" t="s">
        <v>1591</v>
      </c>
      <c r="B12" s="508" t="s">
        <v>1592</v>
      </c>
      <c r="C12" s="508" t="s">
        <v>480</v>
      </c>
      <c r="D12" s="508" t="s">
        <v>1593</v>
      </c>
      <c r="E12" s="508" t="s">
        <v>1606</v>
      </c>
      <c r="F12" s="508" t="s">
        <v>1607</v>
      </c>
      <c r="G12" s="512">
        <v>138</v>
      </c>
      <c r="H12" s="512">
        <v>48300</v>
      </c>
      <c r="I12" s="508">
        <v>1.0750534188034189</v>
      </c>
      <c r="J12" s="508">
        <v>350</v>
      </c>
      <c r="K12" s="512">
        <v>128</v>
      </c>
      <c r="L12" s="512">
        <v>44928</v>
      </c>
      <c r="M12" s="508">
        <v>1</v>
      </c>
      <c r="N12" s="508">
        <v>351</v>
      </c>
      <c r="O12" s="512">
        <v>135</v>
      </c>
      <c r="P12" s="512">
        <v>47520</v>
      </c>
      <c r="Q12" s="535">
        <v>1.0576923076923077</v>
      </c>
      <c r="R12" s="513">
        <v>352</v>
      </c>
    </row>
    <row r="13" spans="1:18" ht="14.45" customHeight="1" x14ac:dyDescent="0.2">
      <c r="A13" s="507" t="s">
        <v>1591</v>
      </c>
      <c r="B13" s="508" t="s">
        <v>1592</v>
      </c>
      <c r="C13" s="508" t="s">
        <v>480</v>
      </c>
      <c r="D13" s="508" t="s">
        <v>1593</v>
      </c>
      <c r="E13" s="508" t="s">
        <v>1608</v>
      </c>
      <c r="F13" s="508" t="s">
        <v>1609</v>
      </c>
      <c r="G13" s="512">
        <v>2575</v>
      </c>
      <c r="H13" s="512">
        <v>2755250</v>
      </c>
      <c r="I13" s="508">
        <v>0.38272889417360284</v>
      </c>
      <c r="J13" s="508">
        <v>1070</v>
      </c>
      <c r="K13" s="512">
        <v>6728</v>
      </c>
      <c r="L13" s="512">
        <v>7198960</v>
      </c>
      <c r="M13" s="508">
        <v>1</v>
      </c>
      <c r="N13" s="508">
        <v>1070</v>
      </c>
      <c r="O13" s="512">
        <v>6658</v>
      </c>
      <c r="P13" s="512">
        <v>7144034</v>
      </c>
      <c r="Q13" s="535">
        <v>0.99237028681920725</v>
      </c>
      <c r="R13" s="513">
        <v>1073</v>
      </c>
    </row>
    <row r="14" spans="1:18" ht="14.45" customHeight="1" x14ac:dyDescent="0.2">
      <c r="A14" s="507" t="s">
        <v>1591</v>
      </c>
      <c r="B14" s="508" t="s">
        <v>1592</v>
      </c>
      <c r="C14" s="508" t="s">
        <v>480</v>
      </c>
      <c r="D14" s="508" t="s">
        <v>1593</v>
      </c>
      <c r="E14" s="508" t="s">
        <v>1610</v>
      </c>
      <c r="F14" s="508" t="s">
        <v>1611</v>
      </c>
      <c r="G14" s="512">
        <v>13377</v>
      </c>
      <c r="H14" s="512">
        <v>615342</v>
      </c>
      <c r="I14" s="508">
        <v>0.92632089190499278</v>
      </c>
      <c r="J14" s="508">
        <v>46</v>
      </c>
      <c r="K14" s="512">
        <v>14441</v>
      </c>
      <c r="L14" s="512">
        <v>664286</v>
      </c>
      <c r="M14" s="508">
        <v>1</v>
      </c>
      <c r="N14" s="508">
        <v>46</v>
      </c>
      <c r="O14" s="512">
        <v>15737</v>
      </c>
      <c r="P14" s="512">
        <v>739639</v>
      </c>
      <c r="Q14" s="535">
        <v>1.1134345748668495</v>
      </c>
      <c r="R14" s="513">
        <v>47</v>
      </c>
    </row>
    <row r="15" spans="1:18" ht="14.45" customHeight="1" x14ac:dyDescent="0.2">
      <c r="A15" s="507" t="s">
        <v>1591</v>
      </c>
      <c r="B15" s="508" t="s">
        <v>1592</v>
      </c>
      <c r="C15" s="508" t="s">
        <v>480</v>
      </c>
      <c r="D15" s="508" t="s">
        <v>1593</v>
      </c>
      <c r="E15" s="508" t="s">
        <v>1612</v>
      </c>
      <c r="F15" s="508" t="s">
        <v>1613</v>
      </c>
      <c r="G15" s="512">
        <v>4900</v>
      </c>
      <c r="H15" s="512">
        <v>1700300</v>
      </c>
      <c r="I15" s="508">
        <v>0.79121588890683026</v>
      </c>
      <c r="J15" s="508">
        <v>347</v>
      </c>
      <c r="K15" s="512">
        <v>6193</v>
      </c>
      <c r="L15" s="512">
        <v>2148971</v>
      </c>
      <c r="M15" s="508">
        <v>1</v>
      </c>
      <c r="N15" s="508">
        <v>347</v>
      </c>
      <c r="O15" s="512">
        <v>7135</v>
      </c>
      <c r="P15" s="512">
        <v>2482980</v>
      </c>
      <c r="Q15" s="535">
        <v>1.1554274115378942</v>
      </c>
      <c r="R15" s="513">
        <v>348</v>
      </c>
    </row>
    <row r="16" spans="1:18" ht="14.45" customHeight="1" x14ac:dyDescent="0.2">
      <c r="A16" s="507" t="s">
        <v>1591</v>
      </c>
      <c r="B16" s="508" t="s">
        <v>1592</v>
      </c>
      <c r="C16" s="508" t="s">
        <v>480</v>
      </c>
      <c r="D16" s="508" t="s">
        <v>1593</v>
      </c>
      <c r="E16" s="508" t="s">
        <v>1614</v>
      </c>
      <c r="F16" s="508" t="s">
        <v>1615</v>
      </c>
      <c r="G16" s="512">
        <v>1557</v>
      </c>
      <c r="H16" s="512">
        <v>79407</v>
      </c>
      <c r="I16" s="508">
        <v>0.87031861375069874</v>
      </c>
      <c r="J16" s="508">
        <v>51</v>
      </c>
      <c r="K16" s="512">
        <v>1789</v>
      </c>
      <c r="L16" s="512">
        <v>91239</v>
      </c>
      <c r="M16" s="508">
        <v>1</v>
      </c>
      <c r="N16" s="508">
        <v>51</v>
      </c>
      <c r="O16" s="512">
        <v>1470</v>
      </c>
      <c r="P16" s="512">
        <v>74970</v>
      </c>
      <c r="Q16" s="535">
        <v>0.82168809390721076</v>
      </c>
      <c r="R16" s="513">
        <v>51</v>
      </c>
    </row>
    <row r="17" spans="1:18" ht="14.45" customHeight="1" x14ac:dyDescent="0.2">
      <c r="A17" s="507" t="s">
        <v>1591</v>
      </c>
      <c r="B17" s="508" t="s">
        <v>1592</v>
      </c>
      <c r="C17" s="508" t="s">
        <v>480</v>
      </c>
      <c r="D17" s="508" t="s">
        <v>1593</v>
      </c>
      <c r="E17" s="508" t="s">
        <v>1616</v>
      </c>
      <c r="F17" s="508" t="s">
        <v>1617</v>
      </c>
      <c r="G17" s="512">
        <v>800</v>
      </c>
      <c r="H17" s="512">
        <v>70400</v>
      </c>
      <c r="I17" s="508">
        <v>0.93240093240093236</v>
      </c>
      <c r="J17" s="508">
        <v>88</v>
      </c>
      <c r="K17" s="512">
        <v>858</v>
      </c>
      <c r="L17" s="512">
        <v>75504</v>
      </c>
      <c r="M17" s="508">
        <v>1</v>
      </c>
      <c r="N17" s="508">
        <v>88</v>
      </c>
      <c r="O17" s="512">
        <v>889</v>
      </c>
      <c r="P17" s="512">
        <v>79121</v>
      </c>
      <c r="Q17" s="535">
        <v>1.0479047467683831</v>
      </c>
      <c r="R17" s="513">
        <v>89</v>
      </c>
    </row>
    <row r="18" spans="1:18" ht="14.45" customHeight="1" x14ac:dyDescent="0.2">
      <c r="A18" s="507" t="s">
        <v>1591</v>
      </c>
      <c r="B18" s="508" t="s">
        <v>1592</v>
      </c>
      <c r="C18" s="508" t="s">
        <v>480</v>
      </c>
      <c r="D18" s="508" t="s">
        <v>1593</v>
      </c>
      <c r="E18" s="508" t="s">
        <v>1618</v>
      </c>
      <c r="F18" s="508" t="s">
        <v>1619</v>
      </c>
      <c r="G18" s="512">
        <v>19237</v>
      </c>
      <c r="H18" s="512">
        <v>7252349</v>
      </c>
      <c r="I18" s="508">
        <v>0.87740022805017104</v>
      </c>
      <c r="J18" s="508">
        <v>377</v>
      </c>
      <c r="K18" s="512">
        <v>21925</v>
      </c>
      <c r="L18" s="512">
        <v>8265725</v>
      </c>
      <c r="M18" s="508">
        <v>1</v>
      </c>
      <c r="N18" s="508">
        <v>377</v>
      </c>
      <c r="O18" s="512">
        <v>23144</v>
      </c>
      <c r="P18" s="512">
        <v>8748432</v>
      </c>
      <c r="Q18" s="535">
        <v>1.0583986280695281</v>
      </c>
      <c r="R18" s="513">
        <v>378</v>
      </c>
    </row>
    <row r="19" spans="1:18" ht="14.45" customHeight="1" x14ac:dyDescent="0.2">
      <c r="A19" s="507" t="s">
        <v>1591</v>
      </c>
      <c r="B19" s="508" t="s">
        <v>1592</v>
      </c>
      <c r="C19" s="508" t="s">
        <v>480</v>
      </c>
      <c r="D19" s="508" t="s">
        <v>1593</v>
      </c>
      <c r="E19" s="508" t="s">
        <v>1620</v>
      </c>
      <c r="F19" s="508" t="s">
        <v>1621</v>
      </c>
      <c r="G19" s="512">
        <v>656</v>
      </c>
      <c r="H19" s="512">
        <v>22304</v>
      </c>
      <c r="I19" s="508">
        <v>0.91748251748251752</v>
      </c>
      <c r="J19" s="508">
        <v>34</v>
      </c>
      <c r="K19" s="512">
        <v>715</v>
      </c>
      <c r="L19" s="512">
        <v>24310</v>
      </c>
      <c r="M19" s="508">
        <v>1</v>
      </c>
      <c r="N19" s="508">
        <v>34</v>
      </c>
      <c r="O19" s="512">
        <v>750</v>
      </c>
      <c r="P19" s="512">
        <v>25500</v>
      </c>
      <c r="Q19" s="535">
        <v>1.048951048951049</v>
      </c>
      <c r="R19" s="513">
        <v>34</v>
      </c>
    </row>
    <row r="20" spans="1:18" ht="14.45" customHeight="1" x14ac:dyDescent="0.2">
      <c r="A20" s="507" t="s">
        <v>1591</v>
      </c>
      <c r="B20" s="508" t="s">
        <v>1592</v>
      </c>
      <c r="C20" s="508" t="s">
        <v>480</v>
      </c>
      <c r="D20" s="508" t="s">
        <v>1593</v>
      </c>
      <c r="E20" s="508" t="s">
        <v>1622</v>
      </c>
      <c r="F20" s="508" t="s">
        <v>1623</v>
      </c>
      <c r="G20" s="512">
        <v>546</v>
      </c>
      <c r="H20" s="512">
        <v>286104</v>
      </c>
      <c r="I20" s="508">
        <v>1.1304347826086956</v>
      </c>
      <c r="J20" s="508">
        <v>524</v>
      </c>
      <c r="K20" s="512">
        <v>483</v>
      </c>
      <c r="L20" s="512">
        <v>253092</v>
      </c>
      <c r="M20" s="508">
        <v>1</v>
      </c>
      <c r="N20" s="508">
        <v>524</v>
      </c>
      <c r="O20" s="512">
        <v>558</v>
      </c>
      <c r="P20" s="512">
        <v>292950</v>
      </c>
      <c r="Q20" s="535">
        <v>1.1574842349817458</v>
      </c>
      <c r="R20" s="513">
        <v>525</v>
      </c>
    </row>
    <row r="21" spans="1:18" ht="14.45" customHeight="1" x14ac:dyDescent="0.2">
      <c r="A21" s="507" t="s">
        <v>1591</v>
      </c>
      <c r="B21" s="508" t="s">
        <v>1592</v>
      </c>
      <c r="C21" s="508" t="s">
        <v>480</v>
      </c>
      <c r="D21" s="508" t="s">
        <v>1593</v>
      </c>
      <c r="E21" s="508" t="s">
        <v>1624</v>
      </c>
      <c r="F21" s="508" t="s">
        <v>1625</v>
      </c>
      <c r="G21" s="512">
        <v>610</v>
      </c>
      <c r="H21" s="512">
        <v>34770</v>
      </c>
      <c r="I21" s="508">
        <v>1.4911227377991252</v>
      </c>
      <c r="J21" s="508">
        <v>57</v>
      </c>
      <c r="K21" s="512">
        <v>408</v>
      </c>
      <c r="L21" s="512">
        <v>23318</v>
      </c>
      <c r="M21" s="508">
        <v>1</v>
      </c>
      <c r="N21" s="508">
        <v>57.151960784313722</v>
      </c>
      <c r="O21" s="512">
        <v>389</v>
      </c>
      <c r="P21" s="512">
        <v>22562</v>
      </c>
      <c r="Q21" s="535">
        <v>0.96757869457071788</v>
      </c>
      <c r="R21" s="513">
        <v>58</v>
      </c>
    </row>
    <row r="22" spans="1:18" ht="14.45" customHeight="1" x14ac:dyDescent="0.2">
      <c r="A22" s="507" t="s">
        <v>1591</v>
      </c>
      <c r="B22" s="508" t="s">
        <v>1592</v>
      </c>
      <c r="C22" s="508" t="s">
        <v>480</v>
      </c>
      <c r="D22" s="508" t="s">
        <v>1593</v>
      </c>
      <c r="E22" s="508" t="s">
        <v>1626</v>
      </c>
      <c r="F22" s="508" t="s">
        <v>1627</v>
      </c>
      <c r="G22" s="512">
        <v>851</v>
      </c>
      <c r="H22" s="512">
        <v>190624</v>
      </c>
      <c r="I22" s="508">
        <v>0.86716251563743885</v>
      </c>
      <c r="J22" s="508">
        <v>224</v>
      </c>
      <c r="K22" s="512">
        <v>977</v>
      </c>
      <c r="L22" s="512">
        <v>219825</v>
      </c>
      <c r="M22" s="508">
        <v>1</v>
      </c>
      <c r="N22" s="508">
        <v>225</v>
      </c>
      <c r="O22" s="512">
        <v>607</v>
      </c>
      <c r="P22" s="512">
        <v>137182</v>
      </c>
      <c r="Q22" s="535">
        <v>0.62405094961901508</v>
      </c>
      <c r="R22" s="513">
        <v>226</v>
      </c>
    </row>
    <row r="23" spans="1:18" ht="14.45" customHeight="1" x14ac:dyDescent="0.2">
      <c r="A23" s="507" t="s">
        <v>1591</v>
      </c>
      <c r="B23" s="508" t="s">
        <v>1592</v>
      </c>
      <c r="C23" s="508" t="s">
        <v>480</v>
      </c>
      <c r="D23" s="508" t="s">
        <v>1593</v>
      </c>
      <c r="E23" s="508" t="s">
        <v>1628</v>
      </c>
      <c r="F23" s="508" t="s">
        <v>1629</v>
      </c>
      <c r="G23" s="512">
        <v>845</v>
      </c>
      <c r="H23" s="512">
        <v>467285</v>
      </c>
      <c r="I23" s="508">
        <v>0.88229574188480886</v>
      </c>
      <c r="J23" s="508">
        <v>553</v>
      </c>
      <c r="K23" s="512">
        <v>956</v>
      </c>
      <c r="L23" s="512">
        <v>529624</v>
      </c>
      <c r="M23" s="508">
        <v>1</v>
      </c>
      <c r="N23" s="508">
        <v>554</v>
      </c>
      <c r="O23" s="512">
        <v>584</v>
      </c>
      <c r="P23" s="512">
        <v>324120</v>
      </c>
      <c r="Q23" s="535">
        <v>0.6119813301512016</v>
      </c>
      <c r="R23" s="513">
        <v>555</v>
      </c>
    </row>
    <row r="24" spans="1:18" ht="14.45" customHeight="1" x14ac:dyDescent="0.2">
      <c r="A24" s="507" t="s">
        <v>1591</v>
      </c>
      <c r="B24" s="508" t="s">
        <v>1592</v>
      </c>
      <c r="C24" s="508" t="s">
        <v>480</v>
      </c>
      <c r="D24" s="508" t="s">
        <v>1593</v>
      </c>
      <c r="E24" s="508" t="s">
        <v>1630</v>
      </c>
      <c r="F24" s="508" t="s">
        <v>1631</v>
      </c>
      <c r="G24" s="512">
        <v>1279</v>
      </c>
      <c r="H24" s="512">
        <v>272427</v>
      </c>
      <c r="I24" s="508">
        <v>0.89902779977823544</v>
      </c>
      <c r="J24" s="508">
        <v>213</v>
      </c>
      <c r="K24" s="512">
        <v>1416</v>
      </c>
      <c r="L24" s="512">
        <v>303024</v>
      </c>
      <c r="M24" s="508">
        <v>1</v>
      </c>
      <c r="N24" s="508">
        <v>214</v>
      </c>
      <c r="O24" s="512">
        <v>1273</v>
      </c>
      <c r="P24" s="512">
        <v>274968</v>
      </c>
      <c r="Q24" s="535">
        <v>0.90741327419610329</v>
      </c>
      <c r="R24" s="513">
        <v>216</v>
      </c>
    </row>
    <row r="25" spans="1:18" ht="14.45" customHeight="1" x14ac:dyDescent="0.2">
      <c r="A25" s="507" t="s">
        <v>1591</v>
      </c>
      <c r="B25" s="508" t="s">
        <v>1592</v>
      </c>
      <c r="C25" s="508" t="s">
        <v>480</v>
      </c>
      <c r="D25" s="508" t="s">
        <v>1593</v>
      </c>
      <c r="E25" s="508" t="s">
        <v>1632</v>
      </c>
      <c r="F25" s="508" t="s">
        <v>1633</v>
      </c>
      <c r="G25" s="512">
        <v>517</v>
      </c>
      <c r="H25" s="512">
        <v>72897</v>
      </c>
      <c r="I25" s="508">
        <v>1.2551568580185268</v>
      </c>
      <c r="J25" s="508">
        <v>141</v>
      </c>
      <c r="K25" s="512">
        <v>409</v>
      </c>
      <c r="L25" s="512">
        <v>58078</v>
      </c>
      <c r="M25" s="508">
        <v>1</v>
      </c>
      <c r="N25" s="508">
        <v>142</v>
      </c>
      <c r="O25" s="512">
        <v>446</v>
      </c>
      <c r="P25" s="512">
        <v>63778</v>
      </c>
      <c r="Q25" s="535">
        <v>1.0981438754778057</v>
      </c>
      <c r="R25" s="513">
        <v>143</v>
      </c>
    </row>
    <row r="26" spans="1:18" ht="14.45" customHeight="1" x14ac:dyDescent="0.2">
      <c r="A26" s="507" t="s">
        <v>1591</v>
      </c>
      <c r="B26" s="508" t="s">
        <v>1592</v>
      </c>
      <c r="C26" s="508" t="s">
        <v>480</v>
      </c>
      <c r="D26" s="508" t="s">
        <v>1593</v>
      </c>
      <c r="E26" s="508" t="s">
        <v>1634</v>
      </c>
      <c r="F26" s="508" t="s">
        <v>1635</v>
      </c>
      <c r="G26" s="512"/>
      <c r="H26" s="512"/>
      <c r="I26" s="508"/>
      <c r="J26" s="508"/>
      <c r="K26" s="512">
        <v>28</v>
      </c>
      <c r="L26" s="512">
        <v>6188</v>
      </c>
      <c r="M26" s="508">
        <v>1</v>
      </c>
      <c r="N26" s="508">
        <v>221</v>
      </c>
      <c r="O26" s="512">
        <v>12</v>
      </c>
      <c r="P26" s="512">
        <v>2664</v>
      </c>
      <c r="Q26" s="535">
        <v>0.43051066580478348</v>
      </c>
      <c r="R26" s="513">
        <v>222</v>
      </c>
    </row>
    <row r="27" spans="1:18" ht="14.45" customHeight="1" x14ac:dyDescent="0.2">
      <c r="A27" s="507" t="s">
        <v>1591</v>
      </c>
      <c r="B27" s="508" t="s">
        <v>1592</v>
      </c>
      <c r="C27" s="508" t="s">
        <v>480</v>
      </c>
      <c r="D27" s="508" t="s">
        <v>1593</v>
      </c>
      <c r="E27" s="508" t="s">
        <v>1636</v>
      </c>
      <c r="F27" s="508" t="s">
        <v>1637</v>
      </c>
      <c r="G27" s="512">
        <v>87</v>
      </c>
      <c r="H27" s="512">
        <v>109446</v>
      </c>
      <c r="I27" s="508">
        <v>1.112731043738181</v>
      </c>
      <c r="J27" s="508">
        <v>1258</v>
      </c>
      <c r="K27" s="512">
        <v>78</v>
      </c>
      <c r="L27" s="512">
        <v>98358</v>
      </c>
      <c r="M27" s="508">
        <v>1</v>
      </c>
      <c r="N27" s="508">
        <v>1261</v>
      </c>
      <c r="O27" s="512">
        <v>48</v>
      </c>
      <c r="P27" s="512">
        <v>61200</v>
      </c>
      <c r="Q27" s="535">
        <v>0.62221679985359601</v>
      </c>
      <c r="R27" s="513">
        <v>1275</v>
      </c>
    </row>
    <row r="28" spans="1:18" ht="14.45" customHeight="1" x14ac:dyDescent="0.2">
      <c r="A28" s="507" t="s">
        <v>1591</v>
      </c>
      <c r="B28" s="508" t="s">
        <v>1592</v>
      </c>
      <c r="C28" s="508" t="s">
        <v>480</v>
      </c>
      <c r="D28" s="508" t="s">
        <v>1593</v>
      </c>
      <c r="E28" s="508" t="s">
        <v>1638</v>
      </c>
      <c r="F28" s="508" t="s">
        <v>1639</v>
      </c>
      <c r="G28" s="512">
        <v>19974</v>
      </c>
      <c r="H28" s="512">
        <v>339558</v>
      </c>
      <c r="I28" s="508">
        <v>1.0592352972371002</v>
      </c>
      <c r="J28" s="508">
        <v>17</v>
      </c>
      <c r="K28" s="512">
        <v>18857</v>
      </c>
      <c r="L28" s="512">
        <v>320569</v>
      </c>
      <c r="M28" s="508">
        <v>1</v>
      </c>
      <c r="N28" s="508">
        <v>17</v>
      </c>
      <c r="O28" s="512">
        <v>20350</v>
      </c>
      <c r="P28" s="512">
        <v>345950</v>
      </c>
      <c r="Q28" s="535">
        <v>1.0791748422336533</v>
      </c>
      <c r="R28" s="513">
        <v>17</v>
      </c>
    </row>
    <row r="29" spans="1:18" ht="14.45" customHeight="1" x14ac:dyDescent="0.2">
      <c r="A29" s="507" t="s">
        <v>1591</v>
      </c>
      <c r="B29" s="508" t="s">
        <v>1592</v>
      </c>
      <c r="C29" s="508" t="s">
        <v>480</v>
      </c>
      <c r="D29" s="508" t="s">
        <v>1593</v>
      </c>
      <c r="E29" s="508" t="s">
        <v>1640</v>
      </c>
      <c r="F29" s="508" t="s">
        <v>1641</v>
      </c>
      <c r="G29" s="512">
        <v>752</v>
      </c>
      <c r="H29" s="512">
        <v>107536</v>
      </c>
      <c r="I29" s="508">
        <v>1.072753209700428</v>
      </c>
      <c r="J29" s="508">
        <v>143</v>
      </c>
      <c r="K29" s="512">
        <v>701</v>
      </c>
      <c r="L29" s="512">
        <v>100243</v>
      </c>
      <c r="M29" s="508">
        <v>1</v>
      </c>
      <c r="N29" s="508">
        <v>143</v>
      </c>
      <c r="O29" s="512">
        <v>800</v>
      </c>
      <c r="P29" s="512">
        <v>115200</v>
      </c>
      <c r="Q29" s="535">
        <v>1.1492074259549294</v>
      </c>
      <c r="R29" s="513">
        <v>144</v>
      </c>
    </row>
    <row r="30" spans="1:18" ht="14.45" customHeight="1" x14ac:dyDescent="0.2">
      <c r="A30" s="507" t="s">
        <v>1591</v>
      </c>
      <c r="B30" s="508" t="s">
        <v>1592</v>
      </c>
      <c r="C30" s="508" t="s">
        <v>480</v>
      </c>
      <c r="D30" s="508" t="s">
        <v>1593</v>
      </c>
      <c r="E30" s="508" t="s">
        <v>1642</v>
      </c>
      <c r="F30" s="508" t="s">
        <v>1643</v>
      </c>
      <c r="G30" s="512">
        <v>411</v>
      </c>
      <c r="H30" s="512">
        <v>26715</v>
      </c>
      <c r="I30" s="508">
        <v>1.1676136363636365</v>
      </c>
      <c r="J30" s="508">
        <v>65</v>
      </c>
      <c r="K30" s="512">
        <v>352</v>
      </c>
      <c r="L30" s="512">
        <v>22880</v>
      </c>
      <c r="M30" s="508">
        <v>1</v>
      </c>
      <c r="N30" s="508">
        <v>65</v>
      </c>
      <c r="O30" s="512">
        <v>356</v>
      </c>
      <c r="P30" s="512">
        <v>23496</v>
      </c>
      <c r="Q30" s="535">
        <v>1.0269230769230768</v>
      </c>
      <c r="R30" s="513">
        <v>66</v>
      </c>
    </row>
    <row r="31" spans="1:18" ht="14.45" customHeight="1" x14ac:dyDescent="0.2">
      <c r="A31" s="507" t="s">
        <v>1591</v>
      </c>
      <c r="B31" s="508" t="s">
        <v>1592</v>
      </c>
      <c r="C31" s="508" t="s">
        <v>480</v>
      </c>
      <c r="D31" s="508" t="s">
        <v>1593</v>
      </c>
      <c r="E31" s="508" t="s">
        <v>1644</v>
      </c>
      <c r="F31" s="508" t="s">
        <v>1645</v>
      </c>
      <c r="G31" s="512">
        <v>3</v>
      </c>
      <c r="H31" s="512">
        <v>372</v>
      </c>
      <c r="I31" s="508"/>
      <c r="J31" s="508">
        <v>124</v>
      </c>
      <c r="K31" s="512"/>
      <c r="L31" s="512"/>
      <c r="M31" s="508"/>
      <c r="N31" s="508"/>
      <c r="O31" s="512"/>
      <c r="P31" s="512"/>
      <c r="Q31" s="535"/>
      <c r="R31" s="513"/>
    </row>
    <row r="32" spans="1:18" ht="14.45" customHeight="1" x14ac:dyDescent="0.2">
      <c r="A32" s="507" t="s">
        <v>1591</v>
      </c>
      <c r="B32" s="508" t="s">
        <v>1592</v>
      </c>
      <c r="C32" s="508" t="s">
        <v>480</v>
      </c>
      <c r="D32" s="508" t="s">
        <v>1593</v>
      </c>
      <c r="E32" s="508" t="s">
        <v>1646</v>
      </c>
      <c r="F32" s="508" t="s">
        <v>1647</v>
      </c>
      <c r="G32" s="512">
        <v>4001</v>
      </c>
      <c r="H32" s="512">
        <v>172043</v>
      </c>
      <c r="I32" s="508">
        <v>0.8741533755735198</v>
      </c>
      <c r="J32" s="508">
        <v>43</v>
      </c>
      <c r="K32" s="512">
        <v>4577</v>
      </c>
      <c r="L32" s="512">
        <v>196811</v>
      </c>
      <c r="M32" s="508">
        <v>1</v>
      </c>
      <c r="N32" s="508">
        <v>43</v>
      </c>
      <c r="O32" s="512">
        <v>5339</v>
      </c>
      <c r="P32" s="512">
        <v>234916</v>
      </c>
      <c r="Q32" s="535">
        <v>1.1936121456625901</v>
      </c>
      <c r="R32" s="513">
        <v>44</v>
      </c>
    </row>
    <row r="33" spans="1:18" ht="14.45" customHeight="1" x14ac:dyDescent="0.2">
      <c r="A33" s="507" t="s">
        <v>1591</v>
      </c>
      <c r="B33" s="508" t="s">
        <v>1592</v>
      </c>
      <c r="C33" s="508" t="s">
        <v>480</v>
      </c>
      <c r="D33" s="508" t="s">
        <v>1593</v>
      </c>
      <c r="E33" s="508" t="s">
        <v>1648</v>
      </c>
      <c r="F33" s="508" t="s">
        <v>1649</v>
      </c>
      <c r="G33" s="512">
        <v>11301</v>
      </c>
      <c r="H33" s="512">
        <v>1536936</v>
      </c>
      <c r="I33" s="508">
        <v>0.92906361358532541</v>
      </c>
      <c r="J33" s="508">
        <v>136</v>
      </c>
      <c r="K33" s="512">
        <v>12093</v>
      </c>
      <c r="L33" s="512">
        <v>1654285</v>
      </c>
      <c r="M33" s="508">
        <v>1</v>
      </c>
      <c r="N33" s="508">
        <v>136.79690730174482</v>
      </c>
      <c r="O33" s="512">
        <v>13127</v>
      </c>
      <c r="P33" s="512">
        <v>1811526</v>
      </c>
      <c r="Q33" s="535">
        <v>1.09505073188719</v>
      </c>
      <c r="R33" s="513">
        <v>138</v>
      </c>
    </row>
    <row r="34" spans="1:18" ht="14.45" customHeight="1" x14ac:dyDescent="0.2">
      <c r="A34" s="507" t="s">
        <v>1591</v>
      </c>
      <c r="B34" s="508" t="s">
        <v>1592</v>
      </c>
      <c r="C34" s="508" t="s">
        <v>480</v>
      </c>
      <c r="D34" s="508" t="s">
        <v>1593</v>
      </c>
      <c r="E34" s="508" t="s">
        <v>1650</v>
      </c>
      <c r="F34" s="508" t="s">
        <v>1651</v>
      </c>
      <c r="G34" s="512">
        <v>754</v>
      </c>
      <c r="H34" s="512">
        <v>68614</v>
      </c>
      <c r="I34" s="508">
        <v>0.97922077922077921</v>
      </c>
      <c r="J34" s="508">
        <v>91</v>
      </c>
      <c r="K34" s="512">
        <v>770</v>
      </c>
      <c r="L34" s="512">
        <v>70070</v>
      </c>
      <c r="M34" s="508">
        <v>1</v>
      </c>
      <c r="N34" s="508">
        <v>91</v>
      </c>
      <c r="O34" s="512">
        <v>813</v>
      </c>
      <c r="P34" s="512">
        <v>74796</v>
      </c>
      <c r="Q34" s="535">
        <v>1.0674468388754104</v>
      </c>
      <c r="R34" s="513">
        <v>92</v>
      </c>
    </row>
    <row r="35" spans="1:18" ht="14.45" customHeight="1" x14ac:dyDescent="0.2">
      <c r="A35" s="507" t="s">
        <v>1591</v>
      </c>
      <c r="B35" s="508" t="s">
        <v>1592</v>
      </c>
      <c r="C35" s="508" t="s">
        <v>480</v>
      </c>
      <c r="D35" s="508" t="s">
        <v>1593</v>
      </c>
      <c r="E35" s="508" t="s">
        <v>1652</v>
      </c>
      <c r="F35" s="508" t="s">
        <v>1653</v>
      </c>
      <c r="G35" s="512">
        <v>2264</v>
      </c>
      <c r="H35" s="512">
        <v>310168</v>
      </c>
      <c r="I35" s="508">
        <v>1.0046187431577174</v>
      </c>
      <c r="J35" s="508">
        <v>137</v>
      </c>
      <c r="K35" s="512">
        <v>2234</v>
      </c>
      <c r="L35" s="512">
        <v>308742</v>
      </c>
      <c r="M35" s="508">
        <v>1</v>
      </c>
      <c r="N35" s="508">
        <v>138.20143240823634</v>
      </c>
      <c r="O35" s="512">
        <v>2068</v>
      </c>
      <c r="P35" s="512">
        <v>289520</v>
      </c>
      <c r="Q35" s="535">
        <v>0.93774089693012286</v>
      </c>
      <c r="R35" s="513">
        <v>140</v>
      </c>
    </row>
    <row r="36" spans="1:18" ht="14.45" customHeight="1" x14ac:dyDescent="0.2">
      <c r="A36" s="507" t="s">
        <v>1591</v>
      </c>
      <c r="B36" s="508" t="s">
        <v>1592</v>
      </c>
      <c r="C36" s="508" t="s">
        <v>480</v>
      </c>
      <c r="D36" s="508" t="s">
        <v>1593</v>
      </c>
      <c r="E36" s="508" t="s">
        <v>1654</v>
      </c>
      <c r="F36" s="508" t="s">
        <v>1655</v>
      </c>
      <c r="G36" s="512">
        <v>1007</v>
      </c>
      <c r="H36" s="512">
        <v>66462</v>
      </c>
      <c r="I36" s="508">
        <v>0.78666287905688514</v>
      </c>
      <c r="J36" s="508">
        <v>66</v>
      </c>
      <c r="K36" s="512">
        <v>1277</v>
      </c>
      <c r="L36" s="512">
        <v>84486</v>
      </c>
      <c r="M36" s="508">
        <v>1</v>
      </c>
      <c r="N36" s="508">
        <v>66.159749412685983</v>
      </c>
      <c r="O36" s="512">
        <v>1591</v>
      </c>
      <c r="P36" s="512">
        <v>106597</v>
      </c>
      <c r="Q36" s="535">
        <v>1.2617119996212389</v>
      </c>
      <c r="R36" s="513">
        <v>67</v>
      </c>
    </row>
    <row r="37" spans="1:18" ht="14.45" customHeight="1" x14ac:dyDescent="0.2">
      <c r="A37" s="507" t="s">
        <v>1591</v>
      </c>
      <c r="B37" s="508" t="s">
        <v>1592</v>
      </c>
      <c r="C37" s="508" t="s">
        <v>480</v>
      </c>
      <c r="D37" s="508" t="s">
        <v>1593</v>
      </c>
      <c r="E37" s="508" t="s">
        <v>1656</v>
      </c>
      <c r="F37" s="508" t="s">
        <v>1657</v>
      </c>
      <c r="G37" s="512">
        <v>11860</v>
      </c>
      <c r="H37" s="512">
        <v>3890080</v>
      </c>
      <c r="I37" s="508">
        <v>1.0300503734583986</v>
      </c>
      <c r="J37" s="508">
        <v>328</v>
      </c>
      <c r="K37" s="512">
        <v>11514</v>
      </c>
      <c r="L37" s="512">
        <v>3776592</v>
      </c>
      <c r="M37" s="508">
        <v>1</v>
      </c>
      <c r="N37" s="508">
        <v>328</v>
      </c>
      <c r="O37" s="512">
        <v>11913</v>
      </c>
      <c r="P37" s="512">
        <v>3919377</v>
      </c>
      <c r="Q37" s="535">
        <v>1.0378078966433228</v>
      </c>
      <c r="R37" s="513">
        <v>329</v>
      </c>
    </row>
    <row r="38" spans="1:18" ht="14.45" customHeight="1" x14ac:dyDescent="0.2">
      <c r="A38" s="507" t="s">
        <v>1591</v>
      </c>
      <c r="B38" s="508" t="s">
        <v>1592</v>
      </c>
      <c r="C38" s="508" t="s">
        <v>480</v>
      </c>
      <c r="D38" s="508" t="s">
        <v>1593</v>
      </c>
      <c r="E38" s="508" t="s">
        <v>1658</v>
      </c>
      <c r="F38" s="508" t="s">
        <v>1659</v>
      </c>
      <c r="G38" s="512">
        <v>4650</v>
      </c>
      <c r="H38" s="512">
        <v>1302000</v>
      </c>
      <c r="I38" s="508">
        <v>13.352887485001077</v>
      </c>
      <c r="J38" s="508">
        <v>280</v>
      </c>
      <c r="K38" s="512">
        <v>347</v>
      </c>
      <c r="L38" s="512">
        <v>97507</v>
      </c>
      <c r="M38" s="508">
        <v>1</v>
      </c>
      <c r="N38" s="508">
        <v>281</v>
      </c>
      <c r="O38" s="512">
        <v>215</v>
      </c>
      <c r="P38" s="512">
        <v>60630</v>
      </c>
      <c r="Q38" s="535">
        <v>0.62180151168634046</v>
      </c>
      <c r="R38" s="513">
        <v>282</v>
      </c>
    </row>
    <row r="39" spans="1:18" ht="14.45" customHeight="1" x14ac:dyDescent="0.2">
      <c r="A39" s="507" t="s">
        <v>1591</v>
      </c>
      <c r="B39" s="508" t="s">
        <v>1592</v>
      </c>
      <c r="C39" s="508" t="s">
        <v>480</v>
      </c>
      <c r="D39" s="508" t="s">
        <v>1593</v>
      </c>
      <c r="E39" s="508" t="s">
        <v>1660</v>
      </c>
      <c r="F39" s="508" t="s">
        <v>1661</v>
      </c>
      <c r="G39" s="512">
        <v>1933</v>
      </c>
      <c r="H39" s="512">
        <v>434925</v>
      </c>
      <c r="I39" s="508">
        <v>0.91160707361396109</v>
      </c>
      <c r="J39" s="508">
        <v>225</v>
      </c>
      <c r="K39" s="512">
        <v>2119</v>
      </c>
      <c r="L39" s="512">
        <v>477097</v>
      </c>
      <c r="M39" s="508">
        <v>1</v>
      </c>
      <c r="N39" s="508">
        <v>225.15195847097687</v>
      </c>
      <c r="O39" s="512">
        <v>2335</v>
      </c>
      <c r="P39" s="512">
        <v>530045</v>
      </c>
      <c r="Q39" s="535">
        <v>1.1109795282720285</v>
      </c>
      <c r="R39" s="513">
        <v>227</v>
      </c>
    </row>
    <row r="40" spans="1:18" ht="14.45" customHeight="1" x14ac:dyDescent="0.2">
      <c r="A40" s="507" t="s">
        <v>1591</v>
      </c>
      <c r="B40" s="508" t="s">
        <v>1592</v>
      </c>
      <c r="C40" s="508" t="s">
        <v>480</v>
      </c>
      <c r="D40" s="508" t="s">
        <v>1593</v>
      </c>
      <c r="E40" s="508" t="s">
        <v>1662</v>
      </c>
      <c r="F40" s="508" t="s">
        <v>1663</v>
      </c>
      <c r="G40" s="512">
        <v>4782</v>
      </c>
      <c r="H40" s="512">
        <v>344304</v>
      </c>
      <c r="I40" s="508">
        <v>0.96990320799576324</v>
      </c>
      <c r="J40" s="508">
        <v>72</v>
      </c>
      <c r="K40" s="512">
        <v>4945</v>
      </c>
      <c r="L40" s="512">
        <v>354988</v>
      </c>
      <c r="M40" s="508">
        <v>1</v>
      </c>
      <c r="N40" s="508">
        <v>71.787259858442866</v>
      </c>
      <c r="O40" s="512">
        <v>5802</v>
      </c>
      <c r="P40" s="512">
        <v>417744</v>
      </c>
      <c r="Q40" s="535">
        <v>1.176783440567005</v>
      </c>
      <c r="R40" s="513">
        <v>72</v>
      </c>
    </row>
    <row r="41" spans="1:18" ht="14.45" customHeight="1" x14ac:dyDescent="0.2">
      <c r="A41" s="507" t="s">
        <v>1591</v>
      </c>
      <c r="B41" s="508" t="s">
        <v>1592</v>
      </c>
      <c r="C41" s="508" t="s">
        <v>480</v>
      </c>
      <c r="D41" s="508" t="s">
        <v>1593</v>
      </c>
      <c r="E41" s="508" t="s">
        <v>1664</v>
      </c>
      <c r="F41" s="508" t="s">
        <v>1665</v>
      </c>
      <c r="G41" s="512">
        <v>2852</v>
      </c>
      <c r="H41" s="512">
        <v>145452</v>
      </c>
      <c r="I41" s="508">
        <v>0.95034988337220927</v>
      </c>
      <c r="J41" s="508">
        <v>51</v>
      </c>
      <c r="K41" s="512">
        <v>3001</v>
      </c>
      <c r="L41" s="512">
        <v>153051</v>
      </c>
      <c r="M41" s="508">
        <v>1</v>
      </c>
      <c r="N41" s="508">
        <v>51</v>
      </c>
      <c r="O41" s="512">
        <v>3240</v>
      </c>
      <c r="P41" s="512">
        <v>168480</v>
      </c>
      <c r="Q41" s="535">
        <v>1.1008095340768764</v>
      </c>
      <c r="R41" s="513">
        <v>52</v>
      </c>
    </row>
    <row r="42" spans="1:18" ht="14.45" customHeight="1" x14ac:dyDescent="0.2">
      <c r="A42" s="507" t="s">
        <v>1591</v>
      </c>
      <c r="B42" s="508" t="s">
        <v>1592</v>
      </c>
      <c r="C42" s="508" t="s">
        <v>480</v>
      </c>
      <c r="D42" s="508" t="s">
        <v>1593</v>
      </c>
      <c r="E42" s="508" t="s">
        <v>1666</v>
      </c>
      <c r="F42" s="508" t="s">
        <v>1667</v>
      </c>
      <c r="G42" s="512">
        <v>3513</v>
      </c>
      <c r="H42" s="512">
        <v>453177</v>
      </c>
      <c r="I42" s="508">
        <v>1.1035064650449267</v>
      </c>
      <c r="J42" s="508">
        <v>129</v>
      </c>
      <c r="K42" s="512">
        <v>3159</v>
      </c>
      <c r="L42" s="512">
        <v>410670</v>
      </c>
      <c r="M42" s="508">
        <v>1</v>
      </c>
      <c r="N42" s="508">
        <v>130</v>
      </c>
      <c r="O42" s="512">
        <v>3064</v>
      </c>
      <c r="P42" s="512">
        <v>401384</v>
      </c>
      <c r="Q42" s="535">
        <v>0.97738817055056371</v>
      </c>
      <c r="R42" s="513">
        <v>131</v>
      </c>
    </row>
    <row r="43" spans="1:18" ht="14.45" customHeight="1" x14ac:dyDescent="0.2">
      <c r="A43" s="507" t="s">
        <v>1591</v>
      </c>
      <c r="B43" s="508" t="s">
        <v>1592</v>
      </c>
      <c r="C43" s="508" t="s">
        <v>480</v>
      </c>
      <c r="D43" s="508" t="s">
        <v>1593</v>
      </c>
      <c r="E43" s="508" t="s">
        <v>1668</v>
      </c>
      <c r="F43" s="508" t="s">
        <v>1669</v>
      </c>
      <c r="G43" s="512">
        <v>518</v>
      </c>
      <c r="H43" s="512">
        <v>26936</v>
      </c>
      <c r="I43" s="508">
        <v>0.86890322580645163</v>
      </c>
      <c r="J43" s="508">
        <v>52</v>
      </c>
      <c r="K43" s="512">
        <v>594</v>
      </c>
      <c r="L43" s="512">
        <v>31000</v>
      </c>
      <c r="M43" s="508">
        <v>1</v>
      </c>
      <c r="N43" s="508">
        <v>52.188552188552187</v>
      </c>
      <c r="O43" s="512">
        <v>625</v>
      </c>
      <c r="P43" s="512">
        <v>33750</v>
      </c>
      <c r="Q43" s="535">
        <v>1.0887096774193548</v>
      </c>
      <c r="R43" s="513">
        <v>54</v>
      </c>
    </row>
    <row r="44" spans="1:18" ht="14.45" customHeight="1" x14ac:dyDescent="0.2">
      <c r="A44" s="507" t="s">
        <v>1591</v>
      </c>
      <c r="B44" s="508" t="s">
        <v>1592</v>
      </c>
      <c r="C44" s="508" t="s">
        <v>480</v>
      </c>
      <c r="D44" s="508" t="s">
        <v>1593</v>
      </c>
      <c r="E44" s="508" t="s">
        <v>1670</v>
      </c>
      <c r="F44" s="508" t="s">
        <v>1671</v>
      </c>
      <c r="G44" s="512">
        <v>1982</v>
      </c>
      <c r="H44" s="512">
        <v>951360</v>
      </c>
      <c r="I44" s="508">
        <v>1.2159509202453989</v>
      </c>
      <c r="J44" s="508">
        <v>480</v>
      </c>
      <c r="K44" s="512">
        <v>1630</v>
      </c>
      <c r="L44" s="512">
        <v>782400</v>
      </c>
      <c r="M44" s="508">
        <v>1</v>
      </c>
      <c r="N44" s="508">
        <v>480</v>
      </c>
      <c r="O44" s="512">
        <v>1478</v>
      </c>
      <c r="P44" s="512">
        <v>710918</v>
      </c>
      <c r="Q44" s="535">
        <v>0.90863752556237221</v>
      </c>
      <c r="R44" s="513">
        <v>481</v>
      </c>
    </row>
    <row r="45" spans="1:18" ht="14.45" customHeight="1" x14ac:dyDescent="0.2">
      <c r="A45" s="507" t="s">
        <v>1591</v>
      </c>
      <c r="B45" s="508" t="s">
        <v>1592</v>
      </c>
      <c r="C45" s="508" t="s">
        <v>480</v>
      </c>
      <c r="D45" s="508" t="s">
        <v>1593</v>
      </c>
      <c r="E45" s="508" t="s">
        <v>1672</v>
      </c>
      <c r="F45" s="508" t="s">
        <v>1673</v>
      </c>
      <c r="G45" s="512">
        <v>135</v>
      </c>
      <c r="H45" s="512">
        <v>27945</v>
      </c>
      <c r="I45" s="508">
        <v>1.0384615384615385</v>
      </c>
      <c r="J45" s="508">
        <v>207</v>
      </c>
      <c r="K45" s="512">
        <v>130</v>
      </c>
      <c r="L45" s="512">
        <v>26910</v>
      </c>
      <c r="M45" s="508">
        <v>1</v>
      </c>
      <c r="N45" s="508">
        <v>207</v>
      </c>
      <c r="O45" s="512">
        <v>177</v>
      </c>
      <c r="P45" s="512">
        <v>36993</v>
      </c>
      <c r="Q45" s="535">
        <v>1.3746934225195095</v>
      </c>
      <c r="R45" s="513">
        <v>209</v>
      </c>
    </row>
    <row r="46" spans="1:18" ht="14.45" customHeight="1" x14ac:dyDescent="0.2">
      <c r="A46" s="507" t="s">
        <v>1591</v>
      </c>
      <c r="B46" s="508" t="s">
        <v>1592</v>
      </c>
      <c r="C46" s="508" t="s">
        <v>480</v>
      </c>
      <c r="D46" s="508" t="s">
        <v>1593</v>
      </c>
      <c r="E46" s="508" t="s">
        <v>1674</v>
      </c>
      <c r="F46" s="508" t="s">
        <v>1675</v>
      </c>
      <c r="G46" s="512">
        <v>501</v>
      </c>
      <c r="H46" s="512">
        <v>382263</v>
      </c>
      <c r="I46" s="508">
        <v>1.0986842105263157</v>
      </c>
      <c r="J46" s="508">
        <v>763</v>
      </c>
      <c r="K46" s="512">
        <v>456</v>
      </c>
      <c r="L46" s="512">
        <v>347928</v>
      </c>
      <c r="M46" s="508">
        <v>1</v>
      </c>
      <c r="N46" s="508">
        <v>763</v>
      </c>
      <c r="O46" s="512">
        <v>459</v>
      </c>
      <c r="P46" s="512">
        <v>350676</v>
      </c>
      <c r="Q46" s="535">
        <v>1.0078981858315514</v>
      </c>
      <c r="R46" s="513">
        <v>764</v>
      </c>
    </row>
    <row r="47" spans="1:18" ht="14.45" customHeight="1" x14ac:dyDescent="0.2">
      <c r="A47" s="507" t="s">
        <v>1591</v>
      </c>
      <c r="B47" s="508" t="s">
        <v>1592</v>
      </c>
      <c r="C47" s="508" t="s">
        <v>480</v>
      </c>
      <c r="D47" s="508" t="s">
        <v>1593</v>
      </c>
      <c r="E47" s="508" t="s">
        <v>1676</v>
      </c>
      <c r="F47" s="508" t="s">
        <v>1677</v>
      </c>
      <c r="G47" s="512">
        <v>118</v>
      </c>
      <c r="H47" s="512">
        <v>249688</v>
      </c>
      <c r="I47" s="508"/>
      <c r="J47" s="508">
        <v>2116</v>
      </c>
      <c r="K47" s="512"/>
      <c r="L47" s="512"/>
      <c r="M47" s="508"/>
      <c r="N47" s="508"/>
      <c r="O47" s="512"/>
      <c r="P47" s="512"/>
      <c r="Q47" s="535"/>
      <c r="R47" s="513"/>
    </row>
    <row r="48" spans="1:18" ht="14.45" customHeight="1" x14ac:dyDescent="0.2">
      <c r="A48" s="507" t="s">
        <v>1591</v>
      </c>
      <c r="B48" s="508" t="s">
        <v>1592</v>
      </c>
      <c r="C48" s="508" t="s">
        <v>480</v>
      </c>
      <c r="D48" s="508" t="s">
        <v>1593</v>
      </c>
      <c r="E48" s="508" t="s">
        <v>1678</v>
      </c>
      <c r="F48" s="508" t="s">
        <v>1679</v>
      </c>
      <c r="G48" s="512">
        <v>252</v>
      </c>
      <c r="H48" s="512">
        <v>154224</v>
      </c>
      <c r="I48" s="508">
        <v>0.92988929889298888</v>
      </c>
      <c r="J48" s="508">
        <v>612</v>
      </c>
      <c r="K48" s="512">
        <v>271</v>
      </c>
      <c r="L48" s="512">
        <v>165852</v>
      </c>
      <c r="M48" s="508">
        <v>1</v>
      </c>
      <c r="N48" s="508">
        <v>612</v>
      </c>
      <c r="O48" s="512">
        <v>322</v>
      </c>
      <c r="P48" s="512">
        <v>198030</v>
      </c>
      <c r="Q48" s="535">
        <v>1.1940163519282252</v>
      </c>
      <c r="R48" s="513">
        <v>615</v>
      </c>
    </row>
    <row r="49" spans="1:18" ht="14.45" customHeight="1" x14ac:dyDescent="0.2">
      <c r="A49" s="507" t="s">
        <v>1591</v>
      </c>
      <c r="B49" s="508" t="s">
        <v>1592</v>
      </c>
      <c r="C49" s="508" t="s">
        <v>480</v>
      </c>
      <c r="D49" s="508" t="s">
        <v>1593</v>
      </c>
      <c r="E49" s="508" t="s">
        <v>1680</v>
      </c>
      <c r="F49" s="508" t="s">
        <v>1681</v>
      </c>
      <c r="G49" s="512">
        <v>2</v>
      </c>
      <c r="H49" s="512">
        <v>1650</v>
      </c>
      <c r="I49" s="508">
        <v>0.2857142857142857</v>
      </c>
      <c r="J49" s="508">
        <v>825</v>
      </c>
      <c r="K49" s="512">
        <v>7</v>
      </c>
      <c r="L49" s="512">
        <v>5775</v>
      </c>
      <c r="M49" s="508">
        <v>1</v>
      </c>
      <c r="N49" s="508">
        <v>825</v>
      </c>
      <c r="O49" s="512">
        <v>7</v>
      </c>
      <c r="P49" s="512">
        <v>5782</v>
      </c>
      <c r="Q49" s="535">
        <v>1.0012121212121212</v>
      </c>
      <c r="R49" s="513">
        <v>826</v>
      </c>
    </row>
    <row r="50" spans="1:18" ht="14.45" customHeight="1" x14ac:dyDescent="0.2">
      <c r="A50" s="507" t="s">
        <v>1591</v>
      </c>
      <c r="B50" s="508" t="s">
        <v>1592</v>
      </c>
      <c r="C50" s="508" t="s">
        <v>480</v>
      </c>
      <c r="D50" s="508" t="s">
        <v>1593</v>
      </c>
      <c r="E50" s="508" t="s">
        <v>1682</v>
      </c>
      <c r="F50" s="508" t="s">
        <v>1683</v>
      </c>
      <c r="G50" s="512">
        <v>5</v>
      </c>
      <c r="H50" s="512">
        <v>2155</v>
      </c>
      <c r="I50" s="508">
        <v>0.7142857142857143</v>
      </c>
      <c r="J50" s="508">
        <v>431</v>
      </c>
      <c r="K50" s="512">
        <v>7</v>
      </c>
      <c r="L50" s="512">
        <v>3017</v>
      </c>
      <c r="M50" s="508">
        <v>1</v>
      </c>
      <c r="N50" s="508">
        <v>431</v>
      </c>
      <c r="O50" s="512">
        <v>4</v>
      </c>
      <c r="P50" s="512">
        <v>1732</v>
      </c>
      <c r="Q50" s="535">
        <v>0.57408021213125626</v>
      </c>
      <c r="R50" s="513">
        <v>433</v>
      </c>
    </row>
    <row r="51" spans="1:18" ht="14.45" customHeight="1" x14ac:dyDescent="0.2">
      <c r="A51" s="507" t="s">
        <v>1591</v>
      </c>
      <c r="B51" s="508" t="s">
        <v>1592</v>
      </c>
      <c r="C51" s="508" t="s">
        <v>480</v>
      </c>
      <c r="D51" s="508" t="s">
        <v>1593</v>
      </c>
      <c r="E51" s="508" t="s">
        <v>1684</v>
      </c>
      <c r="F51" s="508" t="s">
        <v>1685</v>
      </c>
      <c r="G51" s="512">
        <v>214</v>
      </c>
      <c r="H51" s="512">
        <v>377282</v>
      </c>
      <c r="I51" s="508">
        <v>1.2626911028407721</v>
      </c>
      <c r="J51" s="508">
        <v>1763</v>
      </c>
      <c r="K51" s="512">
        <v>169</v>
      </c>
      <c r="L51" s="512">
        <v>298792</v>
      </c>
      <c r="M51" s="508">
        <v>1</v>
      </c>
      <c r="N51" s="508">
        <v>1768</v>
      </c>
      <c r="O51" s="512">
        <v>194</v>
      </c>
      <c r="P51" s="512">
        <v>347454</v>
      </c>
      <c r="Q51" s="535">
        <v>1.1628624595036012</v>
      </c>
      <c r="R51" s="513">
        <v>1791</v>
      </c>
    </row>
    <row r="52" spans="1:18" ht="14.45" customHeight="1" x14ac:dyDescent="0.2">
      <c r="A52" s="507" t="s">
        <v>1591</v>
      </c>
      <c r="B52" s="508" t="s">
        <v>1592</v>
      </c>
      <c r="C52" s="508" t="s">
        <v>480</v>
      </c>
      <c r="D52" s="508" t="s">
        <v>1593</v>
      </c>
      <c r="E52" s="508" t="s">
        <v>1686</v>
      </c>
      <c r="F52" s="508"/>
      <c r="G52" s="512">
        <v>0</v>
      </c>
      <c r="H52" s="512">
        <v>0</v>
      </c>
      <c r="I52" s="508"/>
      <c r="J52" s="508"/>
      <c r="K52" s="512"/>
      <c r="L52" s="512"/>
      <c r="M52" s="508"/>
      <c r="N52" s="508"/>
      <c r="O52" s="512"/>
      <c r="P52" s="512"/>
      <c r="Q52" s="535"/>
      <c r="R52" s="513"/>
    </row>
    <row r="53" spans="1:18" ht="14.45" customHeight="1" x14ac:dyDescent="0.2">
      <c r="A53" s="507" t="s">
        <v>1591</v>
      </c>
      <c r="B53" s="508" t="s">
        <v>1592</v>
      </c>
      <c r="C53" s="508" t="s">
        <v>480</v>
      </c>
      <c r="D53" s="508" t="s">
        <v>1593</v>
      </c>
      <c r="E53" s="508" t="s">
        <v>1687</v>
      </c>
      <c r="F53" s="508" t="s">
        <v>1688</v>
      </c>
      <c r="G53" s="512">
        <v>605</v>
      </c>
      <c r="H53" s="512">
        <v>91355</v>
      </c>
      <c r="I53" s="508">
        <v>0.92039775932941081</v>
      </c>
      <c r="J53" s="508">
        <v>151</v>
      </c>
      <c r="K53" s="512">
        <v>653</v>
      </c>
      <c r="L53" s="512">
        <v>99256</v>
      </c>
      <c r="M53" s="508">
        <v>1</v>
      </c>
      <c r="N53" s="508">
        <v>152</v>
      </c>
      <c r="O53" s="512">
        <v>758</v>
      </c>
      <c r="P53" s="512">
        <v>115974</v>
      </c>
      <c r="Q53" s="535">
        <v>1.1684331425808012</v>
      </c>
      <c r="R53" s="513">
        <v>153</v>
      </c>
    </row>
    <row r="54" spans="1:18" ht="14.45" customHeight="1" x14ac:dyDescent="0.2">
      <c r="A54" s="507" t="s">
        <v>1591</v>
      </c>
      <c r="B54" s="508" t="s">
        <v>1592</v>
      </c>
      <c r="C54" s="508" t="s">
        <v>480</v>
      </c>
      <c r="D54" s="508" t="s">
        <v>1593</v>
      </c>
      <c r="E54" s="508" t="s">
        <v>1689</v>
      </c>
      <c r="F54" s="508" t="s">
        <v>1690</v>
      </c>
      <c r="G54" s="512">
        <v>1279</v>
      </c>
      <c r="H54" s="512">
        <v>346609</v>
      </c>
      <c r="I54" s="508">
        <v>0.89927406131302023</v>
      </c>
      <c r="J54" s="508">
        <v>271</v>
      </c>
      <c r="K54" s="512">
        <v>1416</v>
      </c>
      <c r="L54" s="512">
        <v>385432</v>
      </c>
      <c r="M54" s="508">
        <v>1</v>
      </c>
      <c r="N54" s="508">
        <v>272.19774011299432</v>
      </c>
      <c r="O54" s="512">
        <v>1263</v>
      </c>
      <c r="P54" s="512">
        <v>347325</v>
      </c>
      <c r="Q54" s="535">
        <v>0.90113171713817219</v>
      </c>
      <c r="R54" s="513">
        <v>275</v>
      </c>
    </row>
    <row r="55" spans="1:18" ht="14.45" customHeight="1" x14ac:dyDescent="0.2">
      <c r="A55" s="507" t="s">
        <v>1591</v>
      </c>
      <c r="B55" s="508" t="s">
        <v>1592</v>
      </c>
      <c r="C55" s="508" t="s">
        <v>480</v>
      </c>
      <c r="D55" s="508" t="s">
        <v>1593</v>
      </c>
      <c r="E55" s="508" t="s">
        <v>1691</v>
      </c>
      <c r="F55" s="508" t="s">
        <v>1692</v>
      </c>
      <c r="G55" s="512">
        <v>421</v>
      </c>
      <c r="H55" s="512">
        <v>72833</v>
      </c>
      <c r="I55" s="508">
        <v>1.1162145593869732</v>
      </c>
      <c r="J55" s="508">
        <v>173</v>
      </c>
      <c r="K55" s="512">
        <v>375</v>
      </c>
      <c r="L55" s="512">
        <v>65250</v>
      </c>
      <c r="M55" s="508">
        <v>1</v>
      </c>
      <c r="N55" s="508">
        <v>174</v>
      </c>
      <c r="O55" s="512">
        <v>385</v>
      </c>
      <c r="P55" s="512">
        <v>67760</v>
      </c>
      <c r="Q55" s="535">
        <v>1.0384674329501915</v>
      </c>
      <c r="R55" s="513">
        <v>176</v>
      </c>
    </row>
    <row r="56" spans="1:18" ht="14.45" customHeight="1" x14ac:dyDescent="0.2">
      <c r="A56" s="507" t="s">
        <v>1591</v>
      </c>
      <c r="B56" s="508" t="s">
        <v>1592</v>
      </c>
      <c r="C56" s="508" t="s">
        <v>480</v>
      </c>
      <c r="D56" s="508" t="s">
        <v>1593</v>
      </c>
      <c r="E56" s="508" t="s">
        <v>1693</v>
      </c>
      <c r="F56" s="508" t="s">
        <v>1694</v>
      </c>
      <c r="G56" s="512">
        <v>1173</v>
      </c>
      <c r="H56" s="512">
        <v>513774</v>
      </c>
      <c r="I56" s="508">
        <v>0.86146886365198783</v>
      </c>
      <c r="J56" s="508">
        <v>438</v>
      </c>
      <c r="K56" s="512">
        <v>1361</v>
      </c>
      <c r="L56" s="512">
        <v>596393</v>
      </c>
      <c r="M56" s="508">
        <v>1</v>
      </c>
      <c r="N56" s="508">
        <v>438.20205731080085</v>
      </c>
      <c r="O56" s="512">
        <v>1715</v>
      </c>
      <c r="P56" s="512">
        <v>754600</v>
      </c>
      <c r="Q56" s="535">
        <v>1.2652730665852885</v>
      </c>
      <c r="R56" s="513">
        <v>440</v>
      </c>
    </row>
    <row r="57" spans="1:18" ht="14.45" customHeight="1" x14ac:dyDescent="0.2">
      <c r="A57" s="507" t="s">
        <v>1591</v>
      </c>
      <c r="B57" s="508" t="s">
        <v>1592</v>
      </c>
      <c r="C57" s="508" t="s">
        <v>480</v>
      </c>
      <c r="D57" s="508" t="s">
        <v>1593</v>
      </c>
      <c r="E57" s="508" t="s">
        <v>1695</v>
      </c>
      <c r="F57" s="508" t="s">
        <v>1696</v>
      </c>
      <c r="G57" s="512">
        <v>32</v>
      </c>
      <c r="H57" s="512">
        <v>1504</v>
      </c>
      <c r="I57" s="508">
        <v>0.84210526315789469</v>
      </c>
      <c r="J57" s="508">
        <v>47</v>
      </c>
      <c r="K57" s="512">
        <v>38</v>
      </c>
      <c r="L57" s="512">
        <v>1786</v>
      </c>
      <c r="M57" s="508">
        <v>1</v>
      </c>
      <c r="N57" s="508">
        <v>47</v>
      </c>
      <c r="O57" s="512">
        <v>63</v>
      </c>
      <c r="P57" s="512">
        <v>2961</v>
      </c>
      <c r="Q57" s="535">
        <v>1.6578947368421053</v>
      </c>
      <c r="R57" s="513">
        <v>47</v>
      </c>
    </row>
    <row r="58" spans="1:18" ht="14.45" customHeight="1" x14ac:dyDescent="0.2">
      <c r="A58" s="507" t="s">
        <v>1591</v>
      </c>
      <c r="B58" s="508" t="s">
        <v>1592</v>
      </c>
      <c r="C58" s="508" t="s">
        <v>480</v>
      </c>
      <c r="D58" s="508" t="s">
        <v>1593</v>
      </c>
      <c r="E58" s="508" t="s">
        <v>1697</v>
      </c>
      <c r="F58" s="508" t="s">
        <v>1698</v>
      </c>
      <c r="G58" s="512">
        <v>3</v>
      </c>
      <c r="H58" s="512">
        <v>132</v>
      </c>
      <c r="I58" s="508">
        <v>0.42857142857142855</v>
      </c>
      <c r="J58" s="508">
        <v>44</v>
      </c>
      <c r="K58" s="512">
        <v>7</v>
      </c>
      <c r="L58" s="512">
        <v>308</v>
      </c>
      <c r="M58" s="508">
        <v>1</v>
      </c>
      <c r="N58" s="508">
        <v>44</v>
      </c>
      <c r="O58" s="512">
        <v>6</v>
      </c>
      <c r="P58" s="512">
        <v>270</v>
      </c>
      <c r="Q58" s="535">
        <v>0.87662337662337664</v>
      </c>
      <c r="R58" s="513">
        <v>45</v>
      </c>
    </row>
    <row r="59" spans="1:18" ht="14.45" customHeight="1" x14ac:dyDescent="0.2">
      <c r="A59" s="507" t="s">
        <v>1591</v>
      </c>
      <c r="B59" s="508" t="s">
        <v>1592</v>
      </c>
      <c r="C59" s="508" t="s">
        <v>480</v>
      </c>
      <c r="D59" s="508" t="s">
        <v>1593</v>
      </c>
      <c r="E59" s="508" t="s">
        <v>1699</v>
      </c>
      <c r="F59" s="508" t="s">
        <v>1700</v>
      </c>
      <c r="G59" s="512">
        <v>8</v>
      </c>
      <c r="H59" s="512">
        <v>3016</v>
      </c>
      <c r="I59" s="508">
        <v>0.7997878546804561</v>
      </c>
      <c r="J59" s="508">
        <v>377</v>
      </c>
      <c r="K59" s="512">
        <v>10</v>
      </c>
      <c r="L59" s="512">
        <v>3771</v>
      </c>
      <c r="M59" s="508">
        <v>1</v>
      </c>
      <c r="N59" s="508">
        <v>377.1</v>
      </c>
      <c r="O59" s="512">
        <v>4</v>
      </c>
      <c r="P59" s="512">
        <v>1516</v>
      </c>
      <c r="Q59" s="535">
        <v>0.40201538053566693</v>
      </c>
      <c r="R59" s="513">
        <v>379</v>
      </c>
    </row>
    <row r="60" spans="1:18" ht="14.45" customHeight="1" x14ac:dyDescent="0.2">
      <c r="A60" s="507" t="s">
        <v>1591</v>
      </c>
      <c r="B60" s="508" t="s">
        <v>1592</v>
      </c>
      <c r="C60" s="508" t="s">
        <v>480</v>
      </c>
      <c r="D60" s="508" t="s">
        <v>1593</v>
      </c>
      <c r="E60" s="508" t="s">
        <v>1701</v>
      </c>
      <c r="F60" s="508" t="s">
        <v>1702</v>
      </c>
      <c r="G60" s="512">
        <v>26</v>
      </c>
      <c r="H60" s="512">
        <v>936</v>
      </c>
      <c r="I60" s="508">
        <v>0.44827586206896552</v>
      </c>
      <c r="J60" s="508">
        <v>36</v>
      </c>
      <c r="K60" s="512">
        <v>58</v>
      </c>
      <c r="L60" s="512">
        <v>2088</v>
      </c>
      <c r="M60" s="508">
        <v>1</v>
      </c>
      <c r="N60" s="508">
        <v>36</v>
      </c>
      <c r="O60" s="512">
        <v>82</v>
      </c>
      <c r="P60" s="512">
        <v>3034</v>
      </c>
      <c r="Q60" s="535">
        <v>1.4530651340996168</v>
      </c>
      <c r="R60" s="513">
        <v>37</v>
      </c>
    </row>
    <row r="61" spans="1:18" ht="14.45" customHeight="1" x14ac:dyDescent="0.2">
      <c r="A61" s="507" t="s">
        <v>1591</v>
      </c>
      <c r="B61" s="508" t="s">
        <v>1592</v>
      </c>
      <c r="C61" s="508" t="s">
        <v>480</v>
      </c>
      <c r="D61" s="508" t="s">
        <v>1593</v>
      </c>
      <c r="E61" s="508" t="s">
        <v>1703</v>
      </c>
      <c r="F61" s="508" t="s">
        <v>1704</v>
      </c>
      <c r="G61" s="512">
        <v>8</v>
      </c>
      <c r="H61" s="512">
        <v>1936</v>
      </c>
      <c r="I61" s="508">
        <v>0.72727272727272729</v>
      </c>
      <c r="J61" s="508">
        <v>242</v>
      </c>
      <c r="K61" s="512">
        <v>11</v>
      </c>
      <c r="L61" s="512">
        <v>2662</v>
      </c>
      <c r="M61" s="508">
        <v>1</v>
      </c>
      <c r="N61" s="508">
        <v>242</v>
      </c>
      <c r="O61" s="512">
        <v>1</v>
      </c>
      <c r="P61" s="512">
        <v>242</v>
      </c>
      <c r="Q61" s="535">
        <v>9.0909090909090912E-2</v>
      </c>
      <c r="R61" s="513">
        <v>242</v>
      </c>
    </row>
    <row r="62" spans="1:18" ht="14.45" customHeight="1" x14ac:dyDescent="0.2">
      <c r="A62" s="507" t="s">
        <v>1591</v>
      </c>
      <c r="B62" s="508" t="s">
        <v>1592</v>
      </c>
      <c r="C62" s="508" t="s">
        <v>480</v>
      </c>
      <c r="D62" s="508" t="s">
        <v>1593</v>
      </c>
      <c r="E62" s="508" t="s">
        <v>1705</v>
      </c>
      <c r="F62" s="508" t="s">
        <v>1706</v>
      </c>
      <c r="G62" s="512">
        <v>712</v>
      </c>
      <c r="H62" s="512">
        <v>1063016</v>
      </c>
      <c r="I62" s="508">
        <v>0.46505551926845201</v>
      </c>
      <c r="J62" s="508">
        <v>1493</v>
      </c>
      <c r="K62" s="512">
        <v>1531</v>
      </c>
      <c r="L62" s="512">
        <v>2285783</v>
      </c>
      <c r="M62" s="508">
        <v>1</v>
      </c>
      <c r="N62" s="508">
        <v>1493</v>
      </c>
      <c r="O62" s="512">
        <v>1985</v>
      </c>
      <c r="P62" s="512">
        <v>2969560</v>
      </c>
      <c r="Q62" s="535">
        <v>1.2991434445001997</v>
      </c>
      <c r="R62" s="513">
        <v>1496</v>
      </c>
    </row>
    <row r="63" spans="1:18" ht="14.45" customHeight="1" x14ac:dyDescent="0.2">
      <c r="A63" s="507" t="s">
        <v>1591</v>
      </c>
      <c r="B63" s="508" t="s">
        <v>1592</v>
      </c>
      <c r="C63" s="508" t="s">
        <v>480</v>
      </c>
      <c r="D63" s="508" t="s">
        <v>1593</v>
      </c>
      <c r="E63" s="508" t="s">
        <v>1707</v>
      </c>
      <c r="F63" s="508" t="s">
        <v>1708</v>
      </c>
      <c r="G63" s="512">
        <v>1990</v>
      </c>
      <c r="H63" s="512">
        <v>650730</v>
      </c>
      <c r="I63" s="508">
        <v>0.35402953211172389</v>
      </c>
      <c r="J63" s="508">
        <v>327</v>
      </c>
      <c r="K63" s="512">
        <v>5621</v>
      </c>
      <c r="L63" s="512">
        <v>1838067</v>
      </c>
      <c r="M63" s="508">
        <v>1</v>
      </c>
      <c r="N63" s="508">
        <v>327</v>
      </c>
      <c r="O63" s="512">
        <v>5882</v>
      </c>
      <c r="P63" s="512">
        <v>1935178</v>
      </c>
      <c r="Q63" s="535">
        <v>1.0528332209870479</v>
      </c>
      <c r="R63" s="513">
        <v>329</v>
      </c>
    </row>
    <row r="64" spans="1:18" ht="14.45" customHeight="1" x14ac:dyDescent="0.2">
      <c r="A64" s="507" t="s">
        <v>1591</v>
      </c>
      <c r="B64" s="508" t="s">
        <v>1592</v>
      </c>
      <c r="C64" s="508" t="s">
        <v>480</v>
      </c>
      <c r="D64" s="508" t="s">
        <v>1593</v>
      </c>
      <c r="E64" s="508" t="s">
        <v>1709</v>
      </c>
      <c r="F64" s="508" t="s">
        <v>1710</v>
      </c>
      <c r="G64" s="512">
        <v>105</v>
      </c>
      <c r="H64" s="512">
        <v>93135</v>
      </c>
      <c r="I64" s="508">
        <v>0.26089989242974315</v>
      </c>
      <c r="J64" s="508">
        <v>887</v>
      </c>
      <c r="K64" s="512">
        <v>402</v>
      </c>
      <c r="L64" s="512">
        <v>356976</v>
      </c>
      <c r="M64" s="508">
        <v>1</v>
      </c>
      <c r="N64" s="508">
        <v>888</v>
      </c>
      <c r="O64" s="512">
        <v>405</v>
      </c>
      <c r="P64" s="512">
        <v>360855</v>
      </c>
      <c r="Q64" s="535">
        <v>1.0108662767244856</v>
      </c>
      <c r="R64" s="513">
        <v>891</v>
      </c>
    </row>
    <row r="65" spans="1:18" ht="14.45" customHeight="1" x14ac:dyDescent="0.2">
      <c r="A65" s="507" t="s">
        <v>1591</v>
      </c>
      <c r="B65" s="508" t="s">
        <v>1592</v>
      </c>
      <c r="C65" s="508" t="s">
        <v>480</v>
      </c>
      <c r="D65" s="508" t="s">
        <v>1593</v>
      </c>
      <c r="E65" s="508" t="s">
        <v>1711</v>
      </c>
      <c r="F65" s="508" t="s">
        <v>1712</v>
      </c>
      <c r="G65" s="512">
        <v>9</v>
      </c>
      <c r="H65" s="512">
        <v>2979</v>
      </c>
      <c r="I65" s="508">
        <v>1.2812903225806451</v>
      </c>
      <c r="J65" s="508">
        <v>331</v>
      </c>
      <c r="K65" s="512">
        <v>7</v>
      </c>
      <c r="L65" s="512">
        <v>2325</v>
      </c>
      <c r="M65" s="508">
        <v>1</v>
      </c>
      <c r="N65" s="508">
        <v>332.14285714285717</v>
      </c>
      <c r="O65" s="512">
        <v>20</v>
      </c>
      <c r="P65" s="512">
        <v>6680</v>
      </c>
      <c r="Q65" s="535">
        <v>2.8731182795698924</v>
      </c>
      <c r="R65" s="513">
        <v>334</v>
      </c>
    </row>
    <row r="66" spans="1:18" ht="14.45" customHeight="1" x14ac:dyDescent="0.2">
      <c r="A66" s="507" t="s">
        <v>1591</v>
      </c>
      <c r="B66" s="508" t="s">
        <v>1592</v>
      </c>
      <c r="C66" s="508" t="s">
        <v>480</v>
      </c>
      <c r="D66" s="508" t="s">
        <v>1593</v>
      </c>
      <c r="E66" s="508" t="s">
        <v>1713</v>
      </c>
      <c r="F66" s="508" t="s">
        <v>1714</v>
      </c>
      <c r="G66" s="512">
        <v>4087</v>
      </c>
      <c r="H66" s="512">
        <v>1062620</v>
      </c>
      <c r="I66" s="508">
        <v>0.36051899372784757</v>
      </c>
      <c r="J66" s="508">
        <v>260</v>
      </c>
      <c r="K66" s="512">
        <v>11293</v>
      </c>
      <c r="L66" s="512">
        <v>2947473</v>
      </c>
      <c r="M66" s="508">
        <v>1</v>
      </c>
      <c r="N66" s="508">
        <v>261</v>
      </c>
      <c r="O66" s="512">
        <v>14318</v>
      </c>
      <c r="P66" s="512">
        <v>3751316</v>
      </c>
      <c r="Q66" s="535">
        <v>1.2727227696402987</v>
      </c>
      <c r="R66" s="513">
        <v>262</v>
      </c>
    </row>
    <row r="67" spans="1:18" ht="14.45" customHeight="1" x14ac:dyDescent="0.2">
      <c r="A67" s="507" t="s">
        <v>1591</v>
      </c>
      <c r="B67" s="508" t="s">
        <v>1592</v>
      </c>
      <c r="C67" s="508" t="s">
        <v>480</v>
      </c>
      <c r="D67" s="508" t="s">
        <v>1593</v>
      </c>
      <c r="E67" s="508" t="s">
        <v>1715</v>
      </c>
      <c r="F67" s="508" t="s">
        <v>1716</v>
      </c>
      <c r="G67" s="512">
        <v>36</v>
      </c>
      <c r="H67" s="512">
        <v>5940</v>
      </c>
      <c r="I67" s="508">
        <v>0.23529411764705882</v>
      </c>
      <c r="J67" s="508">
        <v>165</v>
      </c>
      <c r="K67" s="512">
        <v>153</v>
      </c>
      <c r="L67" s="512">
        <v>25245</v>
      </c>
      <c r="M67" s="508">
        <v>1</v>
      </c>
      <c r="N67" s="508">
        <v>165</v>
      </c>
      <c r="O67" s="512">
        <v>403</v>
      </c>
      <c r="P67" s="512">
        <v>66898</v>
      </c>
      <c r="Q67" s="535">
        <v>2.6499504852446027</v>
      </c>
      <c r="R67" s="513">
        <v>166</v>
      </c>
    </row>
    <row r="68" spans="1:18" ht="14.45" customHeight="1" x14ac:dyDescent="0.2">
      <c r="A68" s="507" t="s">
        <v>1591</v>
      </c>
      <c r="B68" s="508" t="s">
        <v>1592</v>
      </c>
      <c r="C68" s="508" t="s">
        <v>480</v>
      </c>
      <c r="D68" s="508" t="s">
        <v>1593</v>
      </c>
      <c r="E68" s="508" t="s">
        <v>1717</v>
      </c>
      <c r="F68" s="508" t="s">
        <v>1718</v>
      </c>
      <c r="G68" s="512">
        <v>37</v>
      </c>
      <c r="H68" s="512">
        <v>39849</v>
      </c>
      <c r="I68" s="508">
        <v>0.19455619568401522</v>
      </c>
      <c r="J68" s="508">
        <v>1077</v>
      </c>
      <c r="K68" s="512">
        <v>190</v>
      </c>
      <c r="L68" s="512">
        <v>204820</v>
      </c>
      <c r="M68" s="508">
        <v>1</v>
      </c>
      <c r="N68" s="508">
        <v>1078</v>
      </c>
      <c r="O68" s="512">
        <v>143</v>
      </c>
      <c r="P68" s="512">
        <v>154297</v>
      </c>
      <c r="Q68" s="535">
        <v>0.7533297529538131</v>
      </c>
      <c r="R68" s="513">
        <v>1079</v>
      </c>
    </row>
    <row r="69" spans="1:18" ht="14.45" customHeight="1" thickBot="1" x14ac:dyDescent="0.25">
      <c r="A69" s="514" t="s">
        <v>1591</v>
      </c>
      <c r="B69" s="515" t="s">
        <v>1592</v>
      </c>
      <c r="C69" s="515" t="s">
        <v>480</v>
      </c>
      <c r="D69" s="515" t="s">
        <v>1593</v>
      </c>
      <c r="E69" s="515" t="s">
        <v>1719</v>
      </c>
      <c r="F69" s="515" t="s">
        <v>1720</v>
      </c>
      <c r="G69" s="519"/>
      <c r="H69" s="519"/>
      <c r="I69" s="515"/>
      <c r="J69" s="515"/>
      <c r="K69" s="519">
        <v>724</v>
      </c>
      <c r="L69" s="519">
        <v>109900</v>
      </c>
      <c r="M69" s="515">
        <v>1</v>
      </c>
      <c r="N69" s="515">
        <v>151.79558011049724</v>
      </c>
      <c r="O69" s="519">
        <v>623</v>
      </c>
      <c r="P69" s="519">
        <v>94696</v>
      </c>
      <c r="Q69" s="527">
        <v>0.86165605095541398</v>
      </c>
      <c r="R69" s="520">
        <v>152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79D06A2D-AE53-4F6B-9F76-F9725C71ACCE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1722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145369</v>
      </c>
      <c r="I3" s="103">
        <f t="shared" si="0"/>
        <v>31413027</v>
      </c>
      <c r="J3" s="74"/>
      <c r="K3" s="74"/>
      <c r="L3" s="103">
        <f t="shared" si="0"/>
        <v>164638</v>
      </c>
      <c r="M3" s="103">
        <f t="shared" si="0"/>
        <v>40857569</v>
      </c>
      <c r="N3" s="74"/>
      <c r="O3" s="74"/>
      <c r="P3" s="103">
        <f t="shared" si="0"/>
        <v>176412</v>
      </c>
      <c r="Q3" s="103">
        <f t="shared" si="0"/>
        <v>43614048</v>
      </c>
      <c r="R3" s="75">
        <f>IF(M3=0,0,Q3/M3)</f>
        <v>1.0674655655602026</v>
      </c>
      <c r="S3" s="104">
        <f>IF(P3=0,0,Q3/P3)</f>
        <v>247.22835181280186</v>
      </c>
    </row>
    <row r="4" spans="1:19" ht="14.45" customHeight="1" x14ac:dyDescent="0.2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1"/>
      <c r="B5" s="621"/>
      <c r="C5" s="622"/>
      <c r="D5" s="631"/>
      <c r="E5" s="623"/>
      <c r="F5" s="624"/>
      <c r="G5" s="625"/>
      <c r="H5" s="626" t="s">
        <v>71</v>
      </c>
      <c r="I5" s="627" t="s">
        <v>14</v>
      </c>
      <c r="J5" s="628"/>
      <c r="K5" s="628"/>
      <c r="L5" s="626" t="s">
        <v>71</v>
      </c>
      <c r="M5" s="627" t="s">
        <v>14</v>
      </c>
      <c r="N5" s="628"/>
      <c r="O5" s="628"/>
      <c r="P5" s="626" t="s">
        <v>71</v>
      </c>
      <c r="Q5" s="627" t="s">
        <v>14</v>
      </c>
      <c r="R5" s="629"/>
      <c r="S5" s="630"/>
    </row>
    <row r="6" spans="1:19" ht="14.45" customHeight="1" x14ac:dyDescent="0.2">
      <c r="A6" s="584" t="s">
        <v>1591</v>
      </c>
      <c r="B6" s="585" t="s">
        <v>1592</v>
      </c>
      <c r="C6" s="585" t="s">
        <v>480</v>
      </c>
      <c r="D6" s="585" t="s">
        <v>1587</v>
      </c>
      <c r="E6" s="585" t="s">
        <v>1593</v>
      </c>
      <c r="F6" s="585" t="s">
        <v>1594</v>
      </c>
      <c r="G6" s="585" t="s">
        <v>1595</v>
      </c>
      <c r="H6" s="116">
        <v>596</v>
      </c>
      <c r="I6" s="116">
        <v>103108</v>
      </c>
      <c r="J6" s="585">
        <v>0.93318852384831208</v>
      </c>
      <c r="K6" s="585">
        <v>173</v>
      </c>
      <c r="L6" s="116">
        <v>635</v>
      </c>
      <c r="M6" s="116">
        <v>110490</v>
      </c>
      <c r="N6" s="585">
        <v>1</v>
      </c>
      <c r="O6" s="585">
        <v>174</v>
      </c>
      <c r="P6" s="116">
        <v>765</v>
      </c>
      <c r="Q6" s="116">
        <v>133875</v>
      </c>
      <c r="R6" s="590">
        <v>1.2116481129513983</v>
      </c>
      <c r="S6" s="598">
        <v>175</v>
      </c>
    </row>
    <row r="7" spans="1:19" ht="14.45" customHeight="1" x14ac:dyDescent="0.2">
      <c r="A7" s="507" t="s">
        <v>1591</v>
      </c>
      <c r="B7" s="508" t="s">
        <v>1592</v>
      </c>
      <c r="C7" s="508" t="s">
        <v>480</v>
      </c>
      <c r="D7" s="508" t="s">
        <v>1587</v>
      </c>
      <c r="E7" s="508" t="s">
        <v>1593</v>
      </c>
      <c r="F7" s="508" t="s">
        <v>1596</v>
      </c>
      <c r="G7" s="508" t="s">
        <v>1597</v>
      </c>
      <c r="H7" s="512">
        <v>5267</v>
      </c>
      <c r="I7" s="512">
        <v>1011264</v>
      </c>
      <c r="J7" s="508">
        <v>0.96212079407998263</v>
      </c>
      <c r="K7" s="508">
        <v>192</v>
      </c>
      <c r="L7" s="512">
        <v>5446</v>
      </c>
      <c r="M7" s="512">
        <v>1051078</v>
      </c>
      <c r="N7" s="508">
        <v>1</v>
      </c>
      <c r="O7" s="508">
        <v>193</v>
      </c>
      <c r="P7" s="512">
        <v>5308</v>
      </c>
      <c r="Q7" s="512">
        <v>1035060</v>
      </c>
      <c r="R7" s="535">
        <v>0.98476040788599895</v>
      </c>
      <c r="S7" s="513">
        <v>195</v>
      </c>
    </row>
    <row r="8" spans="1:19" ht="14.45" customHeight="1" x14ac:dyDescent="0.2">
      <c r="A8" s="507" t="s">
        <v>1591</v>
      </c>
      <c r="B8" s="508" t="s">
        <v>1592</v>
      </c>
      <c r="C8" s="508" t="s">
        <v>480</v>
      </c>
      <c r="D8" s="508" t="s">
        <v>1587</v>
      </c>
      <c r="E8" s="508" t="s">
        <v>1593</v>
      </c>
      <c r="F8" s="508" t="s">
        <v>1598</v>
      </c>
      <c r="G8" s="508" t="s">
        <v>1599</v>
      </c>
      <c r="H8" s="512">
        <v>4644</v>
      </c>
      <c r="I8" s="512">
        <v>352944</v>
      </c>
      <c r="J8" s="508">
        <v>0.88322556104982886</v>
      </c>
      <c r="K8" s="508">
        <v>76</v>
      </c>
      <c r="L8" s="512">
        <v>5258</v>
      </c>
      <c r="M8" s="512">
        <v>399608</v>
      </c>
      <c r="N8" s="508">
        <v>1</v>
      </c>
      <c r="O8" s="508">
        <v>76</v>
      </c>
      <c r="P8" s="512">
        <v>5466</v>
      </c>
      <c r="Q8" s="512">
        <v>420882</v>
      </c>
      <c r="R8" s="535">
        <v>1.0532371724289804</v>
      </c>
      <c r="S8" s="513">
        <v>77</v>
      </c>
    </row>
    <row r="9" spans="1:19" ht="14.45" customHeight="1" x14ac:dyDescent="0.2">
      <c r="A9" s="507" t="s">
        <v>1591</v>
      </c>
      <c r="B9" s="508" t="s">
        <v>1592</v>
      </c>
      <c r="C9" s="508" t="s">
        <v>480</v>
      </c>
      <c r="D9" s="508" t="s">
        <v>1587</v>
      </c>
      <c r="E9" s="508" t="s">
        <v>1593</v>
      </c>
      <c r="F9" s="508" t="s">
        <v>1600</v>
      </c>
      <c r="G9" s="508" t="s">
        <v>1601</v>
      </c>
      <c r="H9" s="512">
        <v>41</v>
      </c>
      <c r="I9" s="512">
        <v>12177</v>
      </c>
      <c r="J9" s="508">
        <v>1.0004929751047573</v>
      </c>
      <c r="K9" s="508">
        <v>297</v>
      </c>
      <c r="L9" s="512">
        <v>41</v>
      </c>
      <c r="M9" s="512">
        <v>12171</v>
      </c>
      <c r="N9" s="508">
        <v>1</v>
      </c>
      <c r="O9" s="508">
        <v>296.85365853658539</v>
      </c>
      <c r="P9" s="512">
        <v>36</v>
      </c>
      <c r="Q9" s="512">
        <v>10764</v>
      </c>
      <c r="R9" s="535">
        <v>0.88439733793443431</v>
      </c>
      <c r="S9" s="513">
        <v>299</v>
      </c>
    </row>
    <row r="10" spans="1:19" ht="14.45" customHeight="1" x14ac:dyDescent="0.2">
      <c r="A10" s="507" t="s">
        <v>1591</v>
      </c>
      <c r="B10" s="508" t="s">
        <v>1592</v>
      </c>
      <c r="C10" s="508" t="s">
        <v>480</v>
      </c>
      <c r="D10" s="508" t="s">
        <v>1587</v>
      </c>
      <c r="E10" s="508" t="s">
        <v>1593</v>
      </c>
      <c r="F10" s="508" t="s">
        <v>1602</v>
      </c>
      <c r="G10" s="508" t="s">
        <v>1603</v>
      </c>
      <c r="H10" s="512">
        <v>2443</v>
      </c>
      <c r="I10" s="512">
        <v>625408</v>
      </c>
      <c r="J10" s="508">
        <v>0.96484992101105849</v>
      </c>
      <c r="K10" s="508">
        <v>256</v>
      </c>
      <c r="L10" s="512">
        <v>2532</v>
      </c>
      <c r="M10" s="512">
        <v>648192</v>
      </c>
      <c r="N10" s="508">
        <v>1</v>
      </c>
      <c r="O10" s="508">
        <v>256</v>
      </c>
      <c r="P10" s="512">
        <v>2559</v>
      </c>
      <c r="Q10" s="512">
        <v>662781</v>
      </c>
      <c r="R10" s="535">
        <v>1.0225072200829384</v>
      </c>
      <c r="S10" s="513">
        <v>259</v>
      </c>
    </row>
    <row r="11" spans="1:19" ht="14.45" customHeight="1" x14ac:dyDescent="0.2">
      <c r="A11" s="507" t="s">
        <v>1591</v>
      </c>
      <c r="B11" s="508" t="s">
        <v>1592</v>
      </c>
      <c r="C11" s="508" t="s">
        <v>480</v>
      </c>
      <c r="D11" s="508" t="s">
        <v>1587</v>
      </c>
      <c r="E11" s="508" t="s">
        <v>1593</v>
      </c>
      <c r="F11" s="508" t="s">
        <v>1604</v>
      </c>
      <c r="G11" s="508" t="s">
        <v>1605</v>
      </c>
      <c r="H11" s="512">
        <v>88</v>
      </c>
      <c r="I11" s="512">
        <v>8712</v>
      </c>
      <c r="J11" s="508">
        <v>0.65014925373134325</v>
      </c>
      <c r="K11" s="508">
        <v>99</v>
      </c>
      <c r="L11" s="512">
        <v>134</v>
      </c>
      <c r="M11" s="512">
        <v>13400</v>
      </c>
      <c r="N11" s="508">
        <v>1</v>
      </c>
      <c r="O11" s="508">
        <v>100</v>
      </c>
      <c r="P11" s="512">
        <v>108</v>
      </c>
      <c r="Q11" s="512">
        <v>10908</v>
      </c>
      <c r="R11" s="535">
        <v>0.81402985074626866</v>
      </c>
      <c r="S11" s="513">
        <v>101</v>
      </c>
    </row>
    <row r="12" spans="1:19" ht="14.45" customHeight="1" x14ac:dyDescent="0.2">
      <c r="A12" s="507" t="s">
        <v>1591</v>
      </c>
      <c r="B12" s="508" t="s">
        <v>1592</v>
      </c>
      <c r="C12" s="508" t="s">
        <v>480</v>
      </c>
      <c r="D12" s="508" t="s">
        <v>1587</v>
      </c>
      <c r="E12" s="508" t="s">
        <v>1593</v>
      </c>
      <c r="F12" s="508" t="s">
        <v>1606</v>
      </c>
      <c r="G12" s="508" t="s">
        <v>1607</v>
      </c>
      <c r="H12" s="512">
        <v>138</v>
      </c>
      <c r="I12" s="512">
        <v>48300</v>
      </c>
      <c r="J12" s="508">
        <v>1.0750534188034189</v>
      </c>
      <c r="K12" s="508">
        <v>350</v>
      </c>
      <c r="L12" s="512">
        <v>128</v>
      </c>
      <c r="M12" s="512">
        <v>44928</v>
      </c>
      <c r="N12" s="508">
        <v>1</v>
      </c>
      <c r="O12" s="508">
        <v>351</v>
      </c>
      <c r="P12" s="512">
        <v>135</v>
      </c>
      <c r="Q12" s="512">
        <v>47520</v>
      </c>
      <c r="R12" s="535">
        <v>1.0576923076923077</v>
      </c>
      <c r="S12" s="513">
        <v>352</v>
      </c>
    </row>
    <row r="13" spans="1:19" ht="14.45" customHeight="1" x14ac:dyDescent="0.2">
      <c r="A13" s="507" t="s">
        <v>1591</v>
      </c>
      <c r="B13" s="508" t="s">
        <v>1592</v>
      </c>
      <c r="C13" s="508" t="s">
        <v>480</v>
      </c>
      <c r="D13" s="508" t="s">
        <v>1587</v>
      </c>
      <c r="E13" s="508" t="s">
        <v>1593</v>
      </c>
      <c r="F13" s="508" t="s">
        <v>1608</v>
      </c>
      <c r="G13" s="508" t="s">
        <v>1609</v>
      </c>
      <c r="H13" s="512">
        <v>2575</v>
      </c>
      <c r="I13" s="512">
        <v>2755250</v>
      </c>
      <c r="J13" s="508">
        <v>0.38272889417360284</v>
      </c>
      <c r="K13" s="508">
        <v>1070</v>
      </c>
      <c r="L13" s="512">
        <v>6728</v>
      </c>
      <c r="M13" s="512">
        <v>7198960</v>
      </c>
      <c r="N13" s="508">
        <v>1</v>
      </c>
      <c r="O13" s="508">
        <v>1070</v>
      </c>
      <c r="P13" s="512">
        <v>6658</v>
      </c>
      <c r="Q13" s="512">
        <v>7144034</v>
      </c>
      <c r="R13" s="535">
        <v>0.99237028681920725</v>
      </c>
      <c r="S13" s="513">
        <v>1073</v>
      </c>
    </row>
    <row r="14" spans="1:19" ht="14.45" customHeight="1" x14ac:dyDescent="0.2">
      <c r="A14" s="507" t="s">
        <v>1591</v>
      </c>
      <c r="B14" s="508" t="s">
        <v>1592</v>
      </c>
      <c r="C14" s="508" t="s">
        <v>480</v>
      </c>
      <c r="D14" s="508" t="s">
        <v>1587</v>
      </c>
      <c r="E14" s="508" t="s">
        <v>1593</v>
      </c>
      <c r="F14" s="508" t="s">
        <v>1610</v>
      </c>
      <c r="G14" s="508" t="s">
        <v>1611</v>
      </c>
      <c r="H14" s="512">
        <v>13377</v>
      </c>
      <c r="I14" s="512">
        <v>615342</v>
      </c>
      <c r="J14" s="508">
        <v>0.92632089190499278</v>
      </c>
      <c r="K14" s="508">
        <v>46</v>
      </c>
      <c r="L14" s="512">
        <v>14441</v>
      </c>
      <c r="M14" s="512">
        <v>664286</v>
      </c>
      <c r="N14" s="508">
        <v>1</v>
      </c>
      <c r="O14" s="508">
        <v>46</v>
      </c>
      <c r="P14" s="512">
        <v>15737</v>
      </c>
      <c r="Q14" s="512">
        <v>739639</v>
      </c>
      <c r="R14" s="535">
        <v>1.1134345748668495</v>
      </c>
      <c r="S14" s="513">
        <v>47</v>
      </c>
    </row>
    <row r="15" spans="1:19" ht="14.45" customHeight="1" x14ac:dyDescent="0.2">
      <c r="A15" s="507" t="s">
        <v>1591</v>
      </c>
      <c r="B15" s="508" t="s">
        <v>1592</v>
      </c>
      <c r="C15" s="508" t="s">
        <v>480</v>
      </c>
      <c r="D15" s="508" t="s">
        <v>1587</v>
      </c>
      <c r="E15" s="508" t="s">
        <v>1593</v>
      </c>
      <c r="F15" s="508" t="s">
        <v>1612</v>
      </c>
      <c r="G15" s="508" t="s">
        <v>1613</v>
      </c>
      <c r="H15" s="512">
        <v>4900</v>
      </c>
      <c r="I15" s="512">
        <v>1700300</v>
      </c>
      <c r="J15" s="508">
        <v>0.79121588890683026</v>
      </c>
      <c r="K15" s="508">
        <v>347</v>
      </c>
      <c r="L15" s="512">
        <v>6193</v>
      </c>
      <c r="M15" s="512">
        <v>2148971</v>
      </c>
      <c r="N15" s="508">
        <v>1</v>
      </c>
      <c r="O15" s="508">
        <v>347</v>
      </c>
      <c r="P15" s="512">
        <v>7135</v>
      </c>
      <c r="Q15" s="512">
        <v>2482980</v>
      </c>
      <c r="R15" s="535">
        <v>1.1554274115378942</v>
      </c>
      <c r="S15" s="513">
        <v>348</v>
      </c>
    </row>
    <row r="16" spans="1:19" ht="14.45" customHeight="1" x14ac:dyDescent="0.2">
      <c r="A16" s="507" t="s">
        <v>1591</v>
      </c>
      <c r="B16" s="508" t="s">
        <v>1592</v>
      </c>
      <c r="C16" s="508" t="s">
        <v>480</v>
      </c>
      <c r="D16" s="508" t="s">
        <v>1587</v>
      </c>
      <c r="E16" s="508" t="s">
        <v>1593</v>
      </c>
      <c r="F16" s="508" t="s">
        <v>1614</v>
      </c>
      <c r="G16" s="508" t="s">
        <v>1615</v>
      </c>
      <c r="H16" s="512">
        <v>1557</v>
      </c>
      <c r="I16" s="512">
        <v>79407</v>
      </c>
      <c r="J16" s="508">
        <v>0.87031861375069874</v>
      </c>
      <c r="K16" s="508">
        <v>51</v>
      </c>
      <c r="L16" s="512">
        <v>1789</v>
      </c>
      <c r="M16" s="512">
        <v>91239</v>
      </c>
      <c r="N16" s="508">
        <v>1</v>
      </c>
      <c r="O16" s="508">
        <v>51</v>
      </c>
      <c r="P16" s="512">
        <v>1470</v>
      </c>
      <c r="Q16" s="512">
        <v>74970</v>
      </c>
      <c r="R16" s="535">
        <v>0.82168809390721076</v>
      </c>
      <c r="S16" s="513">
        <v>51</v>
      </c>
    </row>
    <row r="17" spans="1:19" ht="14.45" customHeight="1" x14ac:dyDescent="0.2">
      <c r="A17" s="507" t="s">
        <v>1591</v>
      </c>
      <c r="B17" s="508" t="s">
        <v>1592</v>
      </c>
      <c r="C17" s="508" t="s">
        <v>480</v>
      </c>
      <c r="D17" s="508" t="s">
        <v>1587</v>
      </c>
      <c r="E17" s="508" t="s">
        <v>1593</v>
      </c>
      <c r="F17" s="508" t="s">
        <v>1616</v>
      </c>
      <c r="G17" s="508" t="s">
        <v>1617</v>
      </c>
      <c r="H17" s="512">
        <v>800</v>
      </c>
      <c r="I17" s="512">
        <v>70400</v>
      </c>
      <c r="J17" s="508">
        <v>0.93240093240093236</v>
      </c>
      <c r="K17" s="508">
        <v>88</v>
      </c>
      <c r="L17" s="512">
        <v>858</v>
      </c>
      <c r="M17" s="512">
        <v>75504</v>
      </c>
      <c r="N17" s="508">
        <v>1</v>
      </c>
      <c r="O17" s="508">
        <v>88</v>
      </c>
      <c r="P17" s="512">
        <v>889</v>
      </c>
      <c r="Q17" s="512">
        <v>79121</v>
      </c>
      <c r="R17" s="535">
        <v>1.0479047467683831</v>
      </c>
      <c r="S17" s="513">
        <v>89</v>
      </c>
    </row>
    <row r="18" spans="1:19" ht="14.45" customHeight="1" x14ac:dyDescent="0.2">
      <c r="A18" s="507" t="s">
        <v>1591</v>
      </c>
      <c r="B18" s="508" t="s">
        <v>1592</v>
      </c>
      <c r="C18" s="508" t="s">
        <v>480</v>
      </c>
      <c r="D18" s="508" t="s">
        <v>1587</v>
      </c>
      <c r="E18" s="508" t="s">
        <v>1593</v>
      </c>
      <c r="F18" s="508" t="s">
        <v>1618</v>
      </c>
      <c r="G18" s="508" t="s">
        <v>1619</v>
      </c>
      <c r="H18" s="512">
        <v>19237</v>
      </c>
      <c r="I18" s="512">
        <v>7252349</v>
      </c>
      <c r="J18" s="508">
        <v>0.87740022805017104</v>
      </c>
      <c r="K18" s="508">
        <v>377</v>
      </c>
      <c r="L18" s="512">
        <v>21925</v>
      </c>
      <c r="M18" s="512">
        <v>8265725</v>
      </c>
      <c r="N18" s="508">
        <v>1</v>
      </c>
      <c r="O18" s="508">
        <v>377</v>
      </c>
      <c r="P18" s="512">
        <v>23144</v>
      </c>
      <c r="Q18" s="512">
        <v>8748432</v>
      </c>
      <c r="R18" s="535">
        <v>1.0583986280695281</v>
      </c>
      <c r="S18" s="513">
        <v>378</v>
      </c>
    </row>
    <row r="19" spans="1:19" ht="14.45" customHeight="1" x14ac:dyDescent="0.2">
      <c r="A19" s="507" t="s">
        <v>1591</v>
      </c>
      <c r="B19" s="508" t="s">
        <v>1592</v>
      </c>
      <c r="C19" s="508" t="s">
        <v>480</v>
      </c>
      <c r="D19" s="508" t="s">
        <v>1587</v>
      </c>
      <c r="E19" s="508" t="s">
        <v>1593</v>
      </c>
      <c r="F19" s="508" t="s">
        <v>1620</v>
      </c>
      <c r="G19" s="508" t="s">
        <v>1621</v>
      </c>
      <c r="H19" s="512">
        <v>656</v>
      </c>
      <c r="I19" s="512">
        <v>22304</v>
      </c>
      <c r="J19" s="508">
        <v>0.91748251748251752</v>
      </c>
      <c r="K19" s="508">
        <v>34</v>
      </c>
      <c r="L19" s="512">
        <v>715</v>
      </c>
      <c r="M19" s="512">
        <v>24310</v>
      </c>
      <c r="N19" s="508">
        <v>1</v>
      </c>
      <c r="O19" s="508">
        <v>34</v>
      </c>
      <c r="P19" s="512">
        <v>750</v>
      </c>
      <c r="Q19" s="512">
        <v>25500</v>
      </c>
      <c r="R19" s="535">
        <v>1.048951048951049</v>
      </c>
      <c r="S19" s="513">
        <v>34</v>
      </c>
    </row>
    <row r="20" spans="1:19" ht="14.45" customHeight="1" x14ac:dyDescent="0.2">
      <c r="A20" s="507" t="s">
        <v>1591</v>
      </c>
      <c r="B20" s="508" t="s">
        <v>1592</v>
      </c>
      <c r="C20" s="508" t="s">
        <v>480</v>
      </c>
      <c r="D20" s="508" t="s">
        <v>1587</v>
      </c>
      <c r="E20" s="508" t="s">
        <v>1593</v>
      </c>
      <c r="F20" s="508" t="s">
        <v>1622</v>
      </c>
      <c r="G20" s="508" t="s">
        <v>1623</v>
      </c>
      <c r="H20" s="512">
        <v>546</v>
      </c>
      <c r="I20" s="512">
        <v>286104</v>
      </c>
      <c r="J20" s="508">
        <v>1.1304347826086956</v>
      </c>
      <c r="K20" s="508">
        <v>524</v>
      </c>
      <c r="L20" s="512">
        <v>483</v>
      </c>
      <c r="M20" s="512">
        <v>253092</v>
      </c>
      <c r="N20" s="508">
        <v>1</v>
      </c>
      <c r="O20" s="508">
        <v>524</v>
      </c>
      <c r="P20" s="512">
        <v>558</v>
      </c>
      <c r="Q20" s="512">
        <v>292950</v>
      </c>
      <c r="R20" s="535">
        <v>1.1574842349817458</v>
      </c>
      <c r="S20" s="513">
        <v>525</v>
      </c>
    </row>
    <row r="21" spans="1:19" ht="14.45" customHeight="1" x14ac:dyDescent="0.2">
      <c r="A21" s="507" t="s">
        <v>1591</v>
      </c>
      <c r="B21" s="508" t="s">
        <v>1592</v>
      </c>
      <c r="C21" s="508" t="s">
        <v>480</v>
      </c>
      <c r="D21" s="508" t="s">
        <v>1587</v>
      </c>
      <c r="E21" s="508" t="s">
        <v>1593</v>
      </c>
      <c r="F21" s="508" t="s">
        <v>1624</v>
      </c>
      <c r="G21" s="508" t="s">
        <v>1625</v>
      </c>
      <c r="H21" s="512">
        <v>610</v>
      </c>
      <c r="I21" s="512">
        <v>34770</v>
      </c>
      <c r="J21" s="508">
        <v>1.4911227377991252</v>
      </c>
      <c r="K21" s="508">
        <v>57</v>
      </c>
      <c r="L21" s="512">
        <v>408</v>
      </c>
      <c r="M21" s="512">
        <v>23318</v>
      </c>
      <c r="N21" s="508">
        <v>1</v>
      </c>
      <c r="O21" s="508">
        <v>57.151960784313722</v>
      </c>
      <c r="P21" s="512">
        <v>389</v>
      </c>
      <c r="Q21" s="512">
        <v>22562</v>
      </c>
      <c r="R21" s="535">
        <v>0.96757869457071788</v>
      </c>
      <c r="S21" s="513">
        <v>58</v>
      </c>
    </row>
    <row r="22" spans="1:19" ht="14.45" customHeight="1" x14ac:dyDescent="0.2">
      <c r="A22" s="507" t="s">
        <v>1591</v>
      </c>
      <c r="B22" s="508" t="s">
        <v>1592</v>
      </c>
      <c r="C22" s="508" t="s">
        <v>480</v>
      </c>
      <c r="D22" s="508" t="s">
        <v>1587</v>
      </c>
      <c r="E22" s="508" t="s">
        <v>1593</v>
      </c>
      <c r="F22" s="508" t="s">
        <v>1626</v>
      </c>
      <c r="G22" s="508" t="s">
        <v>1627</v>
      </c>
      <c r="H22" s="512">
        <v>851</v>
      </c>
      <c r="I22" s="512">
        <v>190624</v>
      </c>
      <c r="J22" s="508">
        <v>0.86716251563743885</v>
      </c>
      <c r="K22" s="508">
        <v>224</v>
      </c>
      <c r="L22" s="512">
        <v>977</v>
      </c>
      <c r="M22" s="512">
        <v>219825</v>
      </c>
      <c r="N22" s="508">
        <v>1</v>
      </c>
      <c r="O22" s="508">
        <v>225</v>
      </c>
      <c r="P22" s="512">
        <v>607</v>
      </c>
      <c r="Q22" s="512">
        <v>137182</v>
      </c>
      <c r="R22" s="535">
        <v>0.62405094961901508</v>
      </c>
      <c r="S22" s="513">
        <v>226</v>
      </c>
    </row>
    <row r="23" spans="1:19" ht="14.45" customHeight="1" x14ac:dyDescent="0.2">
      <c r="A23" s="507" t="s">
        <v>1591</v>
      </c>
      <c r="B23" s="508" t="s">
        <v>1592</v>
      </c>
      <c r="C23" s="508" t="s">
        <v>480</v>
      </c>
      <c r="D23" s="508" t="s">
        <v>1587</v>
      </c>
      <c r="E23" s="508" t="s">
        <v>1593</v>
      </c>
      <c r="F23" s="508" t="s">
        <v>1628</v>
      </c>
      <c r="G23" s="508" t="s">
        <v>1629</v>
      </c>
      <c r="H23" s="512">
        <v>845</v>
      </c>
      <c r="I23" s="512">
        <v>467285</v>
      </c>
      <c r="J23" s="508">
        <v>0.88229574188480886</v>
      </c>
      <c r="K23" s="508">
        <v>553</v>
      </c>
      <c r="L23" s="512">
        <v>956</v>
      </c>
      <c r="M23" s="512">
        <v>529624</v>
      </c>
      <c r="N23" s="508">
        <v>1</v>
      </c>
      <c r="O23" s="508">
        <v>554</v>
      </c>
      <c r="P23" s="512">
        <v>584</v>
      </c>
      <c r="Q23" s="512">
        <v>324120</v>
      </c>
      <c r="R23" s="535">
        <v>0.6119813301512016</v>
      </c>
      <c r="S23" s="513">
        <v>555</v>
      </c>
    </row>
    <row r="24" spans="1:19" ht="14.45" customHeight="1" x14ac:dyDescent="0.2">
      <c r="A24" s="507" t="s">
        <v>1591</v>
      </c>
      <c r="B24" s="508" t="s">
        <v>1592</v>
      </c>
      <c r="C24" s="508" t="s">
        <v>480</v>
      </c>
      <c r="D24" s="508" t="s">
        <v>1587</v>
      </c>
      <c r="E24" s="508" t="s">
        <v>1593</v>
      </c>
      <c r="F24" s="508" t="s">
        <v>1630</v>
      </c>
      <c r="G24" s="508" t="s">
        <v>1631</v>
      </c>
      <c r="H24" s="512">
        <v>1279</v>
      </c>
      <c r="I24" s="512">
        <v>272427</v>
      </c>
      <c r="J24" s="508">
        <v>0.89902779977823544</v>
      </c>
      <c r="K24" s="508">
        <v>213</v>
      </c>
      <c r="L24" s="512">
        <v>1416</v>
      </c>
      <c r="M24" s="512">
        <v>303024</v>
      </c>
      <c r="N24" s="508">
        <v>1</v>
      </c>
      <c r="O24" s="508">
        <v>214</v>
      </c>
      <c r="P24" s="512">
        <v>1273</v>
      </c>
      <c r="Q24" s="512">
        <v>274968</v>
      </c>
      <c r="R24" s="535">
        <v>0.90741327419610329</v>
      </c>
      <c r="S24" s="513">
        <v>216</v>
      </c>
    </row>
    <row r="25" spans="1:19" ht="14.45" customHeight="1" x14ac:dyDescent="0.2">
      <c r="A25" s="507" t="s">
        <v>1591</v>
      </c>
      <c r="B25" s="508" t="s">
        <v>1592</v>
      </c>
      <c r="C25" s="508" t="s">
        <v>480</v>
      </c>
      <c r="D25" s="508" t="s">
        <v>1587</v>
      </c>
      <c r="E25" s="508" t="s">
        <v>1593</v>
      </c>
      <c r="F25" s="508" t="s">
        <v>1632</v>
      </c>
      <c r="G25" s="508" t="s">
        <v>1633</v>
      </c>
      <c r="H25" s="512">
        <v>517</v>
      </c>
      <c r="I25" s="512">
        <v>72897</v>
      </c>
      <c r="J25" s="508">
        <v>1.2551568580185268</v>
      </c>
      <c r="K25" s="508">
        <v>141</v>
      </c>
      <c r="L25" s="512">
        <v>409</v>
      </c>
      <c r="M25" s="512">
        <v>58078</v>
      </c>
      <c r="N25" s="508">
        <v>1</v>
      </c>
      <c r="O25" s="508">
        <v>142</v>
      </c>
      <c r="P25" s="512">
        <v>446</v>
      </c>
      <c r="Q25" s="512">
        <v>63778</v>
      </c>
      <c r="R25" s="535">
        <v>1.0981438754778057</v>
      </c>
      <c r="S25" s="513">
        <v>143</v>
      </c>
    </row>
    <row r="26" spans="1:19" ht="14.45" customHeight="1" x14ac:dyDescent="0.2">
      <c r="A26" s="507" t="s">
        <v>1591</v>
      </c>
      <c r="B26" s="508" t="s">
        <v>1592</v>
      </c>
      <c r="C26" s="508" t="s">
        <v>480</v>
      </c>
      <c r="D26" s="508" t="s">
        <v>1587</v>
      </c>
      <c r="E26" s="508" t="s">
        <v>1593</v>
      </c>
      <c r="F26" s="508" t="s">
        <v>1634</v>
      </c>
      <c r="G26" s="508" t="s">
        <v>1635</v>
      </c>
      <c r="H26" s="512"/>
      <c r="I26" s="512"/>
      <c r="J26" s="508"/>
      <c r="K26" s="508"/>
      <c r="L26" s="512">
        <v>28</v>
      </c>
      <c r="M26" s="512">
        <v>6188</v>
      </c>
      <c r="N26" s="508">
        <v>1</v>
      </c>
      <c r="O26" s="508">
        <v>221</v>
      </c>
      <c r="P26" s="512">
        <v>12</v>
      </c>
      <c r="Q26" s="512">
        <v>2664</v>
      </c>
      <c r="R26" s="535">
        <v>0.43051066580478348</v>
      </c>
      <c r="S26" s="513">
        <v>222</v>
      </c>
    </row>
    <row r="27" spans="1:19" ht="14.45" customHeight="1" x14ac:dyDescent="0.2">
      <c r="A27" s="507" t="s">
        <v>1591</v>
      </c>
      <c r="B27" s="508" t="s">
        <v>1592</v>
      </c>
      <c r="C27" s="508" t="s">
        <v>480</v>
      </c>
      <c r="D27" s="508" t="s">
        <v>1587</v>
      </c>
      <c r="E27" s="508" t="s">
        <v>1593</v>
      </c>
      <c r="F27" s="508" t="s">
        <v>1636</v>
      </c>
      <c r="G27" s="508" t="s">
        <v>1637</v>
      </c>
      <c r="H27" s="512">
        <v>87</v>
      </c>
      <c r="I27" s="512">
        <v>109446</v>
      </c>
      <c r="J27" s="508">
        <v>1.112731043738181</v>
      </c>
      <c r="K27" s="508">
        <v>1258</v>
      </c>
      <c r="L27" s="512">
        <v>78</v>
      </c>
      <c r="M27" s="512">
        <v>98358</v>
      </c>
      <c r="N27" s="508">
        <v>1</v>
      </c>
      <c r="O27" s="508">
        <v>1261</v>
      </c>
      <c r="P27" s="512">
        <v>48</v>
      </c>
      <c r="Q27" s="512">
        <v>61200</v>
      </c>
      <c r="R27" s="535">
        <v>0.62221679985359601</v>
      </c>
      <c r="S27" s="513">
        <v>1275</v>
      </c>
    </row>
    <row r="28" spans="1:19" ht="14.45" customHeight="1" x14ac:dyDescent="0.2">
      <c r="A28" s="507" t="s">
        <v>1591</v>
      </c>
      <c r="B28" s="508" t="s">
        <v>1592</v>
      </c>
      <c r="C28" s="508" t="s">
        <v>480</v>
      </c>
      <c r="D28" s="508" t="s">
        <v>1587</v>
      </c>
      <c r="E28" s="508" t="s">
        <v>1593</v>
      </c>
      <c r="F28" s="508" t="s">
        <v>1638</v>
      </c>
      <c r="G28" s="508" t="s">
        <v>1639</v>
      </c>
      <c r="H28" s="512">
        <v>19974</v>
      </c>
      <c r="I28" s="512">
        <v>339558</v>
      </c>
      <c r="J28" s="508">
        <v>1.0592352972371002</v>
      </c>
      <c r="K28" s="508">
        <v>17</v>
      </c>
      <c r="L28" s="512">
        <v>18857</v>
      </c>
      <c r="M28" s="512">
        <v>320569</v>
      </c>
      <c r="N28" s="508">
        <v>1</v>
      </c>
      <c r="O28" s="508">
        <v>17</v>
      </c>
      <c r="P28" s="512">
        <v>20350</v>
      </c>
      <c r="Q28" s="512">
        <v>345950</v>
      </c>
      <c r="R28" s="535">
        <v>1.0791748422336533</v>
      </c>
      <c r="S28" s="513">
        <v>17</v>
      </c>
    </row>
    <row r="29" spans="1:19" ht="14.45" customHeight="1" x14ac:dyDescent="0.2">
      <c r="A29" s="507" t="s">
        <v>1591</v>
      </c>
      <c r="B29" s="508" t="s">
        <v>1592</v>
      </c>
      <c r="C29" s="508" t="s">
        <v>480</v>
      </c>
      <c r="D29" s="508" t="s">
        <v>1587</v>
      </c>
      <c r="E29" s="508" t="s">
        <v>1593</v>
      </c>
      <c r="F29" s="508" t="s">
        <v>1640</v>
      </c>
      <c r="G29" s="508" t="s">
        <v>1641</v>
      </c>
      <c r="H29" s="512">
        <v>752</v>
      </c>
      <c r="I29" s="512">
        <v>107536</v>
      </c>
      <c r="J29" s="508">
        <v>1.072753209700428</v>
      </c>
      <c r="K29" s="508">
        <v>143</v>
      </c>
      <c r="L29" s="512">
        <v>701</v>
      </c>
      <c r="M29" s="512">
        <v>100243</v>
      </c>
      <c r="N29" s="508">
        <v>1</v>
      </c>
      <c r="O29" s="508">
        <v>143</v>
      </c>
      <c r="P29" s="512">
        <v>800</v>
      </c>
      <c r="Q29" s="512">
        <v>115200</v>
      </c>
      <c r="R29" s="535">
        <v>1.1492074259549294</v>
      </c>
      <c r="S29" s="513">
        <v>144</v>
      </c>
    </row>
    <row r="30" spans="1:19" ht="14.45" customHeight="1" x14ac:dyDescent="0.2">
      <c r="A30" s="507" t="s">
        <v>1591</v>
      </c>
      <c r="B30" s="508" t="s">
        <v>1592</v>
      </c>
      <c r="C30" s="508" t="s">
        <v>480</v>
      </c>
      <c r="D30" s="508" t="s">
        <v>1587</v>
      </c>
      <c r="E30" s="508" t="s">
        <v>1593</v>
      </c>
      <c r="F30" s="508" t="s">
        <v>1642</v>
      </c>
      <c r="G30" s="508" t="s">
        <v>1643</v>
      </c>
      <c r="H30" s="512">
        <v>411</v>
      </c>
      <c r="I30" s="512">
        <v>26715</v>
      </c>
      <c r="J30" s="508">
        <v>1.1676136363636365</v>
      </c>
      <c r="K30" s="508">
        <v>65</v>
      </c>
      <c r="L30" s="512">
        <v>352</v>
      </c>
      <c r="M30" s="512">
        <v>22880</v>
      </c>
      <c r="N30" s="508">
        <v>1</v>
      </c>
      <c r="O30" s="508">
        <v>65</v>
      </c>
      <c r="P30" s="512">
        <v>356</v>
      </c>
      <c r="Q30" s="512">
        <v>23496</v>
      </c>
      <c r="R30" s="535">
        <v>1.0269230769230768</v>
      </c>
      <c r="S30" s="513">
        <v>66</v>
      </c>
    </row>
    <row r="31" spans="1:19" ht="14.45" customHeight="1" x14ac:dyDescent="0.2">
      <c r="A31" s="507" t="s">
        <v>1591</v>
      </c>
      <c r="B31" s="508" t="s">
        <v>1592</v>
      </c>
      <c r="C31" s="508" t="s">
        <v>480</v>
      </c>
      <c r="D31" s="508" t="s">
        <v>1587</v>
      </c>
      <c r="E31" s="508" t="s">
        <v>1593</v>
      </c>
      <c r="F31" s="508" t="s">
        <v>1644</v>
      </c>
      <c r="G31" s="508" t="s">
        <v>1645</v>
      </c>
      <c r="H31" s="512">
        <v>3</v>
      </c>
      <c r="I31" s="512">
        <v>372</v>
      </c>
      <c r="J31" s="508"/>
      <c r="K31" s="508">
        <v>124</v>
      </c>
      <c r="L31" s="512"/>
      <c r="M31" s="512"/>
      <c r="N31" s="508"/>
      <c r="O31" s="508"/>
      <c r="P31" s="512"/>
      <c r="Q31" s="512"/>
      <c r="R31" s="535"/>
      <c r="S31" s="513"/>
    </row>
    <row r="32" spans="1:19" ht="14.45" customHeight="1" x14ac:dyDescent="0.2">
      <c r="A32" s="507" t="s">
        <v>1591</v>
      </c>
      <c r="B32" s="508" t="s">
        <v>1592</v>
      </c>
      <c r="C32" s="508" t="s">
        <v>480</v>
      </c>
      <c r="D32" s="508" t="s">
        <v>1587</v>
      </c>
      <c r="E32" s="508" t="s">
        <v>1593</v>
      </c>
      <c r="F32" s="508" t="s">
        <v>1646</v>
      </c>
      <c r="G32" s="508" t="s">
        <v>1647</v>
      </c>
      <c r="H32" s="512">
        <v>4001</v>
      </c>
      <c r="I32" s="512">
        <v>172043</v>
      </c>
      <c r="J32" s="508">
        <v>0.8741533755735198</v>
      </c>
      <c r="K32" s="508">
        <v>43</v>
      </c>
      <c r="L32" s="512">
        <v>4577</v>
      </c>
      <c r="M32" s="512">
        <v>196811</v>
      </c>
      <c r="N32" s="508">
        <v>1</v>
      </c>
      <c r="O32" s="508">
        <v>43</v>
      </c>
      <c r="P32" s="512">
        <v>5339</v>
      </c>
      <c r="Q32" s="512">
        <v>234916</v>
      </c>
      <c r="R32" s="535">
        <v>1.1936121456625901</v>
      </c>
      <c r="S32" s="513">
        <v>44</v>
      </c>
    </row>
    <row r="33" spans="1:19" ht="14.45" customHeight="1" x14ac:dyDescent="0.2">
      <c r="A33" s="507" t="s">
        <v>1591</v>
      </c>
      <c r="B33" s="508" t="s">
        <v>1592</v>
      </c>
      <c r="C33" s="508" t="s">
        <v>480</v>
      </c>
      <c r="D33" s="508" t="s">
        <v>1587</v>
      </c>
      <c r="E33" s="508" t="s">
        <v>1593</v>
      </c>
      <c r="F33" s="508" t="s">
        <v>1648</v>
      </c>
      <c r="G33" s="508" t="s">
        <v>1649</v>
      </c>
      <c r="H33" s="512">
        <v>11301</v>
      </c>
      <c r="I33" s="512">
        <v>1536936</v>
      </c>
      <c r="J33" s="508">
        <v>0.92906361358532541</v>
      </c>
      <c r="K33" s="508">
        <v>136</v>
      </c>
      <c r="L33" s="512">
        <v>12093</v>
      </c>
      <c r="M33" s="512">
        <v>1654285</v>
      </c>
      <c r="N33" s="508">
        <v>1</v>
      </c>
      <c r="O33" s="508">
        <v>136.79690730174482</v>
      </c>
      <c r="P33" s="512">
        <v>13127</v>
      </c>
      <c r="Q33" s="512">
        <v>1811526</v>
      </c>
      <c r="R33" s="535">
        <v>1.09505073188719</v>
      </c>
      <c r="S33" s="513">
        <v>138</v>
      </c>
    </row>
    <row r="34" spans="1:19" ht="14.45" customHeight="1" x14ac:dyDescent="0.2">
      <c r="A34" s="507" t="s">
        <v>1591</v>
      </c>
      <c r="B34" s="508" t="s">
        <v>1592</v>
      </c>
      <c r="C34" s="508" t="s">
        <v>480</v>
      </c>
      <c r="D34" s="508" t="s">
        <v>1587</v>
      </c>
      <c r="E34" s="508" t="s">
        <v>1593</v>
      </c>
      <c r="F34" s="508" t="s">
        <v>1650</v>
      </c>
      <c r="G34" s="508" t="s">
        <v>1651</v>
      </c>
      <c r="H34" s="512">
        <v>754</v>
      </c>
      <c r="I34" s="512">
        <v>68614</v>
      </c>
      <c r="J34" s="508">
        <v>0.97922077922077921</v>
      </c>
      <c r="K34" s="508">
        <v>91</v>
      </c>
      <c r="L34" s="512">
        <v>770</v>
      </c>
      <c r="M34" s="512">
        <v>70070</v>
      </c>
      <c r="N34" s="508">
        <v>1</v>
      </c>
      <c r="O34" s="508">
        <v>91</v>
      </c>
      <c r="P34" s="512">
        <v>813</v>
      </c>
      <c r="Q34" s="512">
        <v>74796</v>
      </c>
      <c r="R34" s="535">
        <v>1.0674468388754104</v>
      </c>
      <c r="S34" s="513">
        <v>92</v>
      </c>
    </row>
    <row r="35" spans="1:19" ht="14.45" customHeight="1" x14ac:dyDescent="0.2">
      <c r="A35" s="507" t="s">
        <v>1591</v>
      </c>
      <c r="B35" s="508" t="s">
        <v>1592</v>
      </c>
      <c r="C35" s="508" t="s">
        <v>480</v>
      </c>
      <c r="D35" s="508" t="s">
        <v>1587</v>
      </c>
      <c r="E35" s="508" t="s">
        <v>1593</v>
      </c>
      <c r="F35" s="508" t="s">
        <v>1652</v>
      </c>
      <c r="G35" s="508" t="s">
        <v>1653</v>
      </c>
      <c r="H35" s="512">
        <v>2264</v>
      </c>
      <c r="I35" s="512">
        <v>310168</v>
      </c>
      <c r="J35" s="508">
        <v>1.0046187431577174</v>
      </c>
      <c r="K35" s="508">
        <v>137</v>
      </c>
      <c r="L35" s="512">
        <v>2234</v>
      </c>
      <c r="M35" s="512">
        <v>308742</v>
      </c>
      <c r="N35" s="508">
        <v>1</v>
      </c>
      <c r="O35" s="508">
        <v>138.20143240823634</v>
      </c>
      <c r="P35" s="512">
        <v>2068</v>
      </c>
      <c r="Q35" s="512">
        <v>289520</v>
      </c>
      <c r="R35" s="535">
        <v>0.93774089693012286</v>
      </c>
      <c r="S35" s="513">
        <v>140</v>
      </c>
    </row>
    <row r="36" spans="1:19" ht="14.45" customHeight="1" x14ac:dyDescent="0.2">
      <c r="A36" s="507" t="s">
        <v>1591</v>
      </c>
      <c r="B36" s="508" t="s">
        <v>1592</v>
      </c>
      <c r="C36" s="508" t="s">
        <v>480</v>
      </c>
      <c r="D36" s="508" t="s">
        <v>1587</v>
      </c>
      <c r="E36" s="508" t="s">
        <v>1593</v>
      </c>
      <c r="F36" s="508" t="s">
        <v>1654</v>
      </c>
      <c r="G36" s="508" t="s">
        <v>1655</v>
      </c>
      <c r="H36" s="512">
        <v>1007</v>
      </c>
      <c r="I36" s="512">
        <v>66462</v>
      </c>
      <c r="J36" s="508">
        <v>0.78666287905688514</v>
      </c>
      <c r="K36" s="508">
        <v>66</v>
      </c>
      <c r="L36" s="512">
        <v>1277</v>
      </c>
      <c r="M36" s="512">
        <v>84486</v>
      </c>
      <c r="N36" s="508">
        <v>1</v>
      </c>
      <c r="O36" s="508">
        <v>66.159749412685983</v>
      </c>
      <c r="P36" s="512">
        <v>1591</v>
      </c>
      <c r="Q36" s="512">
        <v>106597</v>
      </c>
      <c r="R36" s="535">
        <v>1.2617119996212389</v>
      </c>
      <c r="S36" s="513">
        <v>67</v>
      </c>
    </row>
    <row r="37" spans="1:19" ht="14.45" customHeight="1" x14ac:dyDescent="0.2">
      <c r="A37" s="507" t="s">
        <v>1591</v>
      </c>
      <c r="B37" s="508" t="s">
        <v>1592</v>
      </c>
      <c r="C37" s="508" t="s">
        <v>480</v>
      </c>
      <c r="D37" s="508" t="s">
        <v>1587</v>
      </c>
      <c r="E37" s="508" t="s">
        <v>1593</v>
      </c>
      <c r="F37" s="508" t="s">
        <v>1656</v>
      </c>
      <c r="G37" s="508" t="s">
        <v>1657</v>
      </c>
      <c r="H37" s="512">
        <v>11860</v>
      </c>
      <c r="I37" s="512">
        <v>3890080</v>
      </c>
      <c r="J37" s="508">
        <v>1.0300503734583986</v>
      </c>
      <c r="K37" s="508">
        <v>328</v>
      </c>
      <c r="L37" s="512">
        <v>11514</v>
      </c>
      <c r="M37" s="512">
        <v>3776592</v>
      </c>
      <c r="N37" s="508">
        <v>1</v>
      </c>
      <c r="O37" s="508">
        <v>328</v>
      </c>
      <c r="P37" s="512">
        <v>11913</v>
      </c>
      <c r="Q37" s="512">
        <v>3919377</v>
      </c>
      <c r="R37" s="535">
        <v>1.0378078966433228</v>
      </c>
      <c r="S37" s="513">
        <v>329</v>
      </c>
    </row>
    <row r="38" spans="1:19" ht="14.45" customHeight="1" x14ac:dyDescent="0.2">
      <c r="A38" s="507" t="s">
        <v>1591</v>
      </c>
      <c r="B38" s="508" t="s">
        <v>1592</v>
      </c>
      <c r="C38" s="508" t="s">
        <v>480</v>
      </c>
      <c r="D38" s="508" t="s">
        <v>1587</v>
      </c>
      <c r="E38" s="508" t="s">
        <v>1593</v>
      </c>
      <c r="F38" s="508" t="s">
        <v>1658</v>
      </c>
      <c r="G38" s="508" t="s">
        <v>1659</v>
      </c>
      <c r="H38" s="512">
        <v>4650</v>
      </c>
      <c r="I38" s="512">
        <v>1302000</v>
      </c>
      <c r="J38" s="508">
        <v>13.352887485001077</v>
      </c>
      <c r="K38" s="508">
        <v>280</v>
      </c>
      <c r="L38" s="512">
        <v>347</v>
      </c>
      <c r="M38" s="512">
        <v>97507</v>
      </c>
      <c r="N38" s="508">
        <v>1</v>
      </c>
      <c r="O38" s="508">
        <v>281</v>
      </c>
      <c r="P38" s="512">
        <v>215</v>
      </c>
      <c r="Q38" s="512">
        <v>60630</v>
      </c>
      <c r="R38" s="535">
        <v>0.62180151168634046</v>
      </c>
      <c r="S38" s="513">
        <v>282</v>
      </c>
    </row>
    <row r="39" spans="1:19" ht="14.45" customHeight="1" x14ac:dyDescent="0.2">
      <c r="A39" s="507" t="s">
        <v>1591</v>
      </c>
      <c r="B39" s="508" t="s">
        <v>1592</v>
      </c>
      <c r="C39" s="508" t="s">
        <v>480</v>
      </c>
      <c r="D39" s="508" t="s">
        <v>1587</v>
      </c>
      <c r="E39" s="508" t="s">
        <v>1593</v>
      </c>
      <c r="F39" s="508" t="s">
        <v>1660</v>
      </c>
      <c r="G39" s="508" t="s">
        <v>1661</v>
      </c>
      <c r="H39" s="512">
        <v>1933</v>
      </c>
      <c r="I39" s="512">
        <v>434925</v>
      </c>
      <c r="J39" s="508">
        <v>0.91160707361396109</v>
      </c>
      <c r="K39" s="508">
        <v>225</v>
      </c>
      <c r="L39" s="512">
        <v>2119</v>
      </c>
      <c r="M39" s="512">
        <v>477097</v>
      </c>
      <c r="N39" s="508">
        <v>1</v>
      </c>
      <c r="O39" s="508">
        <v>225.15195847097687</v>
      </c>
      <c r="P39" s="512">
        <v>2335</v>
      </c>
      <c r="Q39" s="512">
        <v>530045</v>
      </c>
      <c r="R39" s="535">
        <v>1.1109795282720285</v>
      </c>
      <c r="S39" s="513">
        <v>227</v>
      </c>
    </row>
    <row r="40" spans="1:19" ht="14.45" customHeight="1" x14ac:dyDescent="0.2">
      <c r="A40" s="507" t="s">
        <v>1591</v>
      </c>
      <c r="B40" s="508" t="s">
        <v>1592</v>
      </c>
      <c r="C40" s="508" t="s">
        <v>480</v>
      </c>
      <c r="D40" s="508" t="s">
        <v>1587</v>
      </c>
      <c r="E40" s="508" t="s">
        <v>1593</v>
      </c>
      <c r="F40" s="508" t="s">
        <v>1662</v>
      </c>
      <c r="G40" s="508" t="s">
        <v>1663</v>
      </c>
      <c r="H40" s="512">
        <v>4782</v>
      </c>
      <c r="I40" s="512">
        <v>344304</v>
      </c>
      <c r="J40" s="508">
        <v>0.96990320799576324</v>
      </c>
      <c r="K40" s="508">
        <v>72</v>
      </c>
      <c r="L40" s="512">
        <v>4945</v>
      </c>
      <c r="M40" s="512">
        <v>354988</v>
      </c>
      <c r="N40" s="508">
        <v>1</v>
      </c>
      <c r="O40" s="508">
        <v>71.787259858442866</v>
      </c>
      <c r="P40" s="512">
        <v>5802</v>
      </c>
      <c r="Q40" s="512">
        <v>417744</v>
      </c>
      <c r="R40" s="535">
        <v>1.176783440567005</v>
      </c>
      <c r="S40" s="513">
        <v>72</v>
      </c>
    </row>
    <row r="41" spans="1:19" ht="14.45" customHeight="1" x14ac:dyDescent="0.2">
      <c r="A41" s="507" t="s">
        <v>1591</v>
      </c>
      <c r="B41" s="508" t="s">
        <v>1592</v>
      </c>
      <c r="C41" s="508" t="s">
        <v>480</v>
      </c>
      <c r="D41" s="508" t="s">
        <v>1587</v>
      </c>
      <c r="E41" s="508" t="s">
        <v>1593</v>
      </c>
      <c r="F41" s="508" t="s">
        <v>1664</v>
      </c>
      <c r="G41" s="508" t="s">
        <v>1665</v>
      </c>
      <c r="H41" s="512">
        <v>2852</v>
      </c>
      <c r="I41" s="512">
        <v>145452</v>
      </c>
      <c r="J41" s="508">
        <v>0.95034988337220927</v>
      </c>
      <c r="K41" s="508">
        <v>51</v>
      </c>
      <c r="L41" s="512">
        <v>3001</v>
      </c>
      <c r="M41" s="512">
        <v>153051</v>
      </c>
      <c r="N41" s="508">
        <v>1</v>
      </c>
      <c r="O41" s="508">
        <v>51</v>
      </c>
      <c r="P41" s="512">
        <v>3240</v>
      </c>
      <c r="Q41" s="512">
        <v>168480</v>
      </c>
      <c r="R41" s="535">
        <v>1.1008095340768764</v>
      </c>
      <c r="S41" s="513">
        <v>52</v>
      </c>
    </row>
    <row r="42" spans="1:19" ht="14.45" customHeight="1" x14ac:dyDescent="0.2">
      <c r="A42" s="507" t="s">
        <v>1591</v>
      </c>
      <c r="B42" s="508" t="s">
        <v>1592</v>
      </c>
      <c r="C42" s="508" t="s">
        <v>480</v>
      </c>
      <c r="D42" s="508" t="s">
        <v>1587</v>
      </c>
      <c r="E42" s="508" t="s">
        <v>1593</v>
      </c>
      <c r="F42" s="508" t="s">
        <v>1666</v>
      </c>
      <c r="G42" s="508" t="s">
        <v>1667</v>
      </c>
      <c r="H42" s="512">
        <v>3513</v>
      </c>
      <c r="I42" s="512">
        <v>453177</v>
      </c>
      <c r="J42" s="508">
        <v>1.1035064650449267</v>
      </c>
      <c r="K42" s="508">
        <v>129</v>
      </c>
      <c r="L42" s="512">
        <v>3159</v>
      </c>
      <c r="M42" s="512">
        <v>410670</v>
      </c>
      <c r="N42" s="508">
        <v>1</v>
      </c>
      <c r="O42" s="508">
        <v>130</v>
      </c>
      <c r="P42" s="512">
        <v>3064</v>
      </c>
      <c r="Q42" s="512">
        <v>401384</v>
      </c>
      <c r="R42" s="535">
        <v>0.97738817055056371</v>
      </c>
      <c r="S42" s="513">
        <v>131</v>
      </c>
    </row>
    <row r="43" spans="1:19" ht="14.45" customHeight="1" x14ac:dyDescent="0.2">
      <c r="A43" s="507" t="s">
        <v>1591</v>
      </c>
      <c r="B43" s="508" t="s">
        <v>1592</v>
      </c>
      <c r="C43" s="508" t="s">
        <v>480</v>
      </c>
      <c r="D43" s="508" t="s">
        <v>1587</v>
      </c>
      <c r="E43" s="508" t="s">
        <v>1593</v>
      </c>
      <c r="F43" s="508" t="s">
        <v>1668</v>
      </c>
      <c r="G43" s="508" t="s">
        <v>1669</v>
      </c>
      <c r="H43" s="512">
        <v>518</v>
      </c>
      <c r="I43" s="512">
        <v>26936</v>
      </c>
      <c r="J43" s="508">
        <v>0.86890322580645163</v>
      </c>
      <c r="K43" s="508">
        <v>52</v>
      </c>
      <c r="L43" s="512">
        <v>594</v>
      </c>
      <c r="M43" s="512">
        <v>31000</v>
      </c>
      <c r="N43" s="508">
        <v>1</v>
      </c>
      <c r="O43" s="508">
        <v>52.188552188552187</v>
      </c>
      <c r="P43" s="512">
        <v>625</v>
      </c>
      <c r="Q43" s="512">
        <v>33750</v>
      </c>
      <c r="R43" s="535">
        <v>1.0887096774193548</v>
      </c>
      <c r="S43" s="513">
        <v>54</v>
      </c>
    </row>
    <row r="44" spans="1:19" ht="14.45" customHeight="1" x14ac:dyDescent="0.2">
      <c r="A44" s="507" t="s">
        <v>1591</v>
      </c>
      <c r="B44" s="508" t="s">
        <v>1592</v>
      </c>
      <c r="C44" s="508" t="s">
        <v>480</v>
      </c>
      <c r="D44" s="508" t="s">
        <v>1587</v>
      </c>
      <c r="E44" s="508" t="s">
        <v>1593</v>
      </c>
      <c r="F44" s="508" t="s">
        <v>1670</v>
      </c>
      <c r="G44" s="508" t="s">
        <v>1671</v>
      </c>
      <c r="H44" s="512">
        <v>1982</v>
      </c>
      <c r="I44" s="512">
        <v>951360</v>
      </c>
      <c r="J44" s="508">
        <v>1.2159509202453989</v>
      </c>
      <c r="K44" s="508">
        <v>480</v>
      </c>
      <c r="L44" s="512">
        <v>1630</v>
      </c>
      <c r="M44" s="512">
        <v>782400</v>
      </c>
      <c r="N44" s="508">
        <v>1</v>
      </c>
      <c r="O44" s="508">
        <v>480</v>
      </c>
      <c r="P44" s="512">
        <v>1478</v>
      </c>
      <c r="Q44" s="512">
        <v>710918</v>
      </c>
      <c r="R44" s="535">
        <v>0.90863752556237221</v>
      </c>
      <c r="S44" s="513">
        <v>481</v>
      </c>
    </row>
    <row r="45" spans="1:19" ht="14.45" customHeight="1" x14ac:dyDescent="0.2">
      <c r="A45" s="507" t="s">
        <v>1591</v>
      </c>
      <c r="B45" s="508" t="s">
        <v>1592</v>
      </c>
      <c r="C45" s="508" t="s">
        <v>480</v>
      </c>
      <c r="D45" s="508" t="s">
        <v>1587</v>
      </c>
      <c r="E45" s="508" t="s">
        <v>1593</v>
      </c>
      <c r="F45" s="508" t="s">
        <v>1672</v>
      </c>
      <c r="G45" s="508" t="s">
        <v>1673</v>
      </c>
      <c r="H45" s="512">
        <v>135</v>
      </c>
      <c r="I45" s="512">
        <v>27945</v>
      </c>
      <c r="J45" s="508">
        <v>1.0384615384615385</v>
      </c>
      <c r="K45" s="508">
        <v>207</v>
      </c>
      <c r="L45" s="512">
        <v>130</v>
      </c>
      <c r="M45" s="512">
        <v>26910</v>
      </c>
      <c r="N45" s="508">
        <v>1</v>
      </c>
      <c r="O45" s="508">
        <v>207</v>
      </c>
      <c r="P45" s="512">
        <v>177</v>
      </c>
      <c r="Q45" s="512">
        <v>36993</v>
      </c>
      <c r="R45" s="535">
        <v>1.3746934225195095</v>
      </c>
      <c r="S45" s="513">
        <v>209</v>
      </c>
    </row>
    <row r="46" spans="1:19" ht="14.45" customHeight="1" x14ac:dyDescent="0.2">
      <c r="A46" s="507" t="s">
        <v>1591</v>
      </c>
      <c r="B46" s="508" t="s">
        <v>1592</v>
      </c>
      <c r="C46" s="508" t="s">
        <v>480</v>
      </c>
      <c r="D46" s="508" t="s">
        <v>1587</v>
      </c>
      <c r="E46" s="508" t="s">
        <v>1593</v>
      </c>
      <c r="F46" s="508" t="s">
        <v>1674</v>
      </c>
      <c r="G46" s="508" t="s">
        <v>1675</v>
      </c>
      <c r="H46" s="512">
        <v>501</v>
      </c>
      <c r="I46" s="512">
        <v>382263</v>
      </c>
      <c r="J46" s="508">
        <v>1.0986842105263157</v>
      </c>
      <c r="K46" s="508">
        <v>763</v>
      </c>
      <c r="L46" s="512">
        <v>456</v>
      </c>
      <c r="M46" s="512">
        <v>347928</v>
      </c>
      <c r="N46" s="508">
        <v>1</v>
      </c>
      <c r="O46" s="508">
        <v>763</v>
      </c>
      <c r="P46" s="512">
        <v>459</v>
      </c>
      <c r="Q46" s="512">
        <v>350676</v>
      </c>
      <c r="R46" s="535">
        <v>1.0078981858315514</v>
      </c>
      <c r="S46" s="513">
        <v>764</v>
      </c>
    </row>
    <row r="47" spans="1:19" ht="14.45" customHeight="1" x14ac:dyDescent="0.2">
      <c r="A47" s="507" t="s">
        <v>1591</v>
      </c>
      <c r="B47" s="508" t="s">
        <v>1592</v>
      </c>
      <c r="C47" s="508" t="s">
        <v>480</v>
      </c>
      <c r="D47" s="508" t="s">
        <v>1587</v>
      </c>
      <c r="E47" s="508" t="s">
        <v>1593</v>
      </c>
      <c r="F47" s="508" t="s">
        <v>1676</v>
      </c>
      <c r="G47" s="508" t="s">
        <v>1677</v>
      </c>
      <c r="H47" s="512">
        <v>118</v>
      </c>
      <c r="I47" s="512">
        <v>249688</v>
      </c>
      <c r="J47" s="508"/>
      <c r="K47" s="508">
        <v>2116</v>
      </c>
      <c r="L47" s="512"/>
      <c r="M47" s="512"/>
      <c r="N47" s="508"/>
      <c r="O47" s="508"/>
      <c r="P47" s="512"/>
      <c r="Q47" s="512"/>
      <c r="R47" s="535"/>
      <c r="S47" s="513"/>
    </row>
    <row r="48" spans="1:19" ht="14.45" customHeight="1" x14ac:dyDescent="0.2">
      <c r="A48" s="507" t="s">
        <v>1591</v>
      </c>
      <c r="B48" s="508" t="s">
        <v>1592</v>
      </c>
      <c r="C48" s="508" t="s">
        <v>480</v>
      </c>
      <c r="D48" s="508" t="s">
        <v>1587</v>
      </c>
      <c r="E48" s="508" t="s">
        <v>1593</v>
      </c>
      <c r="F48" s="508" t="s">
        <v>1678</v>
      </c>
      <c r="G48" s="508" t="s">
        <v>1679</v>
      </c>
      <c r="H48" s="512">
        <v>252</v>
      </c>
      <c r="I48" s="512">
        <v>154224</v>
      </c>
      <c r="J48" s="508">
        <v>0.92988929889298888</v>
      </c>
      <c r="K48" s="508">
        <v>612</v>
      </c>
      <c r="L48" s="512">
        <v>271</v>
      </c>
      <c r="M48" s="512">
        <v>165852</v>
      </c>
      <c r="N48" s="508">
        <v>1</v>
      </c>
      <c r="O48" s="508">
        <v>612</v>
      </c>
      <c r="P48" s="512">
        <v>322</v>
      </c>
      <c r="Q48" s="512">
        <v>198030</v>
      </c>
      <c r="R48" s="535">
        <v>1.1940163519282252</v>
      </c>
      <c r="S48" s="513">
        <v>615</v>
      </c>
    </row>
    <row r="49" spans="1:19" ht="14.45" customHeight="1" x14ac:dyDescent="0.2">
      <c r="A49" s="507" t="s">
        <v>1591</v>
      </c>
      <c r="B49" s="508" t="s">
        <v>1592</v>
      </c>
      <c r="C49" s="508" t="s">
        <v>480</v>
      </c>
      <c r="D49" s="508" t="s">
        <v>1587</v>
      </c>
      <c r="E49" s="508" t="s">
        <v>1593</v>
      </c>
      <c r="F49" s="508" t="s">
        <v>1680</v>
      </c>
      <c r="G49" s="508" t="s">
        <v>1681</v>
      </c>
      <c r="H49" s="512">
        <v>2</v>
      </c>
      <c r="I49" s="512">
        <v>1650</v>
      </c>
      <c r="J49" s="508">
        <v>0.2857142857142857</v>
      </c>
      <c r="K49" s="508">
        <v>825</v>
      </c>
      <c r="L49" s="512">
        <v>7</v>
      </c>
      <c r="M49" s="512">
        <v>5775</v>
      </c>
      <c r="N49" s="508">
        <v>1</v>
      </c>
      <c r="O49" s="508">
        <v>825</v>
      </c>
      <c r="P49" s="512">
        <v>7</v>
      </c>
      <c r="Q49" s="512">
        <v>5782</v>
      </c>
      <c r="R49" s="535">
        <v>1.0012121212121212</v>
      </c>
      <c r="S49" s="513">
        <v>826</v>
      </c>
    </row>
    <row r="50" spans="1:19" ht="14.45" customHeight="1" x14ac:dyDescent="0.2">
      <c r="A50" s="507" t="s">
        <v>1591</v>
      </c>
      <c r="B50" s="508" t="s">
        <v>1592</v>
      </c>
      <c r="C50" s="508" t="s">
        <v>480</v>
      </c>
      <c r="D50" s="508" t="s">
        <v>1587</v>
      </c>
      <c r="E50" s="508" t="s">
        <v>1593</v>
      </c>
      <c r="F50" s="508" t="s">
        <v>1682</v>
      </c>
      <c r="G50" s="508" t="s">
        <v>1683</v>
      </c>
      <c r="H50" s="512">
        <v>5</v>
      </c>
      <c r="I50" s="512">
        <v>2155</v>
      </c>
      <c r="J50" s="508">
        <v>0.7142857142857143</v>
      </c>
      <c r="K50" s="508">
        <v>431</v>
      </c>
      <c r="L50" s="512">
        <v>7</v>
      </c>
      <c r="M50" s="512">
        <v>3017</v>
      </c>
      <c r="N50" s="508">
        <v>1</v>
      </c>
      <c r="O50" s="508">
        <v>431</v>
      </c>
      <c r="P50" s="512">
        <v>4</v>
      </c>
      <c r="Q50" s="512">
        <v>1732</v>
      </c>
      <c r="R50" s="535">
        <v>0.57408021213125626</v>
      </c>
      <c r="S50" s="513">
        <v>433</v>
      </c>
    </row>
    <row r="51" spans="1:19" ht="14.45" customHeight="1" x14ac:dyDescent="0.2">
      <c r="A51" s="507" t="s">
        <v>1591</v>
      </c>
      <c r="B51" s="508" t="s">
        <v>1592</v>
      </c>
      <c r="C51" s="508" t="s">
        <v>480</v>
      </c>
      <c r="D51" s="508" t="s">
        <v>1587</v>
      </c>
      <c r="E51" s="508" t="s">
        <v>1593</v>
      </c>
      <c r="F51" s="508" t="s">
        <v>1684</v>
      </c>
      <c r="G51" s="508" t="s">
        <v>1685</v>
      </c>
      <c r="H51" s="512">
        <v>214</v>
      </c>
      <c r="I51" s="512">
        <v>377282</v>
      </c>
      <c r="J51" s="508">
        <v>1.2626911028407721</v>
      </c>
      <c r="K51" s="508">
        <v>1763</v>
      </c>
      <c r="L51" s="512">
        <v>169</v>
      </c>
      <c r="M51" s="512">
        <v>298792</v>
      </c>
      <c r="N51" s="508">
        <v>1</v>
      </c>
      <c r="O51" s="508">
        <v>1768</v>
      </c>
      <c r="P51" s="512">
        <v>194</v>
      </c>
      <c r="Q51" s="512">
        <v>347454</v>
      </c>
      <c r="R51" s="535">
        <v>1.1628624595036012</v>
      </c>
      <c r="S51" s="513">
        <v>1791</v>
      </c>
    </row>
    <row r="52" spans="1:19" ht="14.45" customHeight="1" x14ac:dyDescent="0.2">
      <c r="A52" s="507" t="s">
        <v>1591</v>
      </c>
      <c r="B52" s="508" t="s">
        <v>1592</v>
      </c>
      <c r="C52" s="508" t="s">
        <v>480</v>
      </c>
      <c r="D52" s="508" t="s">
        <v>1587</v>
      </c>
      <c r="E52" s="508" t="s">
        <v>1593</v>
      </c>
      <c r="F52" s="508" t="s">
        <v>1686</v>
      </c>
      <c r="G52" s="508"/>
      <c r="H52" s="512">
        <v>0</v>
      </c>
      <c r="I52" s="512">
        <v>0</v>
      </c>
      <c r="J52" s="508"/>
      <c r="K52" s="508"/>
      <c r="L52" s="512"/>
      <c r="M52" s="512"/>
      <c r="N52" s="508"/>
      <c r="O52" s="508"/>
      <c r="P52" s="512"/>
      <c r="Q52" s="512"/>
      <c r="R52" s="535"/>
      <c r="S52" s="513"/>
    </row>
    <row r="53" spans="1:19" ht="14.45" customHeight="1" x14ac:dyDescent="0.2">
      <c r="A53" s="507" t="s">
        <v>1591</v>
      </c>
      <c r="B53" s="508" t="s">
        <v>1592</v>
      </c>
      <c r="C53" s="508" t="s">
        <v>480</v>
      </c>
      <c r="D53" s="508" t="s">
        <v>1587</v>
      </c>
      <c r="E53" s="508" t="s">
        <v>1593</v>
      </c>
      <c r="F53" s="508" t="s">
        <v>1687</v>
      </c>
      <c r="G53" s="508" t="s">
        <v>1688</v>
      </c>
      <c r="H53" s="512">
        <v>605</v>
      </c>
      <c r="I53" s="512">
        <v>91355</v>
      </c>
      <c r="J53" s="508">
        <v>0.92039775932941081</v>
      </c>
      <c r="K53" s="508">
        <v>151</v>
      </c>
      <c r="L53" s="512">
        <v>653</v>
      </c>
      <c r="M53" s="512">
        <v>99256</v>
      </c>
      <c r="N53" s="508">
        <v>1</v>
      </c>
      <c r="O53" s="508">
        <v>152</v>
      </c>
      <c r="P53" s="512">
        <v>758</v>
      </c>
      <c r="Q53" s="512">
        <v>115974</v>
      </c>
      <c r="R53" s="535">
        <v>1.1684331425808012</v>
      </c>
      <c r="S53" s="513">
        <v>153</v>
      </c>
    </row>
    <row r="54" spans="1:19" ht="14.45" customHeight="1" x14ac:dyDescent="0.2">
      <c r="A54" s="507" t="s">
        <v>1591</v>
      </c>
      <c r="B54" s="508" t="s">
        <v>1592</v>
      </c>
      <c r="C54" s="508" t="s">
        <v>480</v>
      </c>
      <c r="D54" s="508" t="s">
        <v>1587</v>
      </c>
      <c r="E54" s="508" t="s">
        <v>1593</v>
      </c>
      <c r="F54" s="508" t="s">
        <v>1689</v>
      </c>
      <c r="G54" s="508" t="s">
        <v>1690</v>
      </c>
      <c r="H54" s="512">
        <v>1279</v>
      </c>
      <c r="I54" s="512">
        <v>346609</v>
      </c>
      <c r="J54" s="508">
        <v>0.89927406131302023</v>
      </c>
      <c r="K54" s="508">
        <v>271</v>
      </c>
      <c r="L54" s="512">
        <v>1416</v>
      </c>
      <c r="M54" s="512">
        <v>385432</v>
      </c>
      <c r="N54" s="508">
        <v>1</v>
      </c>
      <c r="O54" s="508">
        <v>272.19774011299432</v>
      </c>
      <c r="P54" s="512">
        <v>1263</v>
      </c>
      <c r="Q54" s="512">
        <v>347325</v>
      </c>
      <c r="R54" s="535">
        <v>0.90113171713817219</v>
      </c>
      <c r="S54" s="513">
        <v>275</v>
      </c>
    </row>
    <row r="55" spans="1:19" ht="14.45" customHeight="1" x14ac:dyDescent="0.2">
      <c r="A55" s="507" t="s">
        <v>1591</v>
      </c>
      <c r="B55" s="508" t="s">
        <v>1592</v>
      </c>
      <c r="C55" s="508" t="s">
        <v>480</v>
      </c>
      <c r="D55" s="508" t="s">
        <v>1587</v>
      </c>
      <c r="E55" s="508" t="s">
        <v>1593</v>
      </c>
      <c r="F55" s="508" t="s">
        <v>1691</v>
      </c>
      <c r="G55" s="508" t="s">
        <v>1692</v>
      </c>
      <c r="H55" s="512">
        <v>421</v>
      </c>
      <c r="I55" s="512">
        <v>72833</v>
      </c>
      <c r="J55" s="508">
        <v>1.1162145593869732</v>
      </c>
      <c r="K55" s="508">
        <v>173</v>
      </c>
      <c r="L55" s="512">
        <v>375</v>
      </c>
      <c r="M55" s="512">
        <v>65250</v>
      </c>
      <c r="N55" s="508">
        <v>1</v>
      </c>
      <c r="O55" s="508">
        <v>174</v>
      </c>
      <c r="P55" s="512">
        <v>385</v>
      </c>
      <c r="Q55" s="512">
        <v>67760</v>
      </c>
      <c r="R55" s="535">
        <v>1.0384674329501915</v>
      </c>
      <c r="S55" s="513">
        <v>176</v>
      </c>
    </row>
    <row r="56" spans="1:19" ht="14.45" customHeight="1" x14ac:dyDescent="0.2">
      <c r="A56" s="507" t="s">
        <v>1591</v>
      </c>
      <c r="B56" s="508" t="s">
        <v>1592</v>
      </c>
      <c r="C56" s="508" t="s">
        <v>480</v>
      </c>
      <c r="D56" s="508" t="s">
        <v>1587</v>
      </c>
      <c r="E56" s="508" t="s">
        <v>1593</v>
      </c>
      <c r="F56" s="508" t="s">
        <v>1693</v>
      </c>
      <c r="G56" s="508" t="s">
        <v>1694</v>
      </c>
      <c r="H56" s="512">
        <v>1173</v>
      </c>
      <c r="I56" s="512">
        <v>513774</v>
      </c>
      <c r="J56" s="508">
        <v>0.86146886365198783</v>
      </c>
      <c r="K56" s="508">
        <v>438</v>
      </c>
      <c r="L56" s="512">
        <v>1361</v>
      </c>
      <c r="M56" s="512">
        <v>596393</v>
      </c>
      <c r="N56" s="508">
        <v>1</v>
      </c>
      <c r="O56" s="508">
        <v>438.20205731080085</v>
      </c>
      <c r="P56" s="512">
        <v>1715</v>
      </c>
      <c r="Q56" s="512">
        <v>754600</v>
      </c>
      <c r="R56" s="535">
        <v>1.2652730665852885</v>
      </c>
      <c r="S56" s="513">
        <v>440</v>
      </c>
    </row>
    <row r="57" spans="1:19" ht="14.45" customHeight="1" x14ac:dyDescent="0.2">
      <c r="A57" s="507" t="s">
        <v>1591</v>
      </c>
      <c r="B57" s="508" t="s">
        <v>1592</v>
      </c>
      <c r="C57" s="508" t="s">
        <v>480</v>
      </c>
      <c r="D57" s="508" t="s">
        <v>1587</v>
      </c>
      <c r="E57" s="508" t="s">
        <v>1593</v>
      </c>
      <c r="F57" s="508" t="s">
        <v>1695</v>
      </c>
      <c r="G57" s="508" t="s">
        <v>1696</v>
      </c>
      <c r="H57" s="512">
        <v>32</v>
      </c>
      <c r="I57" s="512">
        <v>1504</v>
      </c>
      <c r="J57" s="508">
        <v>0.84210526315789469</v>
      </c>
      <c r="K57" s="508">
        <v>47</v>
      </c>
      <c r="L57" s="512">
        <v>38</v>
      </c>
      <c r="M57" s="512">
        <v>1786</v>
      </c>
      <c r="N57" s="508">
        <v>1</v>
      </c>
      <c r="O57" s="508">
        <v>47</v>
      </c>
      <c r="P57" s="512">
        <v>63</v>
      </c>
      <c r="Q57" s="512">
        <v>2961</v>
      </c>
      <c r="R57" s="535">
        <v>1.6578947368421053</v>
      </c>
      <c r="S57" s="513">
        <v>47</v>
      </c>
    </row>
    <row r="58" spans="1:19" ht="14.45" customHeight="1" x14ac:dyDescent="0.2">
      <c r="A58" s="507" t="s">
        <v>1591</v>
      </c>
      <c r="B58" s="508" t="s">
        <v>1592</v>
      </c>
      <c r="C58" s="508" t="s">
        <v>480</v>
      </c>
      <c r="D58" s="508" t="s">
        <v>1587</v>
      </c>
      <c r="E58" s="508" t="s">
        <v>1593</v>
      </c>
      <c r="F58" s="508" t="s">
        <v>1697</v>
      </c>
      <c r="G58" s="508" t="s">
        <v>1698</v>
      </c>
      <c r="H58" s="512">
        <v>3</v>
      </c>
      <c r="I58" s="512">
        <v>132</v>
      </c>
      <c r="J58" s="508">
        <v>0.42857142857142855</v>
      </c>
      <c r="K58" s="508">
        <v>44</v>
      </c>
      <c r="L58" s="512">
        <v>7</v>
      </c>
      <c r="M58" s="512">
        <v>308</v>
      </c>
      <c r="N58" s="508">
        <v>1</v>
      </c>
      <c r="O58" s="508">
        <v>44</v>
      </c>
      <c r="P58" s="512">
        <v>6</v>
      </c>
      <c r="Q58" s="512">
        <v>270</v>
      </c>
      <c r="R58" s="535">
        <v>0.87662337662337664</v>
      </c>
      <c r="S58" s="513">
        <v>45</v>
      </c>
    </row>
    <row r="59" spans="1:19" ht="14.45" customHeight="1" x14ac:dyDescent="0.2">
      <c r="A59" s="507" t="s">
        <v>1591</v>
      </c>
      <c r="B59" s="508" t="s">
        <v>1592</v>
      </c>
      <c r="C59" s="508" t="s">
        <v>480</v>
      </c>
      <c r="D59" s="508" t="s">
        <v>1587</v>
      </c>
      <c r="E59" s="508" t="s">
        <v>1593</v>
      </c>
      <c r="F59" s="508" t="s">
        <v>1699</v>
      </c>
      <c r="G59" s="508" t="s">
        <v>1700</v>
      </c>
      <c r="H59" s="512">
        <v>8</v>
      </c>
      <c r="I59" s="512">
        <v>3016</v>
      </c>
      <c r="J59" s="508">
        <v>0.7997878546804561</v>
      </c>
      <c r="K59" s="508">
        <v>377</v>
      </c>
      <c r="L59" s="512">
        <v>10</v>
      </c>
      <c r="M59" s="512">
        <v>3771</v>
      </c>
      <c r="N59" s="508">
        <v>1</v>
      </c>
      <c r="O59" s="508">
        <v>377.1</v>
      </c>
      <c r="P59" s="512">
        <v>4</v>
      </c>
      <c r="Q59" s="512">
        <v>1516</v>
      </c>
      <c r="R59" s="535">
        <v>0.40201538053566693</v>
      </c>
      <c r="S59" s="513">
        <v>379</v>
      </c>
    </row>
    <row r="60" spans="1:19" ht="14.45" customHeight="1" x14ac:dyDescent="0.2">
      <c r="A60" s="507" t="s">
        <v>1591</v>
      </c>
      <c r="B60" s="508" t="s">
        <v>1592</v>
      </c>
      <c r="C60" s="508" t="s">
        <v>480</v>
      </c>
      <c r="D60" s="508" t="s">
        <v>1587</v>
      </c>
      <c r="E60" s="508" t="s">
        <v>1593</v>
      </c>
      <c r="F60" s="508" t="s">
        <v>1701</v>
      </c>
      <c r="G60" s="508" t="s">
        <v>1702</v>
      </c>
      <c r="H60" s="512">
        <v>26</v>
      </c>
      <c r="I60" s="512">
        <v>936</v>
      </c>
      <c r="J60" s="508">
        <v>0.44827586206896552</v>
      </c>
      <c r="K60" s="508">
        <v>36</v>
      </c>
      <c r="L60" s="512">
        <v>58</v>
      </c>
      <c r="M60" s="512">
        <v>2088</v>
      </c>
      <c r="N60" s="508">
        <v>1</v>
      </c>
      <c r="O60" s="508">
        <v>36</v>
      </c>
      <c r="P60" s="512">
        <v>82</v>
      </c>
      <c r="Q60" s="512">
        <v>3034</v>
      </c>
      <c r="R60" s="535">
        <v>1.4530651340996168</v>
      </c>
      <c r="S60" s="513">
        <v>37</v>
      </c>
    </row>
    <row r="61" spans="1:19" ht="14.45" customHeight="1" x14ac:dyDescent="0.2">
      <c r="A61" s="507" t="s">
        <v>1591</v>
      </c>
      <c r="B61" s="508" t="s">
        <v>1592</v>
      </c>
      <c r="C61" s="508" t="s">
        <v>480</v>
      </c>
      <c r="D61" s="508" t="s">
        <v>1587</v>
      </c>
      <c r="E61" s="508" t="s">
        <v>1593</v>
      </c>
      <c r="F61" s="508" t="s">
        <v>1703</v>
      </c>
      <c r="G61" s="508" t="s">
        <v>1704</v>
      </c>
      <c r="H61" s="512">
        <v>8</v>
      </c>
      <c r="I61" s="512">
        <v>1936</v>
      </c>
      <c r="J61" s="508">
        <v>0.72727272727272729</v>
      </c>
      <c r="K61" s="508">
        <v>242</v>
      </c>
      <c r="L61" s="512">
        <v>11</v>
      </c>
      <c r="M61" s="512">
        <v>2662</v>
      </c>
      <c r="N61" s="508">
        <v>1</v>
      </c>
      <c r="O61" s="508">
        <v>242</v>
      </c>
      <c r="P61" s="512">
        <v>1</v>
      </c>
      <c r="Q61" s="512">
        <v>242</v>
      </c>
      <c r="R61" s="535">
        <v>9.0909090909090912E-2</v>
      </c>
      <c r="S61" s="513">
        <v>242</v>
      </c>
    </row>
    <row r="62" spans="1:19" ht="14.45" customHeight="1" x14ac:dyDescent="0.2">
      <c r="A62" s="507" t="s">
        <v>1591</v>
      </c>
      <c r="B62" s="508" t="s">
        <v>1592</v>
      </c>
      <c r="C62" s="508" t="s">
        <v>480</v>
      </c>
      <c r="D62" s="508" t="s">
        <v>1587</v>
      </c>
      <c r="E62" s="508" t="s">
        <v>1593</v>
      </c>
      <c r="F62" s="508" t="s">
        <v>1705</v>
      </c>
      <c r="G62" s="508" t="s">
        <v>1706</v>
      </c>
      <c r="H62" s="512">
        <v>712</v>
      </c>
      <c r="I62" s="512">
        <v>1063016</v>
      </c>
      <c r="J62" s="508">
        <v>0.46505551926845201</v>
      </c>
      <c r="K62" s="508">
        <v>1493</v>
      </c>
      <c r="L62" s="512">
        <v>1531</v>
      </c>
      <c r="M62" s="512">
        <v>2285783</v>
      </c>
      <c r="N62" s="508">
        <v>1</v>
      </c>
      <c r="O62" s="508">
        <v>1493</v>
      </c>
      <c r="P62" s="512">
        <v>1985</v>
      </c>
      <c r="Q62" s="512">
        <v>2969560</v>
      </c>
      <c r="R62" s="535">
        <v>1.2991434445001997</v>
      </c>
      <c r="S62" s="513">
        <v>1496</v>
      </c>
    </row>
    <row r="63" spans="1:19" ht="14.45" customHeight="1" x14ac:dyDescent="0.2">
      <c r="A63" s="507" t="s">
        <v>1591</v>
      </c>
      <c r="B63" s="508" t="s">
        <v>1592</v>
      </c>
      <c r="C63" s="508" t="s">
        <v>480</v>
      </c>
      <c r="D63" s="508" t="s">
        <v>1587</v>
      </c>
      <c r="E63" s="508" t="s">
        <v>1593</v>
      </c>
      <c r="F63" s="508" t="s">
        <v>1707</v>
      </c>
      <c r="G63" s="508" t="s">
        <v>1708</v>
      </c>
      <c r="H63" s="512">
        <v>1990</v>
      </c>
      <c r="I63" s="512">
        <v>650730</v>
      </c>
      <c r="J63" s="508">
        <v>0.35402953211172389</v>
      </c>
      <c r="K63" s="508">
        <v>327</v>
      </c>
      <c r="L63" s="512">
        <v>5621</v>
      </c>
      <c r="M63" s="512">
        <v>1838067</v>
      </c>
      <c r="N63" s="508">
        <v>1</v>
      </c>
      <c r="O63" s="508">
        <v>327</v>
      </c>
      <c r="P63" s="512">
        <v>5882</v>
      </c>
      <c r="Q63" s="512">
        <v>1935178</v>
      </c>
      <c r="R63" s="535">
        <v>1.0528332209870479</v>
      </c>
      <c r="S63" s="513">
        <v>329</v>
      </c>
    </row>
    <row r="64" spans="1:19" ht="14.45" customHeight="1" x14ac:dyDescent="0.2">
      <c r="A64" s="507" t="s">
        <v>1591</v>
      </c>
      <c r="B64" s="508" t="s">
        <v>1592</v>
      </c>
      <c r="C64" s="508" t="s">
        <v>480</v>
      </c>
      <c r="D64" s="508" t="s">
        <v>1587</v>
      </c>
      <c r="E64" s="508" t="s">
        <v>1593</v>
      </c>
      <c r="F64" s="508" t="s">
        <v>1709</v>
      </c>
      <c r="G64" s="508" t="s">
        <v>1710</v>
      </c>
      <c r="H64" s="512">
        <v>105</v>
      </c>
      <c r="I64" s="512">
        <v>93135</v>
      </c>
      <c r="J64" s="508">
        <v>0.26089989242974315</v>
      </c>
      <c r="K64" s="508">
        <v>887</v>
      </c>
      <c r="L64" s="512">
        <v>402</v>
      </c>
      <c r="M64" s="512">
        <v>356976</v>
      </c>
      <c r="N64" s="508">
        <v>1</v>
      </c>
      <c r="O64" s="508">
        <v>888</v>
      </c>
      <c r="P64" s="512">
        <v>405</v>
      </c>
      <c r="Q64" s="512">
        <v>360855</v>
      </c>
      <c r="R64" s="535">
        <v>1.0108662767244856</v>
      </c>
      <c r="S64" s="513">
        <v>891</v>
      </c>
    </row>
    <row r="65" spans="1:19" ht="14.45" customHeight="1" x14ac:dyDescent="0.2">
      <c r="A65" s="507" t="s">
        <v>1591</v>
      </c>
      <c r="B65" s="508" t="s">
        <v>1592</v>
      </c>
      <c r="C65" s="508" t="s">
        <v>480</v>
      </c>
      <c r="D65" s="508" t="s">
        <v>1587</v>
      </c>
      <c r="E65" s="508" t="s">
        <v>1593</v>
      </c>
      <c r="F65" s="508" t="s">
        <v>1711</v>
      </c>
      <c r="G65" s="508" t="s">
        <v>1712</v>
      </c>
      <c r="H65" s="512">
        <v>9</v>
      </c>
      <c r="I65" s="512">
        <v>2979</v>
      </c>
      <c r="J65" s="508">
        <v>1.2812903225806451</v>
      </c>
      <c r="K65" s="508">
        <v>331</v>
      </c>
      <c r="L65" s="512">
        <v>7</v>
      </c>
      <c r="M65" s="512">
        <v>2325</v>
      </c>
      <c r="N65" s="508">
        <v>1</v>
      </c>
      <c r="O65" s="508">
        <v>332.14285714285717</v>
      </c>
      <c r="P65" s="512">
        <v>20</v>
      </c>
      <c r="Q65" s="512">
        <v>6680</v>
      </c>
      <c r="R65" s="535">
        <v>2.8731182795698924</v>
      </c>
      <c r="S65" s="513">
        <v>334</v>
      </c>
    </row>
    <row r="66" spans="1:19" ht="14.45" customHeight="1" x14ac:dyDescent="0.2">
      <c r="A66" s="507" t="s">
        <v>1591</v>
      </c>
      <c r="B66" s="508" t="s">
        <v>1592</v>
      </c>
      <c r="C66" s="508" t="s">
        <v>480</v>
      </c>
      <c r="D66" s="508" t="s">
        <v>1587</v>
      </c>
      <c r="E66" s="508" t="s">
        <v>1593</v>
      </c>
      <c r="F66" s="508" t="s">
        <v>1713</v>
      </c>
      <c r="G66" s="508" t="s">
        <v>1714</v>
      </c>
      <c r="H66" s="512">
        <v>4087</v>
      </c>
      <c r="I66" s="512">
        <v>1062620</v>
      </c>
      <c r="J66" s="508">
        <v>0.36051899372784757</v>
      </c>
      <c r="K66" s="508">
        <v>260</v>
      </c>
      <c r="L66" s="512">
        <v>11293</v>
      </c>
      <c r="M66" s="512">
        <v>2947473</v>
      </c>
      <c r="N66" s="508">
        <v>1</v>
      </c>
      <c r="O66" s="508">
        <v>261</v>
      </c>
      <c r="P66" s="512">
        <v>14318</v>
      </c>
      <c r="Q66" s="512">
        <v>3751316</v>
      </c>
      <c r="R66" s="535">
        <v>1.2727227696402987</v>
      </c>
      <c r="S66" s="513">
        <v>262</v>
      </c>
    </row>
    <row r="67" spans="1:19" ht="14.45" customHeight="1" x14ac:dyDescent="0.2">
      <c r="A67" s="507" t="s">
        <v>1591</v>
      </c>
      <c r="B67" s="508" t="s">
        <v>1592</v>
      </c>
      <c r="C67" s="508" t="s">
        <v>480</v>
      </c>
      <c r="D67" s="508" t="s">
        <v>1587</v>
      </c>
      <c r="E67" s="508" t="s">
        <v>1593</v>
      </c>
      <c r="F67" s="508" t="s">
        <v>1715</v>
      </c>
      <c r="G67" s="508" t="s">
        <v>1716</v>
      </c>
      <c r="H67" s="512">
        <v>36</v>
      </c>
      <c r="I67" s="512">
        <v>5940</v>
      </c>
      <c r="J67" s="508">
        <v>0.23529411764705882</v>
      </c>
      <c r="K67" s="508">
        <v>165</v>
      </c>
      <c r="L67" s="512">
        <v>153</v>
      </c>
      <c r="M67" s="512">
        <v>25245</v>
      </c>
      <c r="N67" s="508">
        <v>1</v>
      </c>
      <c r="O67" s="508">
        <v>165</v>
      </c>
      <c r="P67" s="512">
        <v>403</v>
      </c>
      <c r="Q67" s="512">
        <v>66898</v>
      </c>
      <c r="R67" s="535">
        <v>2.6499504852446027</v>
      </c>
      <c r="S67" s="513">
        <v>166</v>
      </c>
    </row>
    <row r="68" spans="1:19" ht="14.45" customHeight="1" x14ac:dyDescent="0.2">
      <c r="A68" s="507" t="s">
        <v>1591</v>
      </c>
      <c r="B68" s="508" t="s">
        <v>1592</v>
      </c>
      <c r="C68" s="508" t="s">
        <v>480</v>
      </c>
      <c r="D68" s="508" t="s">
        <v>1587</v>
      </c>
      <c r="E68" s="508" t="s">
        <v>1593</v>
      </c>
      <c r="F68" s="508" t="s">
        <v>1717</v>
      </c>
      <c r="G68" s="508" t="s">
        <v>1718</v>
      </c>
      <c r="H68" s="512">
        <v>37</v>
      </c>
      <c r="I68" s="512">
        <v>39849</v>
      </c>
      <c r="J68" s="508">
        <v>0.19455619568401522</v>
      </c>
      <c r="K68" s="508">
        <v>1077</v>
      </c>
      <c r="L68" s="512">
        <v>190</v>
      </c>
      <c r="M68" s="512">
        <v>204820</v>
      </c>
      <c r="N68" s="508">
        <v>1</v>
      </c>
      <c r="O68" s="508">
        <v>1078</v>
      </c>
      <c r="P68" s="512">
        <v>143</v>
      </c>
      <c r="Q68" s="512">
        <v>154297</v>
      </c>
      <c r="R68" s="535">
        <v>0.7533297529538131</v>
      </c>
      <c r="S68" s="513">
        <v>1079</v>
      </c>
    </row>
    <row r="69" spans="1:19" ht="14.45" customHeight="1" thickBot="1" x14ac:dyDescent="0.25">
      <c r="A69" s="514" t="s">
        <v>1591</v>
      </c>
      <c r="B69" s="515" t="s">
        <v>1592</v>
      </c>
      <c r="C69" s="515" t="s">
        <v>480</v>
      </c>
      <c r="D69" s="515" t="s">
        <v>1587</v>
      </c>
      <c r="E69" s="515" t="s">
        <v>1593</v>
      </c>
      <c r="F69" s="515" t="s">
        <v>1719</v>
      </c>
      <c r="G69" s="515" t="s">
        <v>1720</v>
      </c>
      <c r="H69" s="519"/>
      <c r="I69" s="519"/>
      <c r="J69" s="515"/>
      <c r="K69" s="515"/>
      <c r="L69" s="519">
        <v>724</v>
      </c>
      <c r="M69" s="519">
        <v>109900</v>
      </c>
      <c r="N69" s="515">
        <v>1</v>
      </c>
      <c r="O69" s="515">
        <v>151.79558011049724</v>
      </c>
      <c r="P69" s="519">
        <v>623</v>
      </c>
      <c r="Q69" s="519">
        <v>94696</v>
      </c>
      <c r="R69" s="527">
        <v>0.86165605095541398</v>
      </c>
      <c r="S69" s="520">
        <v>152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5282EA72-7BAE-4D47-BE98-BE8019D8F537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32264051</v>
      </c>
      <c r="C3" s="222">
        <f t="shared" ref="C3:R3" si="0">SUBTOTAL(9,C6:C1048576)</f>
        <v>22.10871378820417</v>
      </c>
      <c r="D3" s="222">
        <f t="shared" si="0"/>
        <v>43884666</v>
      </c>
      <c r="E3" s="222">
        <f t="shared" si="0"/>
        <v>27</v>
      </c>
      <c r="F3" s="222">
        <f t="shared" si="0"/>
        <v>44604865</v>
      </c>
      <c r="G3" s="225">
        <f>IF(D3&lt;&gt;0,F3/D3,"")</f>
        <v>1.0164111765143662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4"/>
      <c r="B5" s="605">
        <v>2015</v>
      </c>
      <c r="C5" s="606"/>
      <c r="D5" s="606">
        <v>2018</v>
      </c>
      <c r="E5" s="606"/>
      <c r="F5" s="606">
        <v>2019</v>
      </c>
      <c r="G5" s="632" t="s">
        <v>2</v>
      </c>
      <c r="H5" s="605">
        <v>2015</v>
      </c>
      <c r="I5" s="606"/>
      <c r="J5" s="606">
        <v>2018</v>
      </c>
      <c r="K5" s="606"/>
      <c r="L5" s="606">
        <v>2019</v>
      </c>
      <c r="M5" s="632" t="s">
        <v>2</v>
      </c>
      <c r="N5" s="605">
        <v>2015</v>
      </c>
      <c r="O5" s="606"/>
      <c r="P5" s="606">
        <v>2018</v>
      </c>
      <c r="Q5" s="606"/>
      <c r="R5" s="606">
        <v>2019</v>
      </c>
      <c r="S5" s="632" t="s">
        <v>2</v>
      </c>
    </row>
    <row r="6" spans="1:19" ht="14.45" customHeight="1" x14ac:dyDescent="0.2">
      <c r="A6" s="599" t="s">
        <v>1723</v>
      </c>
      <c r="B6" s="633">
        <v>806306</v>
      </c>
      <c r="C6" s="585">
        <v>0.7840545323713024</v>
      </c>
      <c r="D6" s="633">
        <v>1028380</v>
      </c>
      <c r="E6" s="585">
        <v>1</v>
      </c>
      <c r="F6" s="633">
        <v>868254</v>
      </c>
      <c r="G6" s="590">
        <v>0.84429296563527101</v>
      </c>
      <c r="H6" s="633"/>
      <c r="I6" s="585"/>
      <c r="J6" s="633"/>
      <c r="K6" s="585"/>
      <c r="L6" s="633"/>
      <c r="M6" s="590"/>
      <c r="N6" s="633"/>
      <c r="O6" s="585"/>
      <c r="P6" s="633"/>
      <c r="Q6" s="585"/>
      <c r="R6" s="633"/>
      <c r="S6" s="122"/>
    </row>
    <row r="7" spans="1:19" ht="14.45" customHeight="1" x14ac:dyDescent="0.2">
      <c r="A7" s="540" t="s">
        <v>1724</v>
      </c>
      <c r="B7" s="634">
        <v>1350900</v>
      </c>
      <c r="C7" s="508">
        <v>1.0087305332704106</v>
      </c>
      <c r="D7" s="634">
        <v>1339208</v>
      </c>
      <c r="E7" s="508">
        <v>1</v>
      </c>
      <c r="F7" s="634">
        <v>1877929</v>
      </c>
      <c r="G7" s="535">
        <v>1.4022683556251156</v>
      </c>
      <c r="H7" s="634"/>
      <c r="I7" s="508"/>
      <c r="J7" s="634"/>
      <c r="K7" s="508"/>
      <c r="L7" s="634"/>
      <c r="M7" s="535"/>
      <c r="N7" s="634"/>
      <c r="O7" s="508"/>
      <c r="P7" s="634"/>
      <c r="Q7" s="508"/>
      <c r="R7" s="634"/>
      <c r="S7" s="572"/>
    </row>
    <row r="8" spans="1:19" ht="14.45" customHeight="1" x14ac:dyDescent="0.2">
      <c r="A8" s="540" t="s">
        <v>1725</v>
      </c>
      <c r="B8" s="634">
        <v>2819619</v>
      </c>
      <c r="C8" s="508">
        <v>0.83968587931011374</v>
      </c>
      <c r="D8" s="634">
        <v>3357945</v>
      </c>
      <c r="E8" s="508">
        <v>1</v>
      </c>
      <c r="F8" s="634">
        <v>3415235</v>
      </c>
      <c r="G8" s="535">
        <v>1.017061029885838</v>
      </c>
      <c r="H8" s="634"/>
      <c r="I8" s="508"/>
      <c r="J8" s="634"/>
      <c r="K8" s="508"/>
      <c r="L8" s="634"/>
      <c r="M8" s="535"/>
      <c r="N8" s="634"/>
      <c r="O8" s="508"/>
      <c r="P8" s="634"/>
      <c r="Q8" s="508"/>
      <c r="R8" s="634"/>
      <c r="S8" s="572"/>
    </row>
    <row r="9" spans="1:19" ht="14.45" customHeight="1" x14ac:dyDescent="0.2">
      <c r="A9" s="540" t="s">
        <v>1726</v>
      </c>
      <c r="B9" s="634">
        <v>1020135</v>
      </c>
      <c r="C9" s="508">
        <v>0.86732013140711717</v>
      </c>
      <c r="D9" s="634">
        <v>1176192</v>
      </c>
      <c r="E9" s="508">
        <v>1</v>
      </c>
      <c r="F9" s="634">
        <v>1207101</v>
      </c>
      <c r="G9" s="535">
        <v>1.0262788728370877</v>
      </c>
      <c r="H9" s="634"/>
      <c r="I9" s="508"/>
      <c r="J9" s="634"/>
      <c r="K9" s="508"/>
      <c r="L9" s="634"/>
      <c r="M9" s="535"/>
      <c r="N9" s="634"/>
      <c r="O9" s="508"/>
      <c r="P9" s="634"/>
      <c r="Q9" s="508"/>
      <c r="R9" s="634"/>
      <c r="S9" s="572"/>
    </row>
    <row r="10" spans="1:19" ht="14.45" customHeight="1" x14ac:dyDescent="0.2">
      <c r="A10" s="540" t="s">
        <v>1727</v>
      </c>
      <c r="B10" s="634">
        <v>172697</v>
      </c>
      <c r="C10" s="508">
        <v>1.1602550321141598</v>
      </c>
      <c r="D10" s="634">
        <v>148844</v>
      </c>
      <c r="E10" s="508">
        <v>1</v>
      </c>
      <c r="F10" s="634">
        <v>190504</v>
      </c>
      <c r="G10" s="535">
        <v>1.2798903550025531</v>
      </c>
      <c r="H10" s="634"/>
      <c r="I10" s="508"/>
      <c r="J10" s="634"/>
      <c r="K10" s="508"/>
      <c r="L10" s="634"/>
      <c r="M10" s="535"/>
      <c r="N10" s="634"/>
      <c r="O10" s="508"/>
      <c r="P10" s="634"/>
      <c r="Q10" s="508"/>
      <c r="R10" s="634"/>
      <c r="S10" s="572"/>
    </row>
    <row r="11" spans="1:19" ht="14.45" customHeight="1" x14ac:dyDescent="0.2">
      <c r="A11" s="540" t="s">
        <v>1728</v>
      </c>
      <c r="B11" s="634">
        <v>451558</v>
      </c>
      <c r="C11" s="508">
        <v>0.85144680225213165</v>
      </c>
      <c r="D11" s="634">
        <v>530342</v>
      </c>
      <c r="E11" s="508">
        <v>1</v>
      </c>
      <c r="F11" s="634">
        <v>538154</v>
      </c>
      <c r="G11" s="535">
        <v>1.0147301175467907</v>
      </c>
      <c r="H11" s="634"/>
      <c r="I11" s="508"/>
      <c r="J11" s="634"/>
      <c r="K11" s="508"/>
      <c r="L11" s="634"/>
      <c r="M11" s="535"/>
      <c r="N11" s="634"/>
      <c r="O11" s="508"/>
      <c r="P11" s="634"/>
      <c r="Q11" s="508"/>
      <c r="R11" s="634"/>
      <c r="S11" s="572"/>
    </row>
    <row r="12" spans="1:19" ht="14.45" customHeight="1" x14ac:dyDescent="0.2">
      <c r="A12" s="540" t="s">
        <v>1729</v>
      </c>
      <c r="B12" s="634">
        <v>1031766</v>
      </c>
      <c r="C12" s="508">
        <v>0.74571442200529925</v>
      </c>
      <c r="D12" s="634">
        <v>1383594</v>
      </c>
      <c r="E12" s="508">
        <v>1</v>
      </c>
      <c r="F12" s="634">
        <v>1841828</v>
      </c>
      <c r="G12" s="535">
        <v>1.331191086402514</v>
      </c>
      <c r="H12" s="634"/>
      <c r="I12" s="508"/>
      <c r="J12" s="634"/>
      <c r="K12" s="508"/>
      <c r="L12" s="634"/>
      <c r="M12" s="535"/>
      <c r="N12" s="634"/>
      <c r="O12" s="508"/>
      <c r="P12" s="634"/>
      <c r="Q12" s="508"/>
      <c r="R12" s="634"/>
      <c r="S12" s="572"/>
    </row>
    <row r="13" spans="1:19" ht="14.45" customHeight="1" x14ac:dyDescent="0.2">
      <c r="A13" s="540" t="s">
        <v>1730</v>
      </c>
      <c r="B13" s="634">
        <v>619956</v>
      </c>
      <c r="C13" s="508">
        <v>0.99955661680889862</v>
      </c>
      <c r="D13" s="634">
        <v>620231</v>
      </c>
      <c r="E13" s="508">
        <v>1</v>
      </c>
      <c r="F13" s="634">
        <v>775809</v>
      </c>
      <c r="G13" s="535">
        <v>1.2508388003824382</v>
      </c>
      <c r="H13" s="634"/>
      <c r="I13" s="508"/>
      <c r="J13" s="634"/>
      <c r="K13" s="508"/>
      <c r="L13" s="634"/>
      <c r="M13" s="535"/>
      <c r="N13" s="634"/>
      <c r="O13" s="508"/>
      <c r="P13" s="634"/>
      <c r="Q13" s="508"/>
      <c r="R13" s="634"/>
      <c r="S13" s="572"/>
    </row>
    <row r="14" spans="1:19" ht="14.45" customHeight="1" x14ac:dyDescent="0.2">
      <c r="A14" s="540" t="s">
        <v>1731</v>
      </c>
      <c r="B14" s="634">
        <v>596752</v>
      </c>
      <c r="C14" s="508">
        <v>0.89090067629099923</v>
      </c>
      <c r="D14" s="634">
        <v>669830</v>
      </c>
      <c r="E14" s="508">
        <v>1</v>
      </c>
      <c r="F14" s="634">
        <v>766695</v>
      </c>
      <c r="G14" s="535">
        <v>1.1446113192899692</v>
      </c>
      <c r="H14" s="634"/>
      <c r="I14" s="508"/>
      <c r="J14" s="634"/>
      <c r="K14" s="508"/>
      <c r="L14" s="634"/>
      <c r="M14" s="535"/>
      <c r="N14" s="634"/>
      <c r="O14" s="508"/>
      <c r="P14" s="634"/>
      <c r="Q14" s="508"/>
      <c r="R14" s="634"/>
      <c r="S14" s="572"/>
    </row>
    <row r="15" spans="1:19" ht="14.45" customHeight="1" x14ac:dyDescent="0.2">
      <c r="A15" s="540" t="s">
        <v>1732</v>
      </c>
      <c r="B15" s="634">
        <v>3843502</v>
      </c>
      <c r="C15" s="508">
        <v>0.9373375481593953</v>
      </c>
      <c r="D15" s="634">
        <v>4100446</v>
      </c>
      <c r="E15" s="508">
        <v>1</v>
      </c>
      <c r="F15" s="634">
        <v>4429213</v>
      </c>
      <c r="G15" s="535">
        <v>1.0801783513305625</v>
      </c>
      <c r="H15" s="634"/>
      <c r="I15" s="508"/>
      <c r="J15" s="634"/>
      <c r="K15" s="508"/>
      <c r="L15" s="634"/>
      <c r="M15" s="535"/>
      <c r="N15" s="634"/>
      <c r="O15" s="508"/>
      <c r="P15" s="634"/>
      <c r="Q15" s="508"/>
      <c r="R15" s="634"/>
      <c r="S15" s="572"/>
    </row>
    <row r="16" spans="1:19" ht="14.45" customHeight="1" x14ac:dyDescent="0.2">
      <c r="A16" s="540" t="s">
        <v>1733</v>
      </c>
      <c r="B16" s="634">
        <v>728280</v>
      </c>
      <c r="C16" s="508">
        <v>0.99186250008512034</v>
      </c>
      <c r="D16" s="634">
        <v>734255</v>
      </c>
      <c r="E16" s="508">
        <v>1</v>
      </c>
      <c r="F16" s="634">
        <v>876895</v>
      </c>
      <c r="G16" s="535">
        <v>1.1942649352064338</v>
      </c>
      <c r="H16" s="634"/>
      <c r="I16" s="508"/>
      <c r="J16" s="634"/>
      <c r="K16" s="508"/>
      <c r="L16" s="634"/>
      <c r="M16" s="535"/>
      <c r="N16" s="634"/>
      <c r="O16" s="508"/>
      <c r="P16" s="634"/>
      <c r="Q16" s="508"/>
      <c r="R16" s="634"/>
      <c r="S16" s="572"/>
    </row>
    <row r="17" spans="1:19" ht="14.45" customHeight="1" x14ac:dyDescent="0.2">
      <c r="A17" s="540" t="s">
        <v>1734</v>
      </c>
      <c r="B17" s="634">
        <v>208022</v>
      </c>
      <c r="C17" s="508">
        <v>0.74064236809593154</v>
      </c>
      <c r="D17" s="634">
        <v>280867</v>
      </c>
      <c r="E17" s="508">
        <v>1</v>
      </c>
      <c r="F17" s="634">
        <v>264745</v>
      </c>
      <c r="G17" s="535">
        <v>0.94259916615337513</v>
      </c>
      <c r="H17" s="634"/>
      <c r="I17" s="508"/>
      <c r="J17" s="634"/>
      <c r="K17" s="508"/>
      <c r="L17" s="634"/>
      <c r="M17" s="535"/>
      <c r="N17" s="634"/>
      <c r="O17" s="508"/>
      <c r="P17" s="634"/>
      <c r="Q17" s="508"/>
      <c r="R17" s="634"/>
      <c r="S17" s="572"/>
    </row>
    <row r="18" spans="1:19" ht="14.45" customHeight="1" x14ac:dyDescent="0.2">
      <c r="A18" s="540" t="s">
        <v>1735</v>
      </c>
      <c r="B18" s="634">
        <v>105809</v>
      </c>
      <c r="C18" s="508">
        <v>0.79270741245748366</v>
      </c>
      <c r="D18" s="634">
        <v>133478</v>
      </c>
      <c r="E18" s="508">
        <v>1</v>
      </c>
      <c r="F18" s="634">
        <v>106878</v>
      </c>
      <c r="G18" s="535">
        <v>0.80071622289815547</v>
      </c>
      <c r="H18" s="634"/>
      <c r="I18" s="508"/>
      <c r="J18" s="634"/>
      <c r="K18" s="508"/>
      <c r="L18" s="634"/>
      <c r="M18" s="535"/>
      <c r="N18" s="634"/>
      <c r="O18" s="508"/>
      <c r="P18" s="634"/>
      <c r="Q18" s="508"/>
      <c r="R18" s="634"/>
      <c r="S18" s="572"/>
    </row>
    <row r="19" spans="1:19" ht="14.45" customHeight="1" x14ac:dyDescent="0.2">
      <c r="A19" s="540" t="s">
        <v>1736</v>
      </c>
      <c r="B19" s="634">
        <v>60801</v>
      </c>
      <c r="C19" s="508">
        <v>1.3559847454225116</v>
      </c>
      <c r="D19" s="634">
        <v>44839</v>
      </c>
      <c r="E19" s="508">
        <v>1</v>
      </c>
      <c r="F19" s="634">
        <v>60931</v>
      </c>
      <c r="G19" s="535">
        <v>1.3588840072258526</v>
      </c>
      <c r="H19" s="634"/>
      <c r="I19" s="508"/>
      <c r="J19" s="634"/>
      <c r="K19" s="508"/>
      <c r="L19" s="634"/>
      <c r="M19" s="535"/>
      <c r="N19" s="634"/>
      <c r="O19" s="508"/>
      <c r="P19" s="634"/>
      <c r="Q19" s="508"/>
      <c r="R19" s="634"/>
      <c r="S19" s="572"/>
    </row>
    <row r="20" spans="1:19" ht="14.45" customHeight="1" x14ac:dyDescent="0.2">
      <c r="A20" s="540" t="s">
        <v>1737</v>
      </c>
      <c r="B20" s="634">
        <v>5340838</v>
      </c>
      <c r="C20" s="508">
        <v>0.7606380039433035</v>
      </c>
      <c r="D20" s="634">
        <v>7021524</v>
      </c>
      <c r="E20" s="508">
        <v>1</v>
      </c>
      <c r="F20" s="634">
        <v>8152749</v>
      </c>
      <c r="G20" s="535">
        <v>1.1611081867697097</v>
      </c>
      <c r="H20" s="634"/>
      <c r="I20" s="508"/>
      <c r="J20" s="634"/>
      <c r="K20" s="508"/>
      <c r="L20" s="634"/>
      <c r="M20" s="535"/>
      <c r="N20" s="634"/>
      <c r="O20" s="508"/>
      <c r="P20" s="634"/>
      <c r="Q20" s="508"/>
      <c r="R20" s="634"/>
      <c r="S20" s="572"/>
    </row>
    <row r="21" spans="1:19" ht="14.45" customHeight="1" x14ac:dyDescent="0.2">
      <c r="A21" s="540" t="s">
        <v>1738</v>
      </c>
      <c r="B21" s="634">
        <v>5264336</v>
      </c>
      <c r="C21" s="508">
        <v>0.50299849759810611</v>
      </c>
      <c r="D21" s="634">
        <v>10465908</v>
      </c>
      <c r="E21" s="508">
        <v>1</v>
      </c>
      <c r="F21" s="634">
        <v>8964947</v>
      </c>
      <c r="G21" s="535">
        <v>0.85658568754856246</v>
      </c>
      <c r="H21" s="634"/>
      <c r="I21" s="508"/>
      <c r="J21" s="634"/>
      <c r="K21" s="508"/>
      <c r="L21" s="634"/>
      <c r="M21" s="535"/>
      <c r="N21" s="634"/>
      <c r="O21" s="508"/>
      <c r="P21" s="634"/>
      <c r="Q21" s="508"/>
      <c r="R21" s="634"/>
      <c r="S21" s="572"/>
    </row>
    <row r="22" spans="1:19" ht="14.45" customHeight="1" x14ac:dyDescent="0.2">
      <c r="A22" s="540" t="s">
        <v>1739</v>
      </c>
      <c r="B22" s="634">
        <v>31076</v>
      </c>
      <c r="C22" s="508">
        <v>0.70005181230429592</v>
      </c>
      <c r="D22" s="634">
        <v>44391</v>
      </c>
      <c r="E22" s="508">
        <v>1</v>
      </c>
      <c r="F22" s="634">
        <v>64111</v>
      </c>
      <c r="G22" s="535">
        <v>1.4442341916154176</v>
      </c>
      <c r="H22" s="634"/>
      <c r="I22" s="508"/>
      <c r="J22" s="634"/>
      <c r="K22" s="508"/>
      <c r="L22" s="634"/>
      <c r="M22" s="535"/>
      <c r="N22" s="634"/>
      <c r="O22" s="508"/>
      <c r="P22" s="634"/>
      <c r="Q22" s="508"/>
      <c r="R22" s="634"/>
      <c r="S22" s="572"/>
    </row>
    <row r="23" spans="1:19" ht="14.45" customHeight="1" x14ac:dyDescent="0.2">
      <c r="A23" s="540" t="s">
        <v>1740</v>
      </c>
      <c r="B23" s="634">
        <v>1147153</v>
      </c>
      <c r="C23" s="508">
        <v>0.8686486175411815</v>
      </c>
      <c r="D23" s="634">
        <v>1320618</v>
      </c>
      <c r="E23" s="508">
        <v>1</v>
      </c>
      <c r="F23" s="634">
        <v>1024991</v>
      </c>
      <c r="G23" s="535">
        <v>0.7761449563764844</v>
      </c>
      <c r="H23" s="634"/>
      <c r="I23" s="508"/>
      <c r="J23" s="634"/>
      <c r="K23" s="508"/>
      <c r="L23" s="634"/>
      <c r="M23" s="535"/>
      <c r="N23" s="634"/>
      <c r="O23" s="508"/>
      <c r="P23" s="634"/>
      <c r="Q23" s="508"/>
      <c r="R23" s="634"/>
      <c r="S23" s="572"/>
    </row>
    <row r="24" spans="1:19" ht="14.45" customHeight="1" x14ac:dyDescent="0.2">
      <c r="A24" s="540" t="s">
        <v>1741</v>
      </c>
      <c r="B24" s="634">
        <v>280708</v>
      </c>
      <c r="C24" s="508">
        <v>0.6986974778411934</v>
      </c>
      <c r="D24" s="634">
        <v>401759</v>
      </c>
      <c r="E24" s="508">
        <v>1</v>
      </c>
      <c r="F24" s="634">
        <v>529414</v>
      </c>
      <c r="G24" s="535">
        <v>1.3177402373064449</v>
      </c>
      <c r="H24" s="634"/>
      <c r="I24" s="508"/>
      <c r="J24" s="634"/>
      <c r="K24" s="508"/>
      <c r="L24" s="634"/>
      <c r="M24" s="535"/>
      <c r="N24" s="634"/>
      <c r="O24" s="508"/>
      <c r="P24" s="634"/>
      <c r="Q24" s="508"/>
      <c r="R24" s="634"/>
      <c r="S24" s="572"/>
    </row>
    <row r="25" spans="1:19" ht="14.45" customHeight="1" x14ac:dyDescent="0.2">
      <c r="A25" s="540" t="s">
        <v>1742</v>
      </c>
      <c r="B25" s="634">
        <v>272</v>
      </c>
      <c r="C25" s="508">
        <v>0.18566552901023892</v>
      </c>
      <c r="D25" s="634">
        <v>1465</v>
      </c>
      <c r="E25" s="508">
        <v>1</v>
      </c>
      <c r="F25" s="634">
        <v>1615</v>
      </c>
      <c r="G25" s="535">
        <v>1.1023890784982935</v>
      </c>
      <c r="H25" s="634"/>
      <c r="I25" s="508"/>
      <c r="J25" s="634"/>
      <c r="K25" s="508"/>
      <c r="L25" s="634"/>
      <c r="M25" s="535"/>
      <c r="N25" s="634"/>
      <c r="O25" s="508"/>
      <c r="P25" s="634"/>
      <c r="Q25" s="508"/>
      <c r="R25" s="634"/>
      <c r="S25" s="572"/>
    </row>
    <row r="26" spans="1:19" ht="14.45" customHeight="1" x14ac:dyDescent="0.2">
      <c r="A26" s="540" t="s">
        <v>1743</v>
      </c>
      <c r="B26" s="634">
        <v>86632</v>
      </c>
      <c r="C26" s="508">
        <v>0.43612345890324755</v>
      </c>
      <c r="D26" s="634">
        <v>198641</v>
      </c>
      <c r="E26" s="508">
        <v>1</v>
      </c>
      <c r="F26" s="634">
        <v>180769</v>
      </c>
      <c r="G26" s="535">
        <v>0.91002864464033106</v>
      </c>
      <c r="H26" s="634"/>
      <c r="I26" s="508"/>
      <c r="J26" s="634"/>
      <c r="K26" s="508"/>
      <c r="L26" s="634"/>
      <c r="M26" s="535"/>
      <c r="N26" s="634"/>
      <c r="O26" s="508"/>
      <c r="P26" s="634"/>
      <c r="Q26" s="508"/>
      <c r="R26" s="634"/>
      <c r="S26" s="572"/>
    </row>
    <row r="27" spans="1:19" ht="14.45" customHeight="1" x14ac:dyDescent="0.2">
      <c r="A27" s="540" t="s">
        <v>1744</v>
      </c>
      <c r="B27" s="634">
        <v>50464</v>
      </c>
      <c r="C27" s="508">
        <v>0.81492127573677831</v>
      </c>
      <c r="D27" s="634">
        <v>61925</v>
      </c>
      <c r="E27" s="508">
        <v>1</v>
      </c>
      <c r="F27" s="634">
        <v>53663</v>
      </c>
      <c r="G27" s="535">
        <v>0.86658054097698833</v>
      </c>
      <c r="H27" s="634"/>
      <c r="I27" s="508"/>
      <c r="J27" s="634"/>
      <c r="K27" s="508"/>
      <c r="L27" s="634"/>
      <c r="M27" s="535"/>
      <c r="N27" s="634"/>
      <c r="O27" s="508"/>
      <c r="P27" s="634"/>
      <c r="Q27" s="508"/>
      <c r="R27" s="634"/>
      <c r="S27" s="572"/>
    </row>
    <row r="28" spans="1:19" ht="14.45" customHeight="1" x14ac:dyDescent="0.2">
      <c r="A28" s="540" t="s">
        <v>1745</v>
      </c>
      <c r="B28" s="634">
        <v>668833</v>
      </c>
      <c r="C28" s="508">
        <v>0.99936646161340115</v>
      </c>
      <c r="D28" s="634">
        <v>669257</v>
      </c>
      <c r="E28" s="508">
        <v>1</v>
      </c>
      <c r="F28" s="634">
        <v>389418</v>
      </c>
      <c r="G28" s="535">
        <v>0.58186615903905381</v>
      </c>
      <c r="H28" s="634"/>
      <c r="I28" s="508"/>
      <c r="J28" s="634"/>
      <c r="K28" s="508"/>
      <c r="L28" s="634"/>
      <c r="M28" s="535"/>
      <c r="N28" s="634"/>
      <c r="O28" s="508"/>
      <c r="P28" s="634"/>
      <c r="Q28" s="508"/>
      <c r="R28" s="634"/>
      <c r="S28" s="572"/>
    </row>
    <row r="29" spans="1:19" ht="14.45" customHeight="1" x14ac:dyDescent="0.2">
      <c r="A29" s="540" t="s">
        <v>1746</v>
      </c>
      <c r="B29" s="634">
        <v>281235</v>
      </c>
      <c r="C29" s="508">
        <v>0.89681243901350149</v>
      </c>
      <c r="D29" s="634">
        <v>313594</v>
      </c>
      <c r="E29" s="508">
        <v>1</v>
      </c>
      <c r="F29" s="634">
        <v>310309</v>
      </c>
      <c r="G29" s="535">
        <v>0.98952467202816385</v>
      </c>
      <c r="H29" s="634"/>
      <c r="I29" s="508"/>
      <c r="J29" s="634"/>
      <c r="K29" s="508"/>
      <c r="L29" s="634"/>
      <c r="M29" s="535"/>
      <c r="N29" s="634"/>
      <c r="O29" s="508"/>
      <c r="P29" s="634"/>
      <c r="Q29" s="508"/>
      <c r="R29" s="634"/>
      <c r="S29" s="572"/>
    </row>
    <row r="30" spans="1:19" ht="14.45" customHeight="1" x14ac:dyDescent="0.2">
      <c r="A30" s="540" t="s">
        <v>1747</v>
      </c>
      <c r="B30" s="634">
        <v>4086684</v>
      </c>
      <c r="C30" s="508">
        <v>0.64387312938187025</v>
      </c>
      <c r="D30" s="634">
        <v>6347033</v>
      </c>
      <c r="E30" s="508">
        <v>1</v>
      </c>
      <c r="F30" s="634">
        <v>6277051</v>
      </c>
      <c r="G30" s="535">
        <v>0.98897406079344474</v>
      </c>
      <c r="H30" s="634"/>
      <c r="I30" s="508"/>
      <c r="J30" s="634"/>
      <c r="K30" s="508"/>
      <c r="L30" s="634"/>
      <c r="M30" s="535"/>
      <c r="N30" s="634"/>
      <c r="O30" s="508"/>
      <c r="P30" s="634"/>
      <c r="Q30" s="508"/>
      <c r="R30" s="634"/>
      <c r="S30" s="572"/>
    </row>
    <row r="31" spans="1:19" ht="14.45" customHeight="1" x14ac:dyDescent="0.2">
      <c r="A31" s="540" t="s">
        <v>1748</v>
      </c>
      <c r="B31" s="634">
        <v>336018</v>
      </c>
      <c r="C31" s="508">
        <v>0.82946312419310642</v>
      </c>
      <c r="D31" s="634">
        <v>405103</v>
      </c>
      <c r="E31" s="508">
        <v>1</v>
      </c>
      <c r="F31" s="634">
        <v>380336</v>
      </c>
      <c r="G31" s="535">
        <v>0.93886246213925839</v>
      </c>
      <c r="H31" s="634"/>
      <c r="I31" s="508"/>
      <c r="J31" s="634"/>
      <c r="K31" s="508"/>
      <c r="L31" s="634"/>
      <c r="M31" s="535"/>
      <c r="N31" s="634"/>
      <c r="O31" s="508"/>
      <c r="P31" s="634"/>
      <c r="Q31" s="508"/>
      <c r="R31" s="634"/>
      <c r="S31" s="572"/>
    </row>
    <row r="32" spans="1:19" ht="14.45" customHeight="1" thickBot="1" x14ac:dyDescent="0.25">
      <c r="A32" s="636" t="s">
        <v>1749</v>
      </c>
      <c r="B32" s="635">
        <v>873699</v>
      </c>
      <c r="C32" s="515">
        <v>0.80525476107307215</v>
      </c>
      <c r="D32" s="635">
        <v>1084997</v>
      </c>
      <c r="E32" s="515">
        <v>1</v>
      </c>
      <c r="F32" s="635">
        <v>1055321</v>
      </c>
      <c r="G32" s="527">
        <v>0.97264877230075286</v>
      </c>
      <c r="H32" s="635"/>
      <c r="I32" s="515"/>
      <c r="J32" s="635"/>
      <c r="K32" s="515"/>
      <c r="L32" s="635"/>
      <c r="M32" s="527"/>
      <c r="N32" s="635"/>
      <c r="O32" s="515"/>
      <c r="P32" s="635"/>
      <c r="Q32" s="515"/>
      <c r="R32" s="635"/>
      <c r="S32" s="55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59063E95-3AF1-47F9-8E03-9E7455B896A2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3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1782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150336</v>
      </c>
      <c r="G3" s="103">
        <f t="shared" si="0"/>
        <v>32264051</v>
      </c>
      <c r="H3" s="103"/>
      <c r="I3" s="103"/>
      <c r="J3" s="103">
        <f t="shared" si="0"/>
        <v>170994</v>
      </c>
      <c r="K3" s="103">
        <f t="shared" si="0"/>
        <v>43884666</v>
      </c>
      <c r="L3" s="103"/>
      <c r="M3" s="103"/>
      <c r="N3" s="103">
        <f t="shared" si="0"/>
        <v>174555</v>
      </c>
      <c r="O3" s="103">
        <f t="shared" si="0"/>
        <v>44604865</v>
      </c>
      <c r="P3" s="75">
        <f>IF(K3=0,0,O3/K3)</f>
        <v>1.0164111765143662</v>
      </c>
      <c r="Q3" s="104">
        <f>IF(N3=0,0,O3/N3)</f>
        <v>255.5347311735556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3"/>
      <c r="B5" s="621"/>
      <c r="C5" s="623"/>
      <c r="D5" s="637"/>
      <c r="E5" s="625"/>
      <c r="F5" s="638" t="s">
        <v>71</v>
      </c>
      <c r="G5" s="639" t="s">
        <v>14</v>
      </c>
      <c r="H5" s="640"/>
      <c r="I5" s="640"/>
      <c r="J5" s="638" t="s">
        <v>71</v>
      </c>
      <c r="K5" s="639" t="s">
        <v>14</v>
      </c>
      <c r="L5" s="640"/>
      <c r="M5" s="640"/>
      <c r="N5" s="638" t="s">
        <v>71</v>
      </c>
      <c r="O5" s="639" t="s">
        <v>14</v>
      </c>
      <c r="P5" s="641"/>
      <c r="Q5" s="630"/>
    </row>
    <row r="6" spans="1:17" ht="14.45" customHeight="1" x14ac:dyDescent="0.2">
      <c r="A6" s="584" t="s">
        <v>1750</v>
      </c>
      <c r="B6" s="585" t="s">
        <v>1592</v>
      </c>
      <c r="C6" s="585" t="s">
        <v>1593</v>
      </c>
      <c r="D6" s="585" t="s">
        <v>1594</v>
      </c>
      <c r="E6" s="585" t="s">
        <v>1595</v>
      </c>
      <c r="F6" s="116">
        <v>689</v>
      </c>
      <c r="G6" s="116">
        <v>119197</v>
      </c>
      <c r="H6" s="116">
        <v>1.0255093261752357</v>
      </c>
      <c r="I6" s="116">
        <v>173</v>
      </c>
      <c r="J6" s="116">
        <v>668</v>
      </c>
      <c r="K6" s="116">
        <v>116232</v>
      </c>
      <c r="L6" s="116">
        <v>1</v>
      </c>
      <c r="M6" s="116">
        <v>174</v>
      </c>
      <c r="N6" s="116">
        <v>686</v>
      </c>
      <c r="O6" s="116">
        <v>120050</v>
      </c>
      <c r="P6" s="590">
        <v>1.032848096909629</v>
      </c>
      <c r="Q6" s="598">
        <v>175</v>
      </c>
    </row>
    <row r="7" spans="1:17" ht="14.45" customHeight="1" x14ac:dyDescent="0.2">
      <c r="A7" s="507" t="s">
        <v>1750</v>
      </c>
      <c r="B7" s="508" t="s">
        <v>1592</v>
      </c>
      <c r="C7" s="508" t="s">
        <v>1593</v>
      </c>
      <c r="D7" s="508" t="s">
        <v>1608</v>
      </c>
      <c r="E7" s="508" t="s">
        <v>1609</v>
      </c>
      <c r="F7" s="512">
        <v>26</v>
      </c>
      <c r="G7" s="512">
        <v>27820</v>
      </c>
      <c r="H7" s="512">
        <v>0.23214285714285715</v>
      </c>
      <c r="I7" s="512">
        <v>1070</v>
      </c>
      <c r="J7" s="512">
        <v>112</v>
      </c>
      <c r="K7" s="512">
        <v>119840</v>
      </c>
      <c r="L7" s="512">
        <v>1</v>
      </c>
      <c r="M7" s="512">
        <v>1070</v>
      </c>
      <c r="N7" s="512">
        <v>96</v>
      </c>
      <c r="O7" s="512">
        <v>103008</v>
      </c>
      <c r="P7" s="535">
        <v>0.85954606141522027</v>
      </c>
      <c r="Q7" s="513">
        <v>1073</v>
      </c>
    </row>
    <row r="8" spans="1:17" ht="14.45" customHeight="1" x14ac:dyDescent="0.2">
      <c r="A8" s="507" t="s">
        <v>1750</v>
      </c>
      <c r="B8" s="508" t="s">
        <v>1592</v>
      </c>
      <c r="C8" s="508" t="s">
        <v>1593</v>
      </c>
      <c r="D8" s="508" t="s">
        <v>1610</v>
      </c>
      <c r="E8" s="508" t="s">
        <v>1611</v>
      </c>
      <c r="F8" s="512">
        <v>903</v>
      </c>
      <c r="G8" s="512">
        <v>41538</v>
      </c>
      <c r="H8" s="512">
        <v>1.205607476635514</v>
      </c>
      <c r="I8" s="512">
        <v>46</v>
      </c>
      <c r="J8" s="512">
        <v>749</v>
      </c>
      <c r="K8" s="512">
        <v>34454</v>
      </c>
      <c r="L8" s="512">
        <v>1</v>
      </c>
      <c r="M8" s="512">
        <v>46</v>
      </c>
      <c r="N8" s="512">
        <v>739</v>
      </c>
      <c r="O8" s="512">
        <v>34733</v>
      </c>
      <c r="P8" s="535">
        <v>1.008097753526441</v>
      </c>
      <c r="Q8" s="513">
        <v>47</v>
      </c>
    </row>
    <row r="9" spans="1:17" ht="14.45" customHeight="1" x14ac:dyDescent="0.2">
      <c r="A9" s="507" t="s">
        <v>1750</v>
      </c>
      <c r="B9" s="508" t="s">
        <v>1592</v>
      </c>
      <c r="C9" s="508" t="s">
        <v>1593</v>
      </c>
      <c r="D9" s="508" t="s">
        <v>1612</v>
      </c>
      <c r="E9" s="508" t="s">
        <v>1613</v>
      </c>
      <c r="F9" s="512">
        <v>64</v>
      </c>
      <c r="G9" s="512">
        <v>22208</v>
      </c>
      <c r="H9" s="512">
        <v>0.87671232876712324</v>
      </c>
      <c r="I9" s="512">
        <v>347</v>
      </c>
      <c r="J9" s="512">
        <v>73</v>
      </c>
      <c r="K9" s="512">
        <v>25331</v>
      </c>
      <c r="L9" s="512">
        <v>1</v>
      </c>
      <c r="M9" s="512">
        <v>347</v>
      </c>
      <c r="N9" s="512">
        <v>104</v>
      </c>
      <c r="O9" s="512">
        <v>36192</v>
      </c>
      <c r="P9" s="535">
        <v>1.4287631755556434</v>
      </c>
      <c r="Q9" s="513">
        <v>348</v>
      </c>
    </row>
    <row r="10" spans="1:17" ht="14.45" customHeight="1" x14ac:dyDescent="0.2">
      <c r="A10" s="507" t="s">
        <v>1750</v>
      </c>
      <c r="B10" s="508" t="s">
        <v>1592</v>
      </c>
      <c r="C10" s="508" t="s">
        <v>1593</v>
      </c>
      <c r="D10" s="508" t="s">
        <v>1614</v>
      </c>
      <c r="E10" s="508" t="s">
        <v>1615</v>
      </c>
      <c r="F10" s="512">
        <v>20</v>
      </c>
      <c r="G10" s="512">
        <v>1020</v>
      </c>
      <c r="H10" s="512">
        <v>0.64516129032258063</v>
      </c>
      <c r="I10" s="512">
        <v>51</v>
      </c>
      <c r="J10" s="512">
        <v>31</v>
      </c>
      <c r="K10" s="512">
        <v>1581</v>
      </c>
      <c r="L10" s="512">
        <v>1</v>
      </c>
      <c r="M10" s="512">
        <v>51</v>
      </c>
      <c r="N10" s="512">
        <v>10</v>
      </c>
      <c r="O10" s="512">
        <v>510</v>
      </c>
      <c r="P10" s="535">
        <v>0.32258064516129031</v>
      </c>
      <c r="Q10" s="513">
        <v>51</v>
      </c>
    </row>
    <row r="11" spans="1:17" ht="14.45" customHeight="1" x14ac:dyDescent="0.2">
      <c r="A11" s="507" t="s">
        <v>1750</v>
      </c>
      <c r="B11" s="508" t="s">
        <v>1592</v>
      </c>
      <c r="C11" s="508" t="s">
        <v>1593</v>
      </c>
      <c r="D11" s="508" t="s">
        <v>1618</v>
      </c>
      <c r="E11" s="508" t="s">
        <v>1619</v>
      </c>
      <c r="F11" s="512">
        <v>457</v>
      </c>
      <c r="G11" s="512">
        <v>172289</v>
      </c>
      <c r="H11" s="512">
        <v>0.93265306122448977</v>
      </c>
      <c r="I11" s="512">
        <v>377</v>
      </c>
      <c r="J11" s="512">
        <v>490</v>
      </c>
      <c r="K11" s="512">
        <v>184730</v>
      </c>
      <c r="L11" s="512">
        <v>1</v>
      </c>
      <c r="M11" s="512">
        <v>377</v>
      </c>
      <c r="N11" s="512">
        <v>386</v>
      </c>
      <c r="O11" s="512">
        <v>145908</v>
      </c>
      <c r="P11" s="535">
        <v>0.78984463812050021</v>
      </c>
      <c r="Q11" s="513">
        <v>378</v>
      </c>
    </row>
    <row r="12" spans="1:17" ht="14.45" customHeight="1" x14ac:dyDescent="0.2">
      <c r="A12" s="507" t="s">
        <v>1750</v>
      </c>
      <c r="B12" s="508" t="s">
        <v>1592</v>
      </c>
      <c r="C12" s="508" t="s">
        <v>1593</v>
      </c>
      <c r="D12" s="508" t="s">
        <v>1620</v>
      </c>
      <c r="E12" s="508" t="s">
        <v>1621</v>
      </c>
      <c r="F12" s="512">
        <v>10</v>
      </c>
      <c r="G12" s="512">
        <v>340</v>
      </c>
      <c r="H12" s="512">
        <v>0.58823529411764708</v>
      </c>
      <c r="I12" s="512">
        <v>34</v>
      </c>
      <c r="J12" s="512">
        <v>17</v>
      </c>
      <c r="K12" s="512">
        <v>578</v>
      </c>
      <c r="L12" s="512">
        <v>1</v>
      </c>
      <c r="M12" s="512">
        <v>34</v>
      </c>
      <c r="N12" s="512">
        <v>9</v>
      </c>
      <c r="O12" s="512">
        <v>306</v>
      </c>
      <c r="P12" s="535">
        <v>0.52941176470588236</v>
      </c>
      <c r="Q12" s="513">
        <v>34</v>
      </c>
    </row>
    <row r="13" spans="1:17" ht="14.45" customHeight="1" x14ac:dyDescent="0.2">
      <c r="A13" s="507" t="s">
        <v>1750</v>
      </c>
      <c r="B13" s="508" t="s">
        <v>1592</v>
      </c>
      <c r="C13" s="508" t="s">
        <v>1593</v>
      </c>
      <c r="D13" s="508" t="s">
        <v>1622</v>
      </c>
      <c r="E13" s="508" t="s">
        <v>1623</v>
      </c>
      <c r="F13" s="512">
        <v>43</v>
      </c>
      <c r="G13" s="512">
        <v>22532</v>
      </c>
      <c r="H13" s="512">
        <v>1.075</v>
      </c>
      <c r="I13" s="512">
        <v>524</v>
      </c>
      <c r="J13" s="512">
        <v>40</v>
      </c>
      <c r="K13" s="512">
        <v>20960</v>
      </c>
      <c r="L13" s="512">
        <v>1</v>
      </c>
      <c r="M13" s="512">
        <v>524</v>
      </c>
      <c r="N13" s="512">
        <v>20</v>
      </c>
      <c r="O13" s="512">
        <v>10500</v>
      </c>
      <c r="P13" s="535">
        <v>0.50095419847328249</v>
      </c>
      <c r="Q13" s="513">
        <v>525</v>
      </c>
    </row>
    <row r="14" spans="1:17" ht="14.45" customHeight="1" x14ac:dyDescent="0.2">
      <c r="A14" s="507" t="s">
        <v>1750</v>
      </c>
      <c r="B14" s="508" t="s">
        <v>1592</v>
      </c>
      <c r="C14" s="508" t="s">
        <v>1593</v>
      </c>
      <c r="D14" s="508" t="s">
        <v>1624</v>
      </c>
      <c r="E14" s="508" t="s">
        <v>1625</v>
      </c>
      <c r="F14" s="512">
        <v>20</v>
      </c>
      <c r="G14" s="512">
        <v>1140</v>
      </c>
      <c r="H14" s="512">
        <v>2.2222222222222223</v>
      </c>
      <c r="I14" s="512">
        <v>57</v>
      </c>
      <c r="J14" s="512">
        <v>9</v>
      </c>
      <c r="K14" s="512">
        <v>513</v>
      </c>
      <c r="L14" s="512">
        <v>1</v>
      </c>
      <c r="M14" s="512">
        <v>57</v>
      </c>
      <c r="N14" s="512">
        <v>26</v>
      </c>
      <c r="O14" s="512">
        <v>1508</v>
      </c>
      <c r="P14" s="535">
        <v>2.9395711500974659</v>
      </c>
      <c r="Q14" s="513">
        <v>58</v>
      </c>
    </row>
    <row r="15" spans="1:17" ht="14.45" customHeight="1" x14ac:dyDescent="0.2">
      <c r="A15" s="507" t="s">
        <v>1750</v>
      </c>
      <c r="B15" s="508" t="s">
        <v>1592</v>
      </c>
      <c r="C15" s="508" t="s">
        <v>1593</v>
      </c>
      <c r="D15" s="508" t="s">
        <v>1626</v>
      </c>
      <c r="E15" s="508" t="s">
        <v>1627</v>
      </c>
      <c r="F15" s="512">
        <v>7</v>
      </c>
      <c r="G15" s="512">
        <v>1568</v>
      </c>
      <c r="H15" s="512">
        <v>0.99555555555555553</v>
      </c>
      <c r="I15" s="512">
        <v>224</v>
      </c>
      <c r="J15" s="512">
        <v>7</v>
      </c>
      <c r="K15" s="512">
        <v>1575</v>
      </c>
      <c r="L15" s="512">
        <v>1</v>
      </c>
      <c r="M15" s="512">
        <v>225</v>
      </c>
      <c r="N15" s="512">
        <v>1</v>
      </c>
      <c r="O15" s="512">
        <v>226</v>
      </c>
      <c r="P15" s="535">
        <v>0.1434920634920635</v>
      </c>
      <c r="Q15" s="513">
        <v>226</v>
      </c>
    </row>
    <row r="16" spans="1:17" ht="14.45" customHeight="1" x14ac:dyDescent="0.2">
      <c r="A16" s="507" t="s">
        <v>1750</v>
      </c>
      <c r="B16" s="508" t="s">
        <v>1592</v>
      </c>
      <c r="C16" s="508" t="s">
        <v>1593</v>
      </c>
      <c r="D16" s="508" t="s">
        <v>1628</v>
      </c>
      <c r="E16" s="508" t="s">
        <v>1629</v>
      </c>
      <c r="F16" s="512">
        <v>8</v>
      </c>
      <c r="G16" s="512">
        <v>4424</v>
      </c>
      <c r="H16" s="512">
        <v>1.1407942238267148</v>
      </c>
      <c r="I16" s="512">
        <v>553</v>
      </c>
      <c r="J16" s="512">
        <v>7</v>
      </c>
      <c r="K16" s="512">
        <v>3878</v>
      </c>
      <c r="L16" s="512">
        <v>1</v>
      </c>
      <c r="M16" s="512">
        <v>554</v>
      </c>
      <c r="N16" s="512">
        <v>1</v>
      </c>
      <c r="O16" s="512">
        <v>555</v>
      </c>
      <c r="P16" s="535">
        <v>0.14311500773594638</v>
      </c>
      <c r="Q16" s="513">
        <v>555</v>
      </c>
    </row>
    <row r="17" spans="1:17" ht="14.45" customHeight="1" x14ac:dyDescent="0.2">
      <c r="A17" s="507" t="s">
        <v>1750</v>
      </c>
      <c r="B17" s="508" t="s">
        <v>1592</v>
      </c>
      <c r="C17" s="508" t="s">
        <v>1593</v>
      </c>
      <c r="D17" s="508" t="s">
        <v>1630</v>
      </c>
      <c r="E17" s="508" t="s">
        <v>1631</v>
      </c>
      <c r="F17" s="512"/>
      <c r="G17" s="512"/>
      <c r="H17" s="512"/>
      <c r="I17" s="512"/>
      <c r="J17" s="512">
        <v>2</v>
      </c>
      <c r="K17" s="512">
        <v>428</v>
      </c>
      <c r="L17" s="512">
        <v>1</v>
      </c>
      <c r="M17" s="512">
        <v>214</v>
      </c>
      <c r="N17" s="512">
        <v>2</v>
      </c>
      <c r="O17" s="512">
        <v>432</v>
      </c>
      <c r="P17" s="535">
        <v>1.0093457943925233</v>
      </c>
      <c r="Q17" s="513">
        <v>216</v>
      </c>
    </row>
    <row r="18" spans="1:17" ht="14.45" customHeight="1" x14ac:dyDescent="0.2">
      <c r="A18" s="507" t="s">
        <v>1750</v>
      </c>
      <c r="B18" s="508" t="s">
        <v>1592</v>
      </c>
      <c r="C18" s="508" t="s">
        <v>1593</v>
      </c>
      <c r="D18" s="508" t="s">
        <v>1632</v>
      </c>
      <c r="E18" s="508" t="s">
        <v>1633</v>
      </c>
      <c r="F18" s="512"/>
      <c r="G18" s="512"/>
      <c r="H18" s="512"/>
      <c r="I18" s="512"/>
      <c r="J18" s="512">
        <v>14</v>
      </c>
      <c r="K18" s="512">
        <v>1988</v>
      </c>
      <c r="L18" s="512">
        <v>1</v>
      </c>
      <c r="M18" s="512">
        <v>142</v>
      </c>
      <c r="N18" s="512"/>
      <c r="O18" s="512"/>
      <c r="P18" s="535"/>
      <c r="Q18" s="513"/>
    </row>
    <row r="19" spans="1:17" ht="14.45" customHeight="1" x14ac:dyDescent="0.2">
      <c r="A19" s="507" t="s">
        <v>1750</v>
      </c>
      <c r="B19" s="508" t="s">
        <v>1592</v>
      </c>
      <c r="C19" s="508" t="s">
        <v>1593</v>
      </c>
      <c r="D19" s="508" t="s">
        <v>1638</v>
      </c>
      <c r="E19" s="508" t="s">
        <v>1639</v>
      </c>
      <c r="F19" s="512">
        <v>481</v>
      </c>
      <c r="G19" s="512">
        <v>8177</v>
      </c>
      <c r="H19" s="512">
        <v>1.0277777777777777</v>
      </c>
      <c r="I19" s="512">
        <v>17</v>
      </c>
      <c r="J19" s="512">
        <v>468</v>
      </c>
      <c r="K19" s="512">
        <v>7956</v>
      </c>
      <c r="L19" s="512">
        <v>1</v>
      </c>
      <c r="M19" s="512">
        <v>17</v>
      </c>
      <c r="N19" s="512">
        <v>378</v>
      </c>
      <c r="O19" s="512">
        <v>6426</v>
      </c>
      <c r="P19" s="535">
        <v>0.80769230769230771</v>
      </c>
      <c r="Q19" s="513">
        <v>17</v>
      </c>
    </row>
    <row r="20" spans="1:17" ht="14.45" customHeight="1" x14ac:dyDescent="0.2">
      <c r="A20" s="507" t="s">
        <v>1750</v>
      </c>
      <c r="B20" s="508" t="s">
        <v>1592</v>
      </c>
      <c r="C20" s="508" t="s">
        <v>1593</v>
      </c>
      <c r="D20" s="508" t="s">
        <v>1640</v>
      </c>
      <c r="E20" s="508" t="s">
        <v>1641</v>
      </c>
      <c r="F20" s="512">
        <v>5</v>
      </c>
      <c r="G20" s="512">
        <v>715</v>
      </c>
      <c r="H20" s="512"/>
      <c r="I20" s="512">
        <v>143</v>
      </c>
      <c r="J20" s="512"/>
      <c r="K20" s="512"/>
      <c r="L20" s="512"/>
      <c r="M20" s="512"/>
      <c r="N20" s="512">
        <v>1</v>
      </c>
      <c r="O20" s="512">
        <v>144</v>
      </c>
      <c r="P20" s="535"/>
      <c r="Q20" s="513">
        <v>144</v>
      </c>
    </row>
    <row r="21" spans="1:17" ht="14.45" customHeight="1" x14ac:dyDescent="0.2">
      <c r="A21" s="507" t="s">
        <v>1750</v>
      </c>
      <c r="B21" s="508" t="s">
        <v>1592</v>
      </c>
      <c r="C21" s="508" t="s">
        <v>1593</v>
      </c>
      <c r="D21" s="508" t="s">
        <v>1642</v>
      </c>
      <c r="E21" s="508" t="s">
        <v>1643</v>
      </c>
      <c r="F21" s="512">
        <v>19</v>
      </c>
      <c r="G21" s="512">
        <v>1235</v>
      </c>
      <c r="H21" s="512">
        <v>4.75</v>
      </c>
      <c r="I21" s="512">
        <v>65</v>
      </c>
      <c r="J21" s="512">
        <v>4</v>
      </c>
      <c r="K21" s="512">
        <v>260</v>
      </c>
      <c r="L21" s="512">
        <v>1</v>
      </c>
      <c r="M21" s="512">
        <v>65</v>
      </c>
      <c r="N21" s="512">
        <v>2</v>
      </c>
      <c r="O21" s="512">
        <v>132</v>
      </c>
      <c r="P21" s="535">
        <v>0.50769230769230766</v>
      </c>
      <c r="Q21" s="513">
        <v>66</v>
      </c>
    </row>
    <row r="22" spans="1:17" ht="14.45" customHeight="1" x14ac:dyDescent="0.2">
      <c r="A22" s="507" t="s">
        <v>1750</v>
      </c>
      <c r="B22" s="508" t="s">
        <v>1592</v>
      </c>
      <c r="C22" s="508" t="s">
        <v>1593</v>
      </c>
      <c r="D22" s="508" t="s">
        <v>1648</v>
      </c>
      <c r="E22" s="508" t="s">
        <v>1649</v>
      </c>
      <c r="F22" s="512">
        <v>694</v>
      </c>
      <c r="G22" s="512">
        <v>94384</v>
      </c>
      <c r="H22" s="512">
        <v>1.0616036982464823</v>
      </c>
      <c r="I22" s="512">
        <v>136</v>
      </c>
      <c r="J22" s="512">
        <v>650</v>
      </c>
      <c r="K22" s="512">
        <v>88907</v>
      </c>
      <c r="L22" s="512">
        <v>1</v>
      </c>
      <c r="M22" s="512">
        <v>136.78</v>
      </c>
      <c r="N22" s="512">
        <v>599</v>
      </c>
      <c r="O22" s="512">
        <v>82662</v>
      </c>
      <c r="P22" s="535">
        <v>0.92975806179490927</v>
      </c>
      <c r="Q22" s="513">
        <v>138</v>
      </c>
    </row>
    <row r="23" spans="1:17" ht="14.45" customHeight="1" x14ac:dyDescent="0.2">
      <c r="A23" s="507" t="s">
        <v>1750</v>
      </c>
      <c r="B23" s="508" t="s">
        <v>1592</v>
      </c>
      <c r="C23" s="508" t="s">
        <v>1593</v>
      </c>
      <c r="D23" s="508" t="s">
        <v>1650</v>
      </c>
      <c r="E23" s="508" t="s">
        <v>1651</v>
      </c>
      <c r="F23" s="512">
        <v>202</v>
      </c>
      <c r="G23" s="512">
        <v>18382</v>
      </c>
      <c r="H23" s="512">
        <v>0.99507389162561577</v>
      </c>
      <c r="I23" s="512">
        <v>91</v>
      </c>
      <c r="J23" s="512">
        <v>203</v>
      </c>
      <c r="K23" s="512">
        <v>18473</v>
      </c>
      <c r="L23" s="512">
        <v>1</v>
      </c>
      <c r="M23" s="512">
        <v>91</v>
      </c>
      <c r="N23" s="512">
        <v>177</v>
      </c>
      <c r="O23" s="512">
        <v>16284</v>
      </c>
      <c r="P23" s="535">
        <v>0.88150273371948251</v>
      </c>
      <c r="Q23" s="513">
        <v>92</v>
      </c>
    </row>
    <row r="24" spans="1:17" ht="14.45" customHeight="1" x14ac:dyDescent="0.2">
      <c r="A24" s="507" t="s">
        <v>1750</v>
      </c>
      <c r="B24" s="508" t="s">
        <v>1592</v>
      </c>
      <c r="C24" s="508" t="s">
        <v>1593</v>
      </c>
      <c r="D24" s="508" t="s">
        <v>1652</v>
      </c>
      <c r="E24" s="508" t="s">
        <v>1653</v>
      </c>
      <c r="F24" s="512">
        <v>5</v>
      </c>
      <c r="G24" s="512">
        <v>685</v>
      </c>
      <c r="H24" s="512">
        <v>0.82629674306393242</v>
      </c>
      <c r="I24" s="512">
        <v>137</v>
      </c>
      <c r="J24" s="512">
        <v>6</v>
      </c>
      <c r="K24" s="512">
        <v>829</v>
      </c>
      <c r="L24" s="512">
        <v>1</v>
      </c>
      <c r="M24" s="512">
        <v>138.16666666666666</v>
      </c>
      <c r="N24" s="512">
        <v>5</v>
      </c>
      <c r="O24" s="512">
        <v>700</v>
      </c>
      <c r="P24" s="535">
        <v>0.84439083232810619</v>
      </c>
      <c r="Q24" s="513">
        <v>140</v>
      </c>
    </row>
    <row r="25" spans="1:17" ht="14.45" customHeight="1" x14ac:dyDescent="0.2">
      <c r="A25" s="507" t="s">
        <v>1750</v>
      </c>
      <c r="B25" s="508" t="s">
        <v>1592</v>
      </c>
      <c r="C25" s="508" t="s">
        <v>1593</v>
      </c>
      <c r="D25" s="508" t="s">
        <v>1654</v>
      </c>
      <c r="E25" s="508" t="s">
        <v>1655</v>
      </c>
      <c r="F25" s="512">
        <v>29</v>
      </c>
      <c r="G25" s="512">
        <v>1914</v>
      </c>
      <c r="H25" s="512">
        <v>0.3906122448979592</v>
      </c>
      <c r="I25" s="512">
        <v>66</v>
      </c>
      <c r="J25" s="512">
        <v>74</v>
      </c>
      <c r="K25" s="512">
        <v>4900</v>
      </c>
      <c r="L25" s="512">
        <v>1</v>
      </c>
      <c r="M25" s="512">
        <v>66.21621621621621</v>
      </c>
      <c r="N25" s="512">
        <v>20</v>
      </c>
      <c r="O25" s="512">
        <v>1340</v>
      </c>
      <c r="P25" s="535">
        <v>0.27346938775510204</v>
      </c>
      <c r="Q25" s="513">
        <v>67</v>
      </c>
    </row>
    <row r="26" spans="1:17" ht="14.45" customHeight="1" x14ac:dyDescent="0.2">
      <c r="A26" s="507" t="s">
        <v>1750</v>
      </c>
      <c r="B26" s="508" t="s">
        <v>1592</v>
      </c>
      <c r="C26" s="508" t="s">
        <v>1593</v>
      </c>
      <c r="D26" s="508" t="s">
        <v>1656</v>
      </c>
      <c r="E26" s="508" t="s">
        <v>1657</v>
      </c>
      <c r="F26" s="512">
        <v>481</v>
      </c>
      <c r="G26" s="512">
        <v>157768</v>
      </c>
      <c r="H26" s="512">
        <v>1.0784753363228698</v>
      </c>
      <c r="I26" s="512">
        <v>328</v>
      </c>
      <c r="J26" s="512">
        <v>446</v>
      </c>
      <c r="K26" s="512">
        <v>146288</v>
      </c>
      <c r="L26" s="512">
        <v>1</v>
      </c>
      <c r="M26" s="512">
        <v>328</v>
      </c>
      <c r="N26" s="512">
        <v>356</v>
      </c>
      <c r="O26" s="512">
        <v>117124</v>
      </c>
      <c r="P26" s="535">
        <v>0.80063983375259762</v>
      </c>
      <c r="Q26" s="513">
        <v>329</v>
      </c>
    </row>
    <row r="27" spans="1:17" ht="14.45" customHeight="1" x14ac:dyDescent="0.2">
      <c r="A27" s="507" t="s">
        <v>1750</v>
      </c>
      <c r="B27" s="508" t="s">
        <v>1592</v>
      </c>
      <c r="C27" s="508" t="s">
        <v>1593</v>
      </c>
      <c r="D27" s="508" t="s">
        <v>1664</v>
      </c>
      <c r="E27" s="508" t="s">
        <v>1665</v>
      </c>
      <c r="F27" s="512">
        <v>118</v>
      </c>
      <c r="G27" s="512">
        <v>6018</v>
      </c>
      <c r="H27" s="512">
        <v>1.0535714285714286</v>
      </c>
      <c r="I27" s="512">
        <v>51</v>
      </c>
      <c r="J27" s="512">
        <v>112</v>
      </c>
      <c r="K27" s="512">
        <v>5712</v>
      </c>
      <c r="L27" s="512">
        <v>1</v>
      </c>
      <c r="M27" s="512">
        <v>51</v>
      </c>
      <c r="N27" s="512">
        <v>151</v>
      </c>
      <c r="O27" s="512">
        <v>7852</v>
      </c>
      <c r="P27" s="535">
        <v>1.3746498599439776</v>
      </c>
      <c r="Q27" s="513">
        <v>52</v>
      </c>
    </row>
    <row r="28" spans="1:17" ht="14.45" customHeight="1" x14ac:dyDescent="0.2">
      <c r="A28" s="507" t="s">
        <v>1750</v>
      </c>
      <c r="B28" s="508" t="s">
        <v>1592</v>
      </c>
      <c r="C28" s="508" t="s">
        <v>1593</v>
      </c>
      <c r="D28" s="508" t="s">
        <v>1672</v>
      </c>
      <c r="E28" s="508" t="s">
        <v>1673</v>
      </c>
      <c r="F28" s="512">
        <v>3</v>
      </c>
      <c r="G28" s="512">
        <v>621</v>
      </c>
      <c r="H28" s="512"/>
      <c r="I28" s="512">
        <v>207</v>
      </c>
      <c r="J28" s="512"/>
      <c r="K28" s="512"/>
      <c r="L28" s="512"/>
      <c r="M28" s="512"/>
      <c r="N28" s="512">
        <v>2</v>
      </c>
      <c r="O28" s="512">
        <v>418</v>
      </c>
      <c r="P28" s="535"/>
      <c r="Q28" s="513">
        <v>209</v>
      </c>
    </row>
    <row r="29" spans="1:17" ht="14.45" customHeight="1" x14ac:dyDescent="0.2">
      <c r="A29" s="507" t="s">
        <v>1750</v>
      </c>
      <c r="B29" s="508" t="s">
        <v>1592</v>
      </c>
      <c r="C29" s="508" t="s">
        <v>1593</v>
      </c>
      <c r="D29" s="508" t="s">
        <v>1674</v>
      </c>
      <c r="E29" s="508" t="s">
        <v>1675</v>
      </c>
      <c r="F29" s="512"/>
      <c r="G29" s="512"/>
      <c r="H29" s="512"/>
      <c r="I29" s="512"/>
      <c r="J29" s="512">
        <v>3</v>
      </c>
      <c r="K29" s="512">
        <v>2289</v>
      </c>
      <c r="L29" s="512">
        <v>1</v>
      </c>
      <c r="M29" s="512">
        <v>763</v>
      </c>
      <c r="N29" s="512">
        <v>1</v>
      </c>
      <c r="O29" s="512">
        <v>764</v>
      </c>
      <c r="P29" s="535">
        <v>0.33377020532983837</v>
      </c>
      <c r="Q29" s="513">
        <v>764</v>
      </c>
    </row>
    <row r="30" spans="1:17" ht="14.45" customHeight="1" x14ac:dyDescent="0.2">
      <c r="A30" s="507" t="s">
        <v>1750</v>
      </c>
      <c r="B30" s="508" t="s">
        <v>1592</v>
      </c>
      <c r="C30" s="508" t="s">
        <v>1593</v>
      </c>
      <c r="D30" s="508" t="s">
        <v>1678</v>
      </c>
      <c r="E30" s="508" t="s">
        <v>1679</v>
      </c>
      <c r="F30" s="512">
        <v>23</v>
      </c>
      <c r="G30" s="512">
        <v>14076</v>
      </c>
      <c r="H30" s="512">
        <v>0.95833333333333337</v>
      </c>
      <c r="I30" s="512">
        <v>612</v>
      </c>
      <c r="J30" s="512">
        <v>24</v>
      </c>
      <c r="K30" s="512">
        <v>14688</v>
      </c>
      <c r="L30" s="512">
        <v>1</v>
      </c>
      <c r="M30" s="512">
        <v>612</v>
      </c>
      <c r="N30" s="512">
        <v>12</v>
      </c>
      <c r="O30" s="512">
        <v>7380</v>
      </c>
      <c r="P30" s="535">
        <v>0.50245098039215685</v>
      </c>
      <c r="Q30" s="513">
        <v>615</v>
      </c>
    </row>
    <row r="31" spans="1:17" ht="14.45" customHeight="1" x14ac:dyDescent="0.2">
      <c r="A31" s="507" t="s">
        <v>1750</v>
      </c>
      <c r="B31" s="508" t="s">
        <v>1592</v>
      </c>
      <c r="C31" s="508" t="s">
        <v>1593</v>
      </c>
      <c r="D31" s="508" t="s">
        <v>1689</v>
      </c>
      <c r="E31" s="508" t="s">
        <v>1690</v>
      </c>
      <c r="F31" s="512"/>
      <c r="G31" s="512"/>
      <c r="H31" s="512"/>
      <c r="I31" s="512"/>
      <c r="J31" s="512">
        <v>2</v>
      </c>
      <c r="K31" s="512">
        <v>545</v>
      </c>
      <c r="L31" s="512">
        <v>1</v>
      </c>
      <c r="M31" s="512">
        <v>272.5</v>
      </c>
      <c r="N31" s="512">
        <v>2</v>
      </c>
      <c r="O31" s="512">
        <v>550</v>
      </c>
      <c r="P31" s="535">
        <v>1.0091743119266054</v>
      </c>
      <c r="Q31" s="513">
        <v>275</v>
      </c>
    </row>
    <row r="32" spans="1:17" ht="14.45" customHeight="1" x14ac:dyDescent="0.2">
      <c r="A32" s="507" t="s">
        <v>1750</v>
      </c>
      <c r="B32" s="508" t="s">
        <v>1592</v>
      </c>
      <c r="C32" s="508" t="s">
        <v>1593</v>
      </c>
      <c r="D32" s="508" t="s">
        <v>1695</v>
      </c>
      <c r="E32" s="508" t="s">
        <v>1696</v>
      </c>
      <c r="F32" s="512">
        <v>2</v>
      </c>
      <c r="G32" s="512">
        <v>94</v>
      </c>
      <c r="H32" s="512"/>
      <c r="I32" s="512">
        <v>47</v>
      </c>
      <c r="J32" s="512"/>
      <c r="K32" s="512"/>
      <c r="L32" s="512"/>
      <c r="M32" s="512"/>
      <c r="N32" s="512"/>
      <c r="O32" s="512"/>
      <c r="P32" s="535"/>
      <c r="Q32" s="513"/>
    </row>
    <row r="33" spans="1:17" ht="14.45" customHeight="1" x14ac:dyDescent="0.2">
      <c r="A33" s="507" t="s">
        <v>1750</v>
      </c>
      <c r="B33" s="508" t="s">
        <v>1592</v>
      </c>
      <c r="C33" s="508" t="s">
        <v>1593</v>
      </c>
      <c r="D33" s="508" t="s">
        <v>1751</v>
      </c>
      <c r="E33" s="508" t="s">
        <v>1752</v>
      </c>
      <c r="F33" s="512"/>
      <c r="G33" s="512"/>
      <c r="H33" s="512"/>
      <c r="I33" s="512"/>
      <c r="J33" s="512">
        <v>4</v>
      </c>
      <c r="K33" s="512">
        <v>200</v>
      </c>
      <c r="L33" s="512">
        <v>1</v>
      </c>
      <c r="M33" s="512">
        <v>50</v>
      </c>
      <c r="N33" s="512"/>
      <c r="O33" s="512"/>
      <c r="P33" s="535"/>
      <c r="Q33" s="513"/>
    </row>
    <row r="34" spans="1:17" ht="14.45" customHeight="1" x14ac:dyDescent="0.2">
      <c r="A34" s="507" t="s">
        <v>1750</v>
      </c>
      <c r="B34" s="508" t="s">
        <v>1592</v>
      </c>
      <c r="C34" s="508" t="s">
        <v>1593</v>
      </c>
      <c r="D34" s="508" t="s">
        <v>1699</v>
      </c>
      <c r="E34" s="508" t="s">
        <v>1700</v>
      </c>
      <c r="F34" s="512">
        <v>1</v>
      </c>
      <c r="G34" s="512">
        <v>377</v>
      </c>
      <c r="H34" s="512">
        <v>1</v>
      </c>
      <c r="I34" s="512">
        <v>377</v>
      </c>
      <c r="J34" s="512">
        <v>1</v>
      </c>
      <c r="K34" s="512">
        <v>377</v>
      </c>
      <c r="L34" s="512">
        <v>1</v>
      </c>
      <c r="M34" s="512">
        <v>377</v>
      </c>
      <c r="N34" s="512"/>
      <c r="O34" s="512"/>
      <c r="P34" s="535"/>
      <c r="Q34" s="513"/>
    </row>
    <row r="35" spans="1:17" ht="14.45" customHeight="1" x14ac:dyDescent="0.2">
      <c r="A35" s="507" t="s">
        <v>1750</v>
      </c>
      <c r="B35" s="508" t="s">
        <v>1592</v>
      </c>
      <c r="C35" s="508" t="s">
        <v>1593</v>
      </c>
      <c r="D35" s="508" t="s">
        <v>1701</v>
      </c>
      <c r="E35" s="508" t="s">
        <v>1702</v>
      </c>
      <c r="F35" s="512">
        <v>1</v>
      </c>
      <c r="G35" s="512">
        <v>36</v>
      </c>
      <c r="H35" s="512"/>
      <c r="I35" s="512">
        <v>36</v>
      </c>
      <c r="J35" s="512"/>
      <c r="K35" s="512"/>
      <c r="L35" s="512"/>
      <c r="M35" s="512"/>
      <c r="N35" s="512"/>
      <c r="O35" s="512"/>
      <c r="P35" s="535"/>
      <c r="Q35" s="513"/>
    </row>
    <row r="36" spans="1:17" ht="14.45" customHeight="1" x14ac:dyDescent="0.2">
      <c r="A36" s="507" t="s">
        <v>1750</v>
      </c>
      <c r="B36" s="508" t="s">
        <v>1592</v>
      </c>
      <c r="C36" s="508" t="s">
        <v>1593</v>
      </c>
      <c r="D36" s="508" t="s">
        <v>1705</v>
      </c>
      <c r="E36" s="508" t="s">
        <v>1706</v>
      </c>
      <c r="F36" s="512">
        <v>21</v>
      </c>
      <c r="G36" s="512">
        <v>31353</v>
      </c>
      <c r="H36" s="512">
        <v>0.6</v>
      </c>
      <c r="I36" s="512">
        <v>1493</v>
      </c>
      <c r="J36" s="512">
        <v>35</v>
      </c>
      <c r="K36" s="512">
        <v>52255</v>
      </c>
      <c r="L36" s="512">
        <v>1</v>
      </c>
      <c r="M36" s="512">
        <v>1493</v>
      </c>
      <c r="N36" s="512">
        <v>7</v>
      </c>
      <c r="O36" s="512">
        <v>10472</v>
      </c>
      <c r="P36" s="535">
        <v>0.20040187541862023</v>
      </c>
      <c r="Q36" s="513">
        <v>1496</v>
      </c>
    </row>
    <row r="37" spans="1:17" ht="14.45" customHeight="1" x14ac:dyDescent="0.2">
      <c r="A37" s="507" t="s">
        <v>1750</v>
      </c>
      <c r="B37" s="508" t="s">
        <v>1592</v>
      </c>
      <c r="C37" s="508" t="s">
        <v>1593</v>
      </c>
      <c r="D37" s="508" t="s">
        <v>1707</v>
      </c>
      <c r="E37" s="508" t="s">
        <v>1708</v>
      </c>
      <c r="F37" s="512">
        <v>19</v>
      </c>
      <c r="G37" s="512">
        <v>6213</v>
      </c>
      <c r="H37" s="512">
        <v>0.18627450980392157</v>
      </c>
      <c r="I37" s="512">
        <v>327</v>
      </c>
      <c r="J37" s="512">
        <v>102</v>
      </c>
      <c r="K37" s="512">
        <v>33354</v>
      </c>
      <c r="L37" s="512">
        <v>1</v>
      </c>
      <c r="M37" s="512">
        <v>327</v>
      </c>
      <c r="N37" s="512">
        <v>90</v>
      </c>
      <c r="O37" s="512">
        <v>29610</v>
      </c>
      <c r="P37" s="535">
        <v>0.88774959525094443</v>
      </c>
      <c r="Q37" s="513">
        <v>329</v>
      </c>
    </row>
    <row r="38" spans="1:17" ht="14.45" customHeight="1" x14ac:dyDescent="0.2">
      <c r="A38" s="507" t="s">
        <v>1750</v>
      </c>
      <c r="B38" s="508" t="s">
        <v>1592</v>
      </c>
      <c r="C38" s="508" t="s">
        <v>1593</v>
      </c>
      <c r="D38" s="508" t="s">
        <v>1709</v>
      </c>
      <c r="E38" s="508" t="s">
        <v>1710</v>
      </c>
      <c r="F38" s="512">
        <v>6</v>
      </c>
      <c r="G38" s="512">
        <v>5322</v>
      </c>
      <c r="H38" s="512">
        <v>0.37457770270270269</v>
      </c>
      <c r="I38" s="512">
        <v>887</v>
      </c>
      <c r="J38" s="512">
        <v>16</v>
      </c>
      <c r="K38" s="512">
        <v>14208</v>
      </c>
      <c r="L38" s="512">
        <v>1</v>
      </c>
      <c r="M38" s="512">
        <v>888</v>
      </c>
      <c r="N38" s="512">
        <v>2</v>
      </c>
      <c r="O38" s="512">
        <v>1782</v>
      </c>
      <c r="P38" s="535">
        <v>0.12542229729729729</v>
      </c>
      <c r="Q38" s="513">
        <v>891</v>
      </c>
    </row>
    <row r="39" spans="1:17" ht="14.45" customHeight="1" x14ac:dyDescent="0.2">
      <c r="A39" s="507" t="s">
        <v>1750</v>
      </c>
      <c r="B39" s="508" t="s">
        <v>1592</v>
      </c>
      <c r="C39" s="508" t="s">
        <v>1593</v>
      </c>
      <c r="D39" s="508" t="s">
        <v>1713</v>
      </c>
      <c r="E39" s="508" t="s">
        <v>1714</v>
      </c>
      <c r="F39" s="512">
        <v>170</v>
      </c>
      <c r="G39" s="512">
        <v>44200</v>
      </c>
      <c r="H39" s="512">
        <v>0.36340913949320047</v>
      </c>
      <c r="I39" s="512">
        <v>260</v>
      </c>
      <c r="J39" s="512">
        <v>466</v>
      </c>
      <c r="K39" s="512">
        <v>121626</v>
      </c>
      <c r="L39" s="512">
        <v>1</v>
      </c>
      <c r="M39" s="512">
        <v>261</v>
      </c>
      <c r="N39" s="512">
        <v>478</v>
      </c>
      <c r="O39" s="512">
        <v>125236</v>
      </c>
      <c r="P39" s="535">
        <v>1.0296811537006889</v>
      </c>
      <c r="Q39" s="513">
        <v>262</v>
      </c>
    </row>
    <row r="40" spans="1:17" ht="14.45" customHeight="1" x14ac:dyDescent="0.2">
      <c r="A40" s="507" t="s">
        <v>1750</v>
      </c>
      <c r="B40" s="508" t="s">
        <v>1592</v>
      </c>
      <c r="C40" s="508" t="s">
        <v>1593</v>
      </c>
      <c r="D40" s="508" t="s">
        <v>1715</v>
      </c>
      <c r="E40" s="508" t="s">
        <v>1716</v>
      </c>
      <c r="F40" s="512">
        <v>4</v>
      </c>
      <c r="G40" s="512">
        <v>660</v>
      </c>
      <c r="H40" s="512">
        <v>0.22222222222222221</v>
      </c>
      <c r="I40" s="512">
        <v>165</v>
      </c>
      <c r="J40" s="512">
        <v>18</v>
      </c>
      <c r="K40" s="512">
        <v>2970</v>
      </c>
      <c r="L40" s="512">
        <v>1</v>
      </c>
      <c r="M40" s="512">
        <v>165</v>
      </c>
      <c r="N40" s="512">
        <v>31</v>
      </c>
      <c r="O40" s="512">
        <v>5146</v>
      </c>
      <c r="P40" s="535">
        <v>1.7326599326599326</v>
      </c>
      <c r="Q40" s="513">
        <v>166</v>
      </c>
    </row>
    <row r="41" spans="1:17" ht="14.45" customHeight="1" x14ac:dyDescent="0.2">
      <c r="A41" s="507" t="s">
        <v>1750</v>
      </c>
      <c r="B41" s="508" t="s">
        <v>1592</v>
      </c>
      <c r="C41" s="508" t="s">
        <v>1593</v>
      </c>
      <c r="D41" s="508" t="s">
        <v>1719</v>
      </c>
      <c r="E41" s="508" t="s">
        <v>1720</v>
      </c>
      <c r="F41" s="512"/>
      <c r="G41" s="512"/>
      <c r="H41" s="512"/>
      <c r="I41" s="512"/>
      <c r="J41" s="512">
        <v>3</v>
      </c>
      <c r="K41" s="512">
        <v>455</v>
      </c>
      <c r="L41" s="512">
        <v>1</v>
      </c>
      <c r="M41" s="512">
        <v>151.66666666666666</v>
      </c>
      <c r="N41" s="512">
        <v>2</v>
      </c>
      <c r="O41" s="512">
        <v>304</v>
      </c>
      <c r="P41" s="535">
        <v>0.66813186813186809</v>
      </c>
      <c r="Q41" s="513">
        <v>152</v>
      </c>
    </row>
    <row r="42" spans="1:17" ht="14.45" customHeight="1" x14ac:dyDescent="0.2">
      <c r="A42" s="507" t="s">
        <v>1753</v>
      </c>
      <c r="B42" s="508" t="s">
        <v>1592</v>
      </c>
      <c r="C42" s="508" t="s">
        <v>1593</v>
      </c>
      <c r="D42" s="508" t="s">
        <v>1594</v>
      </c>
      <c r="E42" s="508" t="s">
        <v>1595</v>
      </c>
      <c r="F42" s="512">
        <v>1167</v>
      </c>
      <c r="G42" s="512">
        <v>201891</v>
      </c>
      <c r="H42" s="512">
        <v>1.0107082782650487</v>
      </c>
      <c r="I42" s="512">
        <v>173</v>
      </c>
      <c r="J42" s="512">
        <v>1148</v>
      </c>
      <c r="K42" s="512">
        <v>199752</v>
      </c>
      <c r="L42" s="512">
        <v>1</v>
      </c>
      <c r="M42" s="512">
        <v>174</v>
      </c>
      <c r="N42" s="512">
        <v>1689</v>
      </c>
      <c r="O42" s="512">
        <v>295575</v>
      </c>
      <c r="P42" s="535">
        <v>1.4797098402018503</v>
      </c>
      <c r="Q42" s="513">
        <v>175</v>
      </c>
    </row>
    <row r="43" spans="1:17" ht="14.45" customHeight="1" x14ac:dyDescent="0.2">
      <c r="A43" s="507" t="s">
        <v>1753</v>
      </c>
      <c r="B43" s="508" t="s">
        <v>1592</v>
      </c>
      <c r="C43" s="508" t="s">
        <v>1593</v>
      </c>
      <c r="D43" s="508" t="s">
        <v>1608</v>
      </c>
      <c r="E43" s="508" t="s">
        <v>1609</v>
      </c>
      <c r="F43" s="512">
        <v>22</v>
      </c>
      <c r="G43" s="512">
        <v>23540</v>
      </c>
      <c r="H43" s="512">
        <v>1.375</v>
      </c>
      <c r="I43" s="512">
        <v>1070</v>
      </c>
      <c r="J43" s="512">
        <v>16</v>
      </c>
      <c r="K43" s="512">
        <v>17120</v>
      </c>
      <c r="L43" s="512">
        <v>1</v>
      </c>
      <c r="M43" s="512">
        <v>1070</v>
      </c>
      <c r="N43" s="512">
        <v>21</v>
      </c>
      <c r="O43" s="512">
        <v>22533</v>
      </c>
      <c r="P43" s="535">
        <v>1.3161799065420561</v>
      </c>
      <c r="Q43" s="513">
        <v>1073</v>
      </c>
    </row>
    <row r="44" spans="1:17" ht="14.45" customHeight="1" x14ac:dyDescent="0.2">
      <c r="A44" s="507" t="s">
        <v>1753</v>
      </c>
      <c r="B44" s="508" t="s">
        <v>1592</v>
      </c>
      <c r="C44" s="508" t="s">
        <v>1593</v>
      </c>
      <c r="D44" s="508" t="s">
        <v>1610</v>
      </c>
      <c r="E44" s="508" t="s">
        <v>1611</v>
      </c>
      <c r="F44" s="512">
        <v>440</v>
      </c>
      <c r="G44" s="512">
        <v>20240</v>
      </c>
      <c r="H44" s="512">
        <v>1.1000000000000001</v>
      </c>
      <c r="I44" s="512">
        <v>46</v>
      </c>
      <c r="J44" s="512">
        <v>400</v>
      </c>
      <c r="K44" s="512">
        <v>18400</v>
      </c>
      <c r="L44" s="512">
        <v>1</v>
      </c>
      <c r="M44" s="512">
        <v>46</v>
      </c>
      <c r="N44" s="512">
        <v>470</v>
      </c>
      <c r="O44" s="512">
        <v>22090</v>
      </c>
      <c r="P44" s="535">
        <v>1.2005434782608695</v>
      </c>
      <c r="Q44" s="513">
        <v>47</v>
      </c>
    </row>
    <row r="45" spans="1:17" ht="14.45" customHeight="1" x14ac:dyDescent="0.2">
      <c r="A45" s="507" t="s">
        <v>1753</v>
      </c>
      <c r="B45" s="508" t="s">
        <v>1592</v>
      </c>
      <c r="C45" s="508" t="s">
        <v>1593</v>
      </c>
      <c r="D45" s="508" t="s">
        <v>1612</v>
      </c>
      <c r="E45" s="508" t="s">
        <v>1613</v>
      </c>
      <c r="F45" s="512">
        <v>437</v>
      </c>
      <c r="G45" s="512">
        <v>151639</v>
      </c>
      <c r="H45" s="512">
        <v>1.3613707165109035</v>
      </c>
      <c r="I45" s="512">
        <v>347</v>
      </c>
      <c r="J45" s="512">
        <v>321</v>
      </c>
      <c r="K45" s="512">
        <v>111387</v>
      </c>
      <c r="L45" s="512">
        <v>1</v>
      </c>
      <c r="M45" s="512">
        <v>347</v>
      </c>
      <c r="N45" s="512">
        <v>477</v>
      </c>
      <c r="O45" s="512">
        <v>165996</v>
      </c>
      <c r="P45" s="535">
        <v>1.4902636752942444</v>
      </c>
      <c r="Q45" s="513">
        <v>348</v>
      </c>
    </row>
    <row r="46" spans="1:17" ht="14.45" customHeight="1" x14ac:dyDescent="0.2">
      <c r="A46" s="507" t="s">
        <v>1753</v>
      </c>
      <c r="B46" s="508" t="s">
        <v>1592</v>
      </c>
      <c r="C46" s="508" t="s">
        <v>1593</v>
      </c>
      <c r="D46" s="508" t="s">
        <v>1614</v>
      </c>
      <c r="E46" s="508" t="s">
        <v>1615</v>
      </c>
      <c r="F46" s="512">
        <v>391</v>
      </c>
      <c r="G46" s="512">
        <v>19941</v>
      </c>
      <c r="H46" s="512">
        <v>1.4375</v>
      </c>
      <c r="I46" s="512">
        <v>51</v>
      </c>
      <c r="J46" s="512">
        <v>272</v>
      </c>
      <c r="K46" s="512">
        <v>13872</v>
      </c>
      <c r="L46" s="512">
        <v>1</v>
      </c>
      <c r="M46" s="512">
        <v>51</v>
      </c>
      <c r="N46" s="512">
        <v>336</v>
      </c>
      <c r="O46" s="512">
        <v>17136</v>
      </c>
      <c r="P46" s="535">
        <v>1.2352941176470589</v>
      </c>
      <c r="Q46" s="513">
        <v>51</v>
      </c>
    </row>
    <row r="47" spans="1:17" ht="14.45" customHeight="1" x14ac:dyDescent="0.2">
      <c r="A47" s="507" t="s">
        <v>1753</v>
      </c>
      <c r="B47" s="508" t="s">
        <v>1592</v>
      </c>
      <c r="C47" s="508" t="s">
        <v>1593</v>
      </c>
      <c r="D47" s="508" t="s">
        <v>1618</v>
      </c>
      <c r="E47" s="508" t="s">
        <v>1619</v>
      </c>
      <c r="F47" s="512">
        <v>432</v>
      </c>
      <c r="G47" s="512">
        <v>162864</v>
      </c>
      <c r="H47" s="512">
        <v>1.1020408163265305</v>
      </c>
      <c r="I47" s="512">
        <v>377</v>
      </c>
      <c r="J47" s="512">
        <v>392</v>
      </c>
      <c r="K47" s="512">
        <v>147784</v>
      </c>
      <c r="L47" s="512">
        <v>1</v>
      </c>
      <c r="M47" s="512">
        <v>377</v>
      </c>
      <c r="N47" s="512">
        <v>538</v>
      </c>
      <c r="O47" s="512">
        <v>203364</v>
      </c>
      <c r="P47" s="535">
        <v>1.3760894278135658</v>
      </c>
      <c r="Q47" s="513">
        <v>378</v>
      </c>
    </row>
    <row r="48" spans="1:17" ht="14.45" customHeight="1" x14ac:dyDescent="0.2">
      <c r="A48" s="507" t="s">
        <v>1753</v>
      </c>
      <c r="B48" s="508" t="s">
        <v>1592</v>
      </c>
      <c r="C48" s="508" t="s">
        <v>1593</v>
      </c>
      <c r="D48" s="508" t="s">
        <v>1620</v>
      </c>
      <c r="E48" s="508" t="s">
        <v>1621</v>
      </c>
      <c r="F48" s="512">
        <v>1</v>
      </c>
      <c r="G48" s="512">
        <v>34</v>
      </c>
      <c r="H48" s="512">
        <v>1</v>
      </c>
      <c r="I48" s="512">
        <v>34</v>
      </c>
      <c r="J48" s="512">
        <v>1</v>
      </c>
      <c r="K48" s="512">
        <v>34</v>
      </c>
      <c r="L48" s="512">
        <v>1</v>
      </c>
      <c r="M48" s="512">
        <v>34</v>
      </c>
      <c r="N48" s="512">
        <v>3</v>
      </c>
      <c r="O48" s="512">
        <v>102</v>
      </c>
      <c r="P48" s="535">
        <v>3</v>
      </c>
      <c r="Q48" s="513">
        <v>34</v>
      </c>
    </row>
    <row r="49" spans="1:17" ht="14.45" customHeight="1" x14ac:dyDescent="0.2">
      <c r="A49" s="507" t="s">
        <v>1753</v>
      </c>
      <c r="B49" s="508" t="s">
        <v>1592</v>
      </c>
      <c r="C49" s="508" t="s">
        <v>1593</v>
      </c>
      <c r="D49" s="508" t="s">
        <v>1622</v>
      </c>
      <c r="E49" s="508" t="s">
        <v>1623</v>
      </c>
      <c r="F49" s="512">
        <v>393</v>
      </c>
      <c r="G49" s="512">
        <v>205932</v>
      </c>
      <c r="H49" s="512">
        <v>1.4290909090909092</v>
      </c>
      <c r="I49" s="512">
        <v>524</v>
      </c>
      <c r="J49" s="512">
        <v>275</v>
      </c>
      <c r="K49" s="512">
        <v>144100</v>
      </c>
      <c r="L49" s="512">
        <v>1</v>
      </c>
      <c r="M49" s="512">
        <v>524</v>
      </c>
      <c r="N49" s="512">
        <v>356</v>
      </c>
      <c r="O49" s="512">
        <v>186900</v>
      </c>
      <c r="P49" s="535">
        <v>1.2970159611380985</v>
      </c>
      <c r="Q49" s="513">
        <v>525</v>
      </c>
    </row>
    <row r="50" spans="1:17" ht="14.45" customHeight="1" x14ac:dyDescent="0.2">
      <c r="A50" s="507" t="s">
        <v>1753</v>
      </c>
      <c r="B50" s="508" t="s">
        <v>1592</v>
      </c>
      <c r="C50" s="508" t="s">
        <v>1593</v>
      </c>
      <c r="D50" s="508" t="s">
        <v>1624</v>
      </c>
      <c r="E50" s="508" t="s">
        <v>1625</v>
      </c>
      <c r="F50" s="512">
        <v>16</v>
      </c>
      <c r="G50" s="512">
        <v>912</v>
      </c>
      <c r="H50" s="512">
        <v>0.88286544046466597</v>
      </c>
      <c r="I50" s="512">
        <v>57</v>
      </c>
      <c r="J50" s="512">
        <v>18</v>
      </c>
      <c r="K50" s="512">
        <v>1033</v>
      </c>
      <c r="L50" s="512">
        <v>1</v>
      </c>
      <c r="M50" s="512">
        <v>57.388888888888886</v>
      </c>
      <c r="N50" s="512">
        <v>31</v>
      </c>
      <c r="O50" s="512">
        <v>1798</v>
      </c>
      <c r="P50" s="535">
        <v>1.7405614714424007</v>
      </c>
      <c r="Q50" s="513">
        <v>58</v>
      </c>
    </row>
    <row r="51" spans="1:17" ht="14.45" customHeight="1" x14ac:dyDescent="0.2">
      <c r="A51" s="507" t="s">
        <v>1753</v>
      </c>
      <c r="B51" s="508" t="s">
        <v>1592</v>
      </c>
      <c r="C51" s="508" t="s">
        <v>1593</v>
      </c>
      <c r="D51" s="508" t="s">
        <v>1626</v>
      </c>
      <c r="E51" s="508" t="s">
        <v>1627</v>
      </c>
      <c r="F51" s="512">
        <v>1</v>
      </c>
      <c r="G51" s="512">
        <v>224</v>
      </c>
      <c r="H51" s="512">
        <v>0.49777777777777776</v>
      </c>
      <c r="I51" s="512">
        <v>224</v>
      </c>
      <c r="J51" s="512">
        <v>2</v>
      </c>
      <c r="K51" s="512">
        <v>450</v>
      </c>
      <c r="L51" s="512">
        <v>1</v>
      </c>
      <c r="M51" s="512">
        <v>225</v>
      </c>
      <c r="N51" s="512">
        <v>5</v>
      </c>
      <c r="O51" s="512">
        <v>1130</v>
      </c>
      <c r="P51" s="535">
        <v>2.5111111111111111</v>
      </c>
      <c r="Q51" s="513">
        <v>226</v>
      </c>
    </row>
    <row r="52" spans="1:17" ht="14.45" customHeight="1" x14ac:dyDescent="0.2">
      <c r="A52" s="507" t="s">
        <v>1753</v>
      </c>
      <c r="B52" s="508" t="s">
        <v>1592</v>
      </c>
      <c r="C52" s="508" t="s">
        <v>1593</v>
      </c>
      <c r="D52" s="508" t="s">
        <v>1628</v>
      </c>
      <c r="E52" s="508" t="s">
        <v>1629</v>
      </c>
      <c r="F52" s="512">
        <v>1</v>
      </c>
      <c r="G52" s="512">
        <v>553</v>
      </c>
      <c r="H52" s="512">
        <v>0.49909747292418771</v>
      </c>
      <c r="I52" s="512">
        <v>553</v>
      </c>
      <c r="J52" s="512">
        <v>2</v>
      </c>
      <c r="K52" s="512">
        <v>1108</v>
      </c>
      <c r="L52" s="512">
        <v>1</v>
      </c>
      <c r="M52" s="512">
        <v>554</v>
      </c>
      <c r="N52" s="512">
        <v>5</v>
      </c>
      <c r="O52" s="512">
        <v>2775</v>
      </c>
      <c r="P52" s="535">
        <v>2.5045126353790614</v>
      </c>
      <c r="Q52" s="513">
        <v>555</v>
      </c>
    </row>
    <row r="53" spans="1:17" ht="14.45" customHeight="1" x14ac:dyDescent="0.2">
      <c r="A53" s="507" t="s">
        <v>1753</v>
      </c>
      <c r="B53" s="508" t="s">
        <v>1592</v>
      </c>
      <c r="C53" s="508" t="s">
        <v>1593</v>
      </c>
      <c r="D53" s="508" t="s">
        <v>1630</v>
      </c>
      <c r="E53" s="508" t="s">
        <v>1631</v>
      </c>
      <c r="F53" s="512">
        <v>3</v>
      </c>
      <c r="G53" s="512">
        <v>639</v>
      </c>
      <c r="H53" s="512">
        <v>2.985981308411215</v>
      </c>
      <c r="I53" s="512">
        <v>213</v>
      </c>
      <c r="J53" s="512">
        <v>1</v>
      </c>
      <c r="K53" s="512">
        <v>214</v>
      </c>
      <c r="L53" s="512">
        <v>1</v>
      </c>
      <c r="M53" s="512">
        <v>214</v>
      </c>
      <c r="N53" s="512">
        <v>3</v>
      </c>
      <c r="O53" s="512">
        <v>648</v>
      </c>
      <c r="P53" s="535">
        <v>3.02803738317757</v>
      </c>
      <c r="Q53" s="513">
        <v>216</v>
      </c>
    </row>
    <row r="54" spans="1:17" ht="14.45" customHeight="1" x14ac:dyDescent="0.2">
      <c r="A54" s="507" t="s">
        <v>1753</v>
      </c>
      <c r="B54" s="508" t="s">
        <v>1592</v>
      </c>
      <c r="C54" s="508" t="s">
        <v>1593</v>
      </c>
      <c r="D54" s="508" t="s">
        <v>1632</v>
      </c>
      <c r="E54" s="508" t="s">
        <v>1633</v>
      </c>
      <c r="F54" s="512">
        <v>18</v>
      </c>
      <c r="G54" s="512">
        <v>2538</v>
      </c>
      <c r="H54" s="512">
        <v>1.4894366197183098</v>
      </c>
      <c r="I54" s="512">
        <v>141</v>
      </c>
      <c r="J54" s="512">
        <v>12</v>
      </c>
      <c r="K54" s="512">
        <v>1704</v>
      </c>
      <c r="L54" s="512">
        <v>1</v>
      </c>
      <c r="M54" s="512">
        <v>142</v>
      </c>
      <c r="N54" s="512">
        <v>2</v>
      </c>
      <c r="O54" s="512">
        <v>286</v>
      </c>
      <c r="P54" s="535">
        <v>0.16784037558685447</v>
      </c>
      <c r="Q54" s="513">
        <v>143</v>
      </c>
    </row>
    <row r="55" spans="1:17" ht="14.45" customHeight="1" x14ac:dyDescent="0.2">
      <c r="A55" s="507" t="s">
        <v>1753</v>
      </c>
      <c r="B55" s="508" t="s">
        <v>1592</v>
      </c>
      <c r="C55" s="508" t="s">
        <v>1593</v>
      </c>
      <c r="D55" s="508" t="s">
        <v>1634</v>
      </c>
      <c r="E55" s="508" t="s">
        <v>1635</v>
      </c>
      <c r="F55" s="512">
        <v>1</v>
      </c>
      <c r="G55" s="512">
        <v>220</v>
      </c>
      <c r="H55" s="512"/>
      <c r="I55" s="512">
        <v>220</v>
      </c>
      <c r="J55" s="512"/>
      <c r="K55" s="512"/>
      <c r="L55" s="512"/>
      <c r="M55" s="512"/>
      <c r="N55" s="512"/>
      <c r="O55" s="512"/>
      <c r="P55" s="535"/>
      <c r="Q55" s="513"/>
    </row>
    <row r="56" spans="1:17" ht="14.45" customHeight="1" x14ac:dyDescent="0.2">
      <c r="A56" s="507" t="s">
        <v>1753</v>
      </c>
      <c r="B56" s="508" t="s">
        <v>1592</v>
      </c>
      <c r="C56" s="508" t="s">
        <v>1593</v>
      </c>
      <c r="D56" s="508" t="s">
        <v>1638</v>
      </c>
      <c r="E56" s="508" t="s">
        <v>1639</v>
      </c>
      <c r="F56" s="512">
        <v>837</v>
      </c>
      <c r="G56" s="512">
        <v>14229</v>
      </c>
      <c r="H56" s="512">
        <v>1.3222748815165877</v>
      </c>
      <c r="I56" s="512">
        <v>17</v>
      </c>
      <c r="J56" s="512">
        <v>633</v>
      </c>
      <c r="K56" s="512">
        <v>10761</v>
      </c>
      <c r="L56" s="512">
        <v>1</v>
      </c>
      <c r="M56" s="512">
        <v>17</v>
      </c>
      <c r="N56" s="512">
        <v>900</v>
      </c>
      <c r="O56" s="512">
        <v>15300</v>
      </c>
      <c r="P56" s="535">
        <v>1.4218009478672986</v>
      </c>
      <c r="Q56" s="513">
        <v>17</v>
      </c>
    </row>
    <row r="57" spans="1:17" ht="14.45" customHeight="1" x14ac:dyDescent="0.2">
      <c r="A57" s="507" t="s">
        <v>1753</v>
      </c>
      <c r="B57" s="508" t="s">
        <v>1592</v>
      </c>
      <c r="C57" s="508" t="s">
        <v>1593</v>
      </c>
      <c r="D57" s="508" t="s">
        <v>1640</v>
      </c>
      <c r="E57" s="508" t="s">
        <v>1641</v>
      </c>
      <c r="F57" s="512">
        <v>11</v>
      </c>
      <c r="G57" s="512">
        <v>1573</v>
      </c>
      <c r="H57" s="512">
        <v>1.8333333333333333</v>
      </c>
      <c r="I57" s="512">
        <v>143</v>
      </c>
      <c r="J57" s="512">
        <v>6</v>
      </c>
      <c r="K57" s="512">
        <v>858</v>
      </c>
      <c r="L57" s="512">
        <v>1</v>
      </c>
      <c r="M57" s="512">
        <v>143</v>
      </c>
      <c r="N57" s="512">
        <v>9</v>
      </c>
      <c r="O57" s="512">
        <v>1296</v>
      </c>
      <c r="P57" s="535">
        <v>1.5104895104895104</v>
      </c>
      <c r="Q57" s="513">
        <v>144</v>
      </c>
    </row>
    <row r="58" spans="1:17" ht="14.45" customHeight="1" x14ac:dyDescent="0.2">
      <c r="A58" s="507" t="s">
        <v>1753</v>
      </c>
      <c r="B58" s="508" t="s">
        <v>1592</v>
      </c>
      <c r="C58" s="508" t="s">
        <v>1593</v>
      </c>
      <c r="D58" s="508" t="s">
        <v>1642</v>
      </c>
      <c r="E58" s="508" t="s">
        <v>1643</v>
      </c>
      <c r="F58" s="512">
        <v>44</v>
      </c>
      <c r="G58" s="512">
        <v>2860</v>
      </c>
      <c r="H58" s="512">
        <v>3.6666666666666665</v>
      </c>
      <c r="I58" s="512">
        <v>65</v>
      </c>
      <c r="J58" s="512">
        <v>12</v>
      </c>
      <c r="K58" s="512">
        <v>780</v>
      </c>
      <c r="L58" s="512">
        <v>1</v>
      </c>
      <c r="M58" s="512">
        <v>65</v>
      </c>
      <c r="N58" s="512">
        <v>10</v>
      </c>
      <c r="O58" s="512">
        <v>660</v>
      </c>
      <c r="P58" s="535">
        <v>0.84615384615384615</v>
      </c>
      <c r="Q58" s="513">
        <v>66</v>
      </c>
    </row>
    <row r="59" spans="1:17" ht="14.45" customHeight="1" x14ac:dyDescent="0.2">
      <c r="A59" s="507" t="s">
        <v>1753</v>
      </c>
      <c r="B59" s="508" t="s">
        <v>1592</v>
      </c>
      <c r="C59" s="508" t="s">
        <v>1593</v>
      </c>
      <c r="D59" s="508" t="s">
        <v>1648</v>
      </c>
      <c r="E59" s="508" t="s">
        <v>1649</v>
      </c>
      <c r="F59" s="512">
        <v>1004</v>
      </c>
      <c r="G59" s="512">
        <v>136544</v>
      </c>
      <c r="H59" s="512">
        <v>1.1214836595402167</v>
      </c>
      <c r="I59" s="512">
        <v>136</v>
      </c>
      <c r="J59" s="512">
        <v>890</v>
      </c>
      <c r="K59" s="512">
        <v>121753</v>
      </c>
      <c r="L59" s="512">
        <v>1</v>
      </c>
      <c r="M59" s="512">
        <v>136.80112359550563</v>
      </c>
      <c r="N59" s="512">
        <v>1342</v>
      </c>
      <c r="O59" s="512">
        <v>185196</v>
      </c>
      <c r="P59" s="535">
        <v>1.5210795627212472</v>
      </c>
      <c r="Q59" s="513">
        <v>138</v>
      </c>
    </row>
    <row r="60" spans="1:17" ht="14.45" customHeight="1" x14ac:dyDescent="0.2">
      <c r="A60" s="507" t="s">
        <v>1753</v>
      </c>
      <c r="B60" s="508" t="s">
        <v>1592</v>
      </c>
      <c r="C60" s="508" t="s">
        <v>1593</v>
      </c>
      <c r="D60" s="508" t="s">
        <v>1650</v>
      </c>
      <c r="E60" s="508" t="s">
        <v>1651</v>
      </c>
      <c r="F60" s="512">
        <v>302</v>
      </c>
      <c r="G60" s="512">
        <v>27482</v>
      </c>
      <c r="H60" s="512">
        <v>1.0272108843537415</v>
      </c>
      <c r="I60" s="512">
        <v>91</v>
      </c>
      <c r="J60" s="512">
        <v>294</v>
      </c>
      <c r="K60" s="512">
        <v>26754</v>
      </c>
      <c r="L60" s="512">
        <v>1</v>
      </c>
      <c r="M60" s="512">
        <v>91</v>
      </c>
      <c r="N60" s="512">
        <v>349</v>
      </c>
      <c r="O60" s="512">
        <v>32108</v>
      </c>
      <c r="P60" s="535">
        <v>1.2001196082828736</v>
      </c>
      <c r="Q60" s="513">
        <v>92</v>
      </c>
    </row>
    <row r="61" spans="1:17" ht="14.45" customHeight="1" x14ac:dyDescent="0.2">
      <c r="A61" s="507" t="s">
        <v>1753</v>
      </c>
      <c r="B61" s="508" t="s">
        <v>1592</v>
      </c>
      <c r="C61" s="508" t="s">
        <v>1593</v>
      </c>
      <c r="D61" s="508" t="s">
        <v>1652</v>
      </c>
      <c r="E61" s="508" t="s">
        <v>1653</v>
      </c>
      <c r="F61" s="512">
        <v>7</v>
      </c>
      <c r="G61" s="512">
        <v>959</v>
      </c>
      <c r="H61" s="512">
        <v>2.3164251207729469</v>
      </c>
      <c r="I61" s="512">
        <v>137</v>
      </c>
      <c r="J61" s="512">
        <v>3</v>
      </c>
      <c r="K61" s="512">
        <v>414</v>
      </c>
      <c r="L61" s="512">
        <v>1</v>
      </c>
      <c r="M61" s="512">
        <v>138</v>
      </c>
      <c r="N61" s="512">
        <v>6</v>
      </c>
      <c r="O61" s="512">
        <v>840</v>
      </c>
      <c r="P61" s="535">
        <v>2.0289855072463769</v>
      </c>
      <c r="Q61" s="513">
        <v>140</v>
      </c>
    </row>
    <row r="62" spans="1:17" ht="14.45" customHeight="1" x14ac:dyDescent="0.2">
      <c r="A62" s="507" t="s">
        <v>1753</v>
      </c>
      <c r="B62" s="508" t="s">
        <v>1592</v>
      </c>
      <c r="C62" s="508" t="s">
        <v>1593</v>
      </c>
      <c r="D62" s="508" t="s">
        <v>1654</v>
      </c>
      <c r="E62" s="508" t="s">
        <v>1655</v>
      </c>
      <c r="F62" s="512">
        <v>78</v>
      </c>
      <c r="G62" s="512">
        <v>5148</v>
      </c>
      <c r="H62" s="512">
        <v>1.278688524590164</v>
      </c>
      <c r="I62" s="512">
        <v>66</v>
      </c>
      <c r="J62" s="512">
        <v>61</v>
      </c>
      <c r="K62" s="512">
        <v>4026</v>
      </c>
      <c r="L62" s="512">
        <v>1</v>
      </c>
      <c r="M62" s="512">
        <v>66</v>
      </c>
      <c r="N62" s="512">
        <v>61</v>
      </c>
      <c r="O62" s="512">
        <v>4087</v>
      </c>
      <c r="P62" s="535">
        <v>1.0151515151515151</v>
      </c>
      <c r="Q62" s="513">
        <v>67</v>
      </c>
    </row>
    <row r="63" spans="1:17" ht="14.45" customHeight="1" x14ac:dyDescent="0.2">
      <c r="A63" s="507" t="s">
        <v>1753</v>
      </c>
      <c r="B63" s="508" t="s">
        <v>1592</v>
      </c>
      <c r="C63" s="508" t="s">
        <v>1593</v>
      </c>
      <c r="D63" s="508" t="s">
        <v>1656</v>
      </c>
      <c r="E63" s="508" t="s">
        <v>1657</v>
      </c>
      <c r="F63" s="512">
        <v>320</v>
      </c>
      <c r="G63" s="512">
        <v>104960</v>
      </c>
      <c r="H63" s="512">
        <v>0.87193460490463215</v>
      </c>
      <c r="I63" s="512">
        <v>328</v>
      </c>
      <c r="J63" s="512">
        <v>367</v>
      </c>
      <c r="K63" s="512">
        <v>120376</v>
      </c>
      <c r="L63" s="512">
        <v>1</v>
      </c>
      <c r="M63" s="512">
        <v>328</v>
      </c>
      <c r="N63" s="512">
        <v>592</v>
      </c>
      <c r="O63" s="512">
        <v>194768</v>
      </c>
      <c r="P63" s="535">
        <v>1.6179969429122085</v>
      </c>
      <c r="Q63" s="513">
        <v>329</v>
      </c>
    </row>
    <row r="64" spans="1:17" ht="14.45" customHeight="1" x14ac:dyDescent="0.2">
      <c r="A64" s="507" t="s">
        <v>1753</v>
      </c>
      <c r="B64" s="508" t="s">
        <v>1592</v>
      </c>
      <c r="C64" s="508" t="s">
        <v>1593</v>
      </c>
      <c r="D64" s="508" t="s">
        <v>1664</v>
      </c>
      <c r="E64" s="508" t="s">
        <v>1665</v>
      </c>
      <c r="F64" s="512">
        <v>111</v>
      </c>
      <c r="G64" s="512">
        <v>5661</v>
      </c>
      <c r="H64" s="512">
        <v>0.90243902439024393</v>
      </c>
      <c r="I64" s="512">
        <v>51</v>
      </c>
      <c r="J64" s="512">
        <v>123</v>
      </c>
      <c r="K64" s="512">
        <v>6273</v>
      </c>
      <c r="L64" s="512">
        <v>1</v>
      </c>
      <c r="M64" s="512">
        <v>51</v>
      </c>
      <c r="N64" s="512">
        <v>212</v>
      </c>
      <c r="O64" s="512">
        <v>11024</v>
      </c>
      <c r="P64" s="535">
        <v>1.7573728678463256</v>
      </c>
      <c r="Q64" s="513">
        <v>52</v>
      </c>
    </row>
    <row r="65" spans="1:17" ht="14.45" customHeight="1" x14ac:dyDescent="0.2">
      <c r="A65" s="507" t="s">
        <v>1753</v>
      </c>
      <c r="B65" s="508" t="s">
        <v>1592</v>
      </c>
      <c r="C65" s="508" t="s">
        <v>1593</v>
      </c>
      <c r="D65" s="508" t="s">
        <v>1674</v>
      </c>
      <c r="E65" s="508" t="s">
        <v>1675</v>
      </c>
      <c r="F65" s="512">
        <v>43</v>
      </c>
      <c r="G65" s="512">
        <v>32809</v>
      </c>
      <c r="H65" s="512">
        <v>1.4827586206896552</v>
      </c>
      <c r="I65" s="512">
        <v>763</v>
      </c>
      <c r="J65" s="512">
        <v>29</v>
      </c>
      <c r="K65" s="512">
        <v>22127</v>
      </c>
      <c r="L65" s="512">
        <v>1</v>
      </c>
      <c r="M65" s="512">
        <v>763</v>
      </c>
      <c r="N65" s="512">
        <v>23</v>
      </c>
      <c r="O65" s="512">
        <v>17572</v>
      </c>
      <c r="P65" s="535">
        <v>0.79414290233651197</v>
      </c>
      <c r="Q65" s="513">
        <v>764</v>
      </c>
    </row>
    <row r="66" spans="1:17" ht="14.45" customHeight="1" x14ac:dyDescent="0.2">
      <c r="A66" s="507" t="s">
        <v>1753</v>
      </c>
      <c r="B66" s="508" t="s">
        <v>1592</v>
      </c>
      <c r="C66" s="508" t="s">
        <v>1593</v>
      </c>
      <c r="D66" s="508" t="s">
        <v>1678</v>
      </c>
      <c r="E66" s="508" t="s">
        <v>1679</v>
      </c>
      <c r="F66" s="512">
        <v>247</v>
      </c>
      <c r="G66" s="512">
        <v>151164</v>
      </c>
      <c r="H66" s="512">
        <v>1.1435185185185186</v>
      </c>
      <c r="I66" s="512">
        <v>612</v>
      </c>
      <c r="J66" s="512">
        <v>216</v>
      </c>
      <c r="K66" s="512">
        <v>132192</v>
      </c>
      <c r="L66" s="512">
        <v>1</v>
      </c>
      <c r="M66" s="512">
        <v>612</v>
      </c>
      <c r="N66" s="512">
        <v>211</v>
      </c>
      <c r="O66" s="512">
        <v>129765</v>
      </c>
      <c r="P66" s="535">
        <v>0.98164034132171385</v>
      </c>
      <c r="Q66" s="513">
        <v>615</v>
      </c>
    </row>
    <row r="67" spans="1:17" ht="14.45" customHeight="1" x14ac:dyDescent="0.2">
      <c r="A67" s="507" t="s">
        <v>1753</v>
      </c>
      <c r="B67" s="508" t="s">
        <v>1592</v>
      </c>
      <c r="C67" s="508" t="s">
        <v>1593</v>
      </c>
      <c r="D67" s="508" t="s">
        <v>1680</v>
      </c>
      <c r="E67" s="508" t="s">
        <v>1681</v>
      </c>
      <c r="F67" s="512">
        <v>2</v>
      </c>
      <c r="G67" s="512">
        <v>1650</v>
      </c>
      <c r="H67" s="512">
        <v>2</v>
      </c>
      <c r="I67" s="512">
        <v>825</v>
      </c>
      <c r="J67" s="512">
        <v>1</v>
      </c>
      <c r="K67" s="512">
        <v>825</v>
      </c>
      <c r="L67" s="512">
        <v>1</v>
      </c>
      <c r="M67" s="512">
        <v>825</v>
      </c>
      <c r="N67" s="512">
        <v>1</v>
      </c>
      <c r="O67" s="512">
        <v>826</v>
      </c>
      <c r="P67" s="535">
        <v>1.0012121212121212</v>
      </c>
      <c r="Q67" s="513">
        <v>826</v>
      </c>
    </row>
    <row r="68" spans="1:17" ht="14.45" customHeight="1" x14ac:dyDescent="0.2">
      <c r="A68" s="507" t="s">
        <v>1753</v>
      </c>
      <c r="B68" s="508" t="s">
        <v>1592</v>
      </c>
      <c r="C68" s="508" t="s">
        <v>1593</v>
      </c>
      <c r="D68" s="508" t="s">
        <v>1682</v>
      </c>
      <c r="E68" s="508" t="s">
        <v>1683</v>
      </c>
      <c r="F68" s="512">
        <v>1</v>
      </c>
      <c r="G68" s="512">
        <v>431</v>
      </c>
      <c r="H68" s="512"/>
      <c r="I68" s="512">
        <v>431</v>
      </c>
      <c r="J68" s="512"/>
      <c r="K68" s="512"/>
      <c r="L68" s="512"/>
      <c r="M68" s="512"/>
      <c r="N68" s="512"/>
      <c r="O68" s="512"/>
      <c r="P68" s="535"/>
      <c r="Q68" s="513"/>
    </row>
    <row r="69" spans="1:17" ht="14.45" customHeight="1" x14ac:dyDescent="0.2">
      <c r="A69" s="507" t="s">
        <v>1753</v>
      </c>
      <c r="B69" s="508" t="s">
        <v>1592</v>
      </c>
      <c r="C69" s="508" t="s">
        <v>1593</v>
      </c>
      <c r="D69" s="508" t="s">
        <v>1689</v>
      </c>
      <c r="E69" s="508" t="s">
        <v>1690</v>
      </c>
      <c r="F69" s="512">
        <v>3</v>
      </c>
      <c r="G69" s="512">
        <v>813</v>
      </c>
      <c r="H69" s="512">
        <v>2.9889705882352939</v>
      </c>
      <c r="I69" s="512">
        <v>271</v>
      </c>
      <c r="J69" s="512">
        <v>1</v>
      </c>
      <c r="K69" s="512">
        <v>272</v>
      </c>
      <c r="L69" s="512">
        <v>1</v>
      </c>
      <c r="M69" s="512">
        <v>272</v>
      </c>
      <c r="N69" s="512">
        <v>3</v>
      </c>
      <c r="O69" s="512">
        <v>825</v>
      </c>
      <c r="P69" s="535">
        <v>3.0330882352941178</v>
      </c>
      <c r="Q69" s="513">
        <v>275</v>
      </c>
    </row>
    <row r="70" spans="1:17" ht="14.45" customHeight="1" x14ac:dyDescent="0.2">
      <c r="A70" s="507" t="s">
        <v>1753</v>
      </c>
      <c r="B70" s="508" t="s">
        <v>1592</v>
      </c>
      <c r="C70" s="508" t="s">
        <v>1593</v>
      </c>
      <c r="D70" s="508" t="s">
        <v>1695</v>
      </c>
      <c r="E70" s="508" t="s">
        <v>1696</v>
      </c>
      <c r="F70" s="512">
        <v>2</v>
      </c>
      <c r="G70" s="512">
        <v>94</v>
      </c>
      <c r="H70" s="512">
        <v>0.5</v>
      </c>
      <c r="I70" s="512">
        <v>47</v>
      </c>
      <c r="J70" s="512">
        <v>4</v>
      </c>
      <c r="K70" s="512">
        <v>188</v>
      </c>
      <c r="L70" s="512">
        <v>1</v>
      </c>
      <c r="M70" s="512">
        <v>47</v>
      </c>
      <c r="N70" s="512">
        <v>9</v>
      </c>
      <c r="O70" s="512">
        <v>423</v>
      </c>
      <c r="P70" s="535">
        <v>2.25</v>
      </c>
      <c r="Q70" s="513">
        <v>47</v>
      </c>
    </row>
    <row r="71" spans="1:17" ht="14.45" customHeight="1" x14ac:dyDescent="0.2">
      <c r="A71" s="507" t="s">
        <v>1753</v>
      </c>
      <c r="B71" s="508" t="s">
        <v>1592</v>
      </c>
      <c r="C71" s="508" t="s">
        <v>1593</v>
      </c>
      <c r="D71" s="508" t="s">
        <v>1705</v>
      </c>
      <c r="E71" s="508" t="s">
        <v>1706</v>
      </c>
      <c r="F71" s="512">
        <v>2</v>
      </c>
      <c r="G71" s="512">
        <v>2986</v>
      </c>
      <c r="H71" s="512">
        <v>9.5238095238095233E-2</v>
      </c>
      <c r="I71" s="512">
        <v>1493</v>
      </c>
      <c r="J71" s="512">
        <v>21</v>
      </c>
      <c r="K71" s="512">
        <v>31353</v>
      </c>
      <c r="L71" s="512">
        <v>1</v>
      </c>
      <c r="M71" s="512">
        <v>1493</v>
      </c>
      <c r="N71" s="512">
        <v>29</v>
      </c>
      <c r="O71" s="512">
        <v>43384</v>
      </c>
      <c r="P71" s="535">
        <v>1.3837272350333301</v>
      </c>
      <c r="Q71" s="513">
        <v>1496</v>
      </c>
    </row>
    <row r="72" spans="1:17" ht="14.45" customHeight="1" x14ac:dyDescent="0.2">
      <c r="A72" s="507" t="s">
        <v>1753</v>
      </c>
      <c r="B72" s="508" t="s">
        <v>1592</v>
      </c>
      <c r="C72" s="508" t="s">
        <v>1593</v>
      </c>
      <c r="D72" s="508" t="s">
        <v>1707</v>
      </c>
      <c r="E72" s="508" t="s">
        <v>1708</v>
      </c>
      <c r="F72" s="512">
        <v>2</v>
      </c>
      <c r="G72" s="512">
        <v>654</v>
      </c>
      <c r="H72" s="512">
        <v>8.6956521739130432E-2</v>
      </c>
      <c r="I72" s="512">
        <v>327</v>
      </c>
      <c r="J72" s="512">
        <v>23</v>
      </c>
      <c r="K72" s="512">
        <v>7521</v>
      </c>
      <c r="L72" s="512">
        <v>1</v>
      </c>
      <c r="M72" s="512">
        <v>327</v>
      </c>
      <c r="N72" s="512">
        <v>32</v>
      </c>
      <c r="O72" s="512">
        <v>10528</v>
      </c>
      <c r="P72" s="535">
        <v>1.3998138545406196</v>
      </c>
      <c r="Q72" s="513">
        <v>329</v>
      </c>
    </row>
    <row r="73" spans="1:17" ht="14.45" customHeight="1" x14ac:dyDescent="0.2">
      <c r="A73" s="507" t="s">
        <v>1753</v>
      </c>
      <c r="B73" s="508" t="s">
        <v>1592</v>
      </c>
      <c r="C73" s="508" t="s">
        <v>1593</v>
      </c>
      <c r="D73" s="508" t="s">
        <v>1709</v>
      </c>
      <c r="E73" s="508" t="s">
        <v>1710</v>
      </c>
      <c r="F73" s="512">
        <v>1</v>
      </c>
      <c r="G73" s="512">
        <v>887</v>
      </c>
      <c r="H73" s="512">
        <v>8.323948948948949E-2</v>
      </c>
      <c r="I73" s="512">
        <v>887</v>
      </c>
      <c r="J73" s="512">
        <v>12</v>
      </c>
      <c r="K73" s="512">
        <v>10656</v>
      </c>
      <c r="L73" s="512">
        <v>1</v>
      </c>
      <c r="M73" s="512">
        <v>888</v>
      </c>
      <c r="N73" s="512">
        <v>8</v>
      </c>
      <c r="O73" s="512">
        <v>7128</v>
      </c>
      <c r="P73" s="535">
        <v>0.66891891891891897</v>
      </c>
      <c r="Q73" s="513">
        <v>891</v>
      </c>
    </row>
    <row r="74" spans="1:17" ht="14.45" customHeight="1" x14ac:dyDescent="0.2">
      <c r="A74" s="507" t="s">
        <v>1753</v>
      </c>
      <c r="B74" s="508" t="s">
        <v>1592</v>
      </c>
      <c r="C74" s="508" t="s">
        <v>1593</v>
      </c>
      <c r="D74" s="508" t="s">
        <v>1711</v>
      </c>
      <c r="E74" s="508" t="s">
        <v>1712</v>
      </c>
      <c r="F74" s="512">
        <v>4</v>
      </c>
      <c r="G74" s="512">
        <v>1324</v>
      </c>
      <c r="H74" s="512">
        <v>1.3293172690763053</v>
      </c>
      <c r="I74" s="512">
        <v>331</v>
      </c>
      <c r="J74" s="512">
        <v>3</v>
      </c>
      <c r="K74" s="512">
        <v>996</v>
      </c>
      <c r="L74" s="512">
        <v>1</v>
      </c>
      <c r="M74" s="512">
        <v>332</v>
      </c>
      <c r="N74" s="512">
        <v>1</v>
      </c>
      <c r="O74" s="512">
        <v>334</v>
      </c>
      <c r="P74" s="535">
        <v>0.3353413654618474</v>
      </c>
      <c r="Q74" s="513">
        <v>334</v>
      </c>
    </row>
    <row r="75" spans="1:17" ht="14.45" customHeight="1" x14ac:dyDescent="0.2">
      <c r="A75" s="507" t="s">
        <v>1753</v>
      </c>
      <c r="B75" s="508" t="s">
        <v>1592</v>
      </c>
      <c r="C75" s="508" t="s">
        <v>1593</v>
      </c>
      <c r="D75" s="508" t="s">
        <v>1713</v>
      </c>
      <c r="E75" s="508" t="s">
        <v>1714</v>
      </c>
      <c r="F75" s="512">
        <v>259</v>
      </c>
      <c r="G75" s="512">
        <v>67340</v>
      </c>
      <c r="H75" s="512">
        <v>0.38681808521026845</v>
      </c>
      <c r="I75" s="512">
        <v>260</v>
      </c>
      <c r="J75" s="512">
        <v>667</v>
      </c>
      <c r="K75" s="512">
        <v>174087</v>
      </c>
      <c r="L75" s="512">
        <v>1</v>
      </c>
      <c r="M75" s="512">
        <v>261</v>
      </c>
      <c r="N75" s="512">
        <v>1103</v>
      </c>
      <c r="O75" s="512">
        <v>288986</v>
      </c>
      <c r="P75" s="535">
        <v>1.6600090759218091</v>
      </c>
      <c r="Q75" s="513">
        <v>262</v>
      </c>
    </row>
    <row r="76" spans="1:17" ht="14.45" customHeight="1" x14ac:dyDescent="0.2">
      <c r="A76" s="507" t="s">
        <v>1753</v>
      </c>
      <c r="B76" s="508" t="s">
        <v>1592</v>
      </c>
      <c r="C76" s="508" t="s">
        <v>1593</v>
      </c>
      <c r="D76" s="508" t="s">
        <v>1715</v>
      </c>
      <c r="E76" s="508" t="s">
        <v>1716</v>
      </c>
      <c r="F76" s="512">
        <v>1</v>
      </c>
      <c r="G76" s="512">
        <v>165</v>
      </c>
      <c r="H76" s="512">
        <v>1.6949152542372881E-2</v>
      </c>
      <c r="I76" s="512">
        <v>165</v>
      </c>
      <c r="J76" s="512">
        <v>59</v>
      </c>
      <c r="K76" s="512">
        <v>9735</v>
      </c>
      <c r="L76" s="512">
        <v>1</v>
      </c>
      <c r="M76" s="512">
        <v>165</v>
      </c>
      <c r="N76" s="512">
        <v>71</v>
      </c>
      <c r="O76" s="512">
        <v>11786</v>
      </c>
      <c r="P76" s="535">
        <v>1.210683102208526</v>
      </c>
      <c r="Q76" s="513">
        <v>166</v>
      </c>
    </row>
    <row r="77" spans="1:17" ht="14.45" customHeight="1" x14ac:dyDescent="0.2">
      <c r="A77" s="507" t="s">
        <v>1753</v>
      </c>
      <c r="B77" s="508" t="s">
        <v>1592</v>
      </c>
      <c r="C77" s="508" t="s">
        <v>1593</v>
      </c>
      <c r="D77" s="508" t="s">
        <v>1719</v>
      </c>
      <c r="E77" s="508" t="s">
        <v>1720</v>
      </c>
      <c r="F77" s="512"/>
      <c r="G77" s="512"/>
      <c r="H77" s="512"/>
      <c r="I77" s="512"/>
      <c r="J77" s="512">
        <v>2</v>
      </c>
      <c r="K77" s="512">
        <v>303</v>
      </c>
      <c r="L77" s="512">
        <v>1</v>
      </c>
      <c r="M77" s="512">
        <v>151.5</v>
      </c>
      <c r="N77" s="512">
        <v>5</v>
      </c>
      <c r="O77" s="512">
        <v>760</v>
      </c>
      <c r="P77" s="535">
        <v>2.5082508250825084</v>
      </c>
      <c r="Q77" s="513">
        <v>152</v>
      </c>
    </row>
    <row r="78" spans="1:17" ht="14.45" customHeight="1" x14ac:dyDescent="0.2">
      <c r="A78" s="507" t="s">
        <v>1754</v>
      </c>
      <c r="B78" s="508" t="s">
        <v>1592</v>
      </c>
      <c r="C78" s="508" t="s">
        <v>1593</v>
      </c>
      <c r="D78" s="508" t="s">
        <v>1594</v>
      </c>
      <c r="E78" s="508" t="s">
        <v>1595</v>
      </c>
      <c r="F78" s="512">
        <v>1292</v>
      </c>
      <c r="G78" s="512">
        <v>223516</v>
      </c>
      <c r="H78" s="512">
        <v>0.9342361546499478</v>
      </c>
      <c r="I78" s="512">
        <v>173</v>
      </c>
      <c r="J78" s="512">
        <v>1375</v>
      </c>
      <c r="K78" s="512">
        <v>239250</v>
      </c>
      <c r="L78" s="512">
        <v>1</v>
      </c>
      <c r="M78" s="512">
        <v>174</v>
      </c>
      <c r="N78" s="512">
        <v>1417</v>
      </c>
      <c r="O78" s="512">
        <v>247975</v>
      </c>
      <c r="P78" s="535">
        <v>1.0364681295715779</v>
      </c>
      <c r="Q78" s="513">
        <v>175</v>
      </c>
    </row>
    <row r="79" spans="1:17" ht="14.45" customHeight="1" x14ac:dyDescent="0.2">
      <c r="A79" s="507" t="s">
        <v>1754</v>
      </c>
      <c r="B79" s="508" t="s">
        <v>1592</v>
      </c>
      <c r="C79" s="508" t="s">
        <v>1593</v>
      </c>
      <c r="D79" s="508" t="s">
        <v>1608</v>
      </c>
      <c r="E79" s="508" t="s">
        <v>1609</v>
      </c>
      <c r="F79" s="512">
        <v>206</v>
      </c>
      <c r="G79" s="512">
        <v>220420</v>
      </c>
      <c r="H79" s="512">
        <v>0.52151898734177216</v>
      </c>
      <c r="I79" s="512">
        <v>1070</v>
      </c>
      <c r="J79" s="512">
        <v>395</v>
      </c>
      <c r="K79" s="512">
        <v>422650</v>
      </c>
      <c r="L79" s="512">
        <v>1</v>
      </c>
      <c r="M79" s="512">
        <v>1070</v>
      </c>
      <c r="N79" s="512">
        <v>334</v>
      </c>
      <c r="O79" s="512">
        <v>358382</v>
      </c>
      <c r="P79" s="535">
        <v>0.84794037619779961</v>
      </c>
      <c r="Q79" s="513">
        <v>1073</v>
      </c>
    </row>
    <row r="80" spans="1:17" ht="14.45" customHeight="1" x14ac:dyDescent="0.2">
      <c r="A80" s="507" t="s">
        <v>1754</v>
      </c>
      <c r="B80" s="508" t="s">
        <v>1592</v>
      </c>
      <c r="C80" s="508" t="s">
        <v>1593</v>
      </c>
      <c r="D80" s="508" t="s">
        <v>1610</v>
      </c>
      <c r="E80" s="508" t="s">
        <v>1611</v>
      </c>
      <c r="F80" s="512">
        <v>1697</v>
      </c>
      <c r="G80" s="512">
        <v>78062</v>
      </c>
      <c r="H80" s="512">
        <v>0.95070028011204477</v>
      </c>
      <c r="I80" s="512">
        <v>46</v>
      </c>
      <c r="J80" s="512">
        <v>1785</v>
      </c>
      <c r="K80" s="512">
        <v>82110</v>
      </c>
      <c r="L80" s="512">
        <v>1</v>
      </c>
      <c r="M80" s="512">
        <v>46</v>
      </c>
      <c r="N80" s="512">
        <v>1617</v>
      </c>
      <c r="O80" s="512">
        <v>75999</v>
      </c>
      <c r="P80" s="535">
        <v>0.9255754475703325</v>
      </c>
      <c r="Q80" s="513">
        <v>47</v>
      </c>
    </row>
    <row r="81" spans="1:17" ht="14.45" customHeight="1" x14ac:dyDescent="0.2">
      <c r="A81" s="507" t="s">
        <v>1754</v>
      </c>
      <c r="B81" s="508" t="s">
        <v>1592</v>
      </c>
      <c r="C81" s="508" t="s">
        <v>1593</v>
      </c>
      <c r="D81" s="508" t="s">
        <v>1612</v>
      </c>
      <c r="E81" s="508" t="s">
        <v>1613</v>
      </c>
      <c r="F81" s="512">
        <v>420</v>
      </c>
      <c r="G81" s="512">
        <v>145740</v>
      </c>
      <c r="H81" s="512">
        <v>1.0473815461346634</v>
      </c>
      <c r="I81" s="512">
        <v>347</v>
      </c>
      <c r="J81" s="512">
        <v>401</v>
      </c>
      <c r="K81" s="512">
        <v>139147</v>
      </c>
      <c r="L81" s="512">
        <v>1</v>
      </c>
      <c r="M81" s="512">
        <v>347</v>
      </c>
      <c r="N81" s="512">
        <v>402</v>
      </c>
      <c r="O81" s="512">
        <v>139896</v>
      </c>
      <c r="P81" s="535">
        <v>1.0053827966107785</v>
      </c>
      <c r="Q81" s="513">
        <v>348</v>
      </c>
    </row>
    <row r="82" spans="1:17" ht="14.45" customHeight="1" x14ac:dyDescent="0.2">
      <c r="A82" s="507" t="s">
        <v>1754</v>
      </c>
      <c r="B82" s="508" t="s">
        <v>1592</v>
      </c>
      <c r="C82" s="508" t="s">
        <v>1593</v>
      </c>
      <c r="D82" s="508" t="s">
        <v>1614</v>
      </c>
      <c r="E82" s="508" t="s">
        <v>1615</v>
      </c>
      <c r="F82" s="512">
        <v>279</v>
      </c>
      <c r="G82" s="512">
        <v>14229</v>
      </c>
      <c r="H82" s="512">
        <v>1.1923076923076923</v>
      </c>
      <c r="I82" s="512">
        <v>51</v>
      </c>
      <c r="J82" s="512">
        <v>234</v>
      </c>
      <c r="K82" s="512">
        <v>11934</v>
      </c>
      <c r="L82" s="512">
        <v>1</v>
      </c>
      <c r="M82" s="512">
        <v>51</v>
      </c>
      <c r="N82" s="512">
        <v>251</v>
      </c>
      <c r="O82" s="512">
        <v>12801</v>
      </c>
      <c r="P82" s="535">
        <v>1.0726495726495726</v>
      </c>
      <c r="Q82" s="513">
        <v>51</v>
      </c>
    </row>
    <row r="83" spans="1:17" ht="14.45" customHeight="1" x14ac:dyDescent="0.2">
      <c r="A83" s="507" t="s">
        <v>1754</v>
      </c>
      <c r="B83" s="508" t="s">
        <v>1592</v>
      </c>
      <c r="C83" s="508" t="s">
        <v>1593</v>
      </c>
      <c r="D83" s="508" t="s">
        <v>1618</v>
      </c>
      <c r="E83" s="508" t="s">
        <v>1619</v>
      </c>
      <c r="F83" s="512">
        <v>1537</v>
      </c>
      <c r="G83" s="512">
        <v>579449</v>
      </c>
      <c r="H83" s="512">
        <v>0.94352363413136897</v>
      </c>
      <c r="I83" s="512">
        <v>377</v>
      </c>
      <c r="J83" s="512">
        <v>1629</v>
      </c>
      <c r="K83" s="512">
        <v>614133</v>
      </c>
      <c r="L83" s="512">
        <v>1</v>
      </c>
      <c r="M83" s="512">
        <v>377</v>
      </c>
      <c r="N83" s="512">
        <v>1818</v>
      </c>
      <c r="O83" s="512">
        <v>687204</v>
      </c>
      <c r="P83" s="535">
        <v>1.1189823702683295</v>
      </c>
      <c r="Q83" s="513">
        <v>378</v>
      </c>
    </row>
    <row r="84" spans="1:17" ht="14.45" customHeight="1" x14ac:dyDescent="0.2">
      <c r="A84" s="507" t="s">
        <v>1754</v>
      </c>
      <c r="B84" s="508" t="s">
        <v>1592</v>
      </c>
      <c r="C84" s="508" t="s">
        <v>1593</v>
      </c>
      <c r="D84" s="508" t="s">
        <v>1620</v>
      </c>
      <c r="E84" s="508" t="s">
        <v>1621</v>
      </c>
      <c r="F84" s="512">
        <v>6</v>
      </c>
      <c r="G84" s="512">
        <v>204</v>
      </c>
      <c r="H84" s="512">
        <v>0.75</v>
      </c>
      <c r="I84" s="512">
        <v>34</v>
      </c>
      <c r="J84" s="512">
        <v>8</v>
      </c>
      <c r="K84" s="512">
        <v>272</v>
      </c>
      <c r="L84" s="512">
        <v>1</v>
      </c>
      <c r="M84" s="512">
        <v>34</v>
      </c>
      <c r="N84" s="512">
        <v>6</v>
      </c>
      <c r="O84" s="512">
        <v>204</v>
      </c>
      <c r="P84" s="535">
        <v>0.75</v>
      </c>
      <c r="Q84" s="513">
        <v>34</v>
      </c>
    </row>
    <row r="85" spans="1:17" ht="14.45" customHeight="1" x14ac:dyDescent="0.2">
      <c r="A85" s="507" t="s">
        <v>1754</v>
      </c>
      <c r="B85" s="508" t="s">
        <v>1592</v>
      </c>
      <c r="C85" s="508" t="s">
        <v>1593</v>
      </c>
      <c r="D85" s="508" t="s">
        <v>1622</v>
      </c>
      <c r="E85" s="508" t="s">
        <v>1623</v>
      </c>
      <c r="F85" s="512">
        <v>293</v>
      </c>
      <c r="G85" s="512">
        <v>153532</v>
      </c>
      <c r="H85" s="512">
        <v>1.0209059233449478</v>
      </c>
      <c r="I85" s="512">
        <v>524</v>
      </c>
      <c r="J85" s="512">
        <v>287</v>
      </c>
      <c r="K85" s="512">
        <v>150388</v>
      </c>
      <c r="L85" s="512">
        <v>1</v>
      </c>
      <c r="M85" s="512">
        <v>524</v>
      </c>
      <c r="N85" s="512">
        <v>228</v>
      </c>
      <c r="O85" s="512">
        <v>119700</v>
      </c>
      <c r="P85" s="535">
        <v>0.79594116551852545</v>
      </c>
      <c r="Q85" s="513">
        <v>525</v>
      </c>
    </row>
    <row r="86" spans="1:17" ht="14.45" customHeight="1" x14ac:dyDescent="0.2">
      <c r="A86" s="507" t="s">
        <v>1754</v>
      </c>
      <c r="B86" s="508" t="s">
        <v>1592</v>
      </c>
      <c r="C86" s="508" t="s">
        <v>1593</v>
      </c>
      <c r="D86" s="508" t="s">
        <v>1624</v>
      </c>
      <c r="E86" s="508" t="s">
        <v>1625</v>
      </c>
      <c r="F86" s="512">
        <v>51</v>
      </c>
      <c r="G86" s="512">
        <v>2907</v>
      </c>
      <c r="H86" s="512">
        <v>0.73763004313625979</v>
      </c>
      <c r="I86" s="512">
        <v>57</v>
      </c>
      <c r="J86" s="512">
        <v>69</v>
      </c>
      <c r="K86" s="512">
        <v>3941</v>
      </c>
      <c r="L86" s="512">
        <v>1</v>
      </c>
      <c r="M86" s="512">
        <v>57.115942028985508</v>
      </c>
      <c r="N86" s="512">
        <v>47</v>
      </c>
      <c r="O86" s="512">
        <v>2726</v>
      </c>
      <c r="P86" s="535">
        <v>0.6917026135498604</v>
      </c>
      <c r="Q86" s="513">
        <v>58</v>
      </c>
    </row>
    <row r="87" spans="1:17" ht="14.45" customHeight="1" x14ac:dyDescent="0.2">
      <c r="A87" s="507" t="s">
        <v>1754</v>
      </c>
      <c r="B87" s="508" t="s">
        <v>1592</v>
      </c>
      <c r="C87" s="508" t="s">
        <v>1593</v>
      </c>
      <c r="D87" s="508" t="s">
        <v>1626</v>
      </c>
      <c r="E87" s="508" t="s">
        <v>1627</v>
      </c>
      <c r="F87" s="512">
        <v>13</v>
      </c>
      <c r="G87" s="512">
        <v>2912</v>
      </c>
      <c r="H87" s="512">
        <v>1.6177777777777778</v>
      </c>
      <c r="I87" s="512">
        <v>224</v>
      </c>
      <c r="J87" s="512">
        <v>8</v>
      </c>
      <c r="K87" s="512">
        <v>1800</v>
      </c>
      <c r="L87" s="512">
        <v>1</v>
      </c>
      <c r="M87" s="512">
        <v>225</v>
      </c>
      <c r="N87" s="512">
        <v>10</v>
      </c>
      <c r="O87" s="512">
        <v>2260</v>
      </c>
      <c r="P87" s="535">
        <v>1.2555555555555555</v>
      </c>
      <c r="Q87" s="513">
        <v>226</v>
      </c>
    </row>
    <row r="88" spans="1:17" ht="14.45" customHeight="1" x14ac:dyDescent="0.2">
      <c r="A88" s="507" t="s">
        <v>1754</v>
      </c>
      <c r="B88" s="508" t="s">
        <v>1592</v>
      </c>
      <c r="C88" s="508" t="s">
        <v>1593</v>
      </c>
      <c r="D88" s="508" t="s">
        <v>1628</v>
      </c>
      <c r="E88" s="508" t="s">
        <v>1629</v>
      </c>
      <c r="F88" s="512">
        <v>13</v>
      </c>
      <c r="G88" s="512">
        <v>7189</v>
      </c>
      <c r="H88" s="512">
        <v>1.6220667870036101</v>
      </c>
      <c r="I88" s="512">
        <v>553</v>
      </c>
      <c r="J88" s="512">
        <v>8</v>
      </c>
      <c r="K88" s="512">
        <v>4432</v>
      </c>
      <c r="L88" s="512">
        <v>1</v>
      </c>
      <c r="M88" s="512">
        <v>554</v>
      </c>
      <c r="N88" s="512">
        <v>11</v>
      </c>
      <c r="O88" s="512">
        <v>6105</v>
      </c>
      <c r="P88" s="535">
        <v>1.3774819494584838</v>
      </c>
      <c r="Q88" s="513">
        <v>555</v>
      </c>
    </row>
    <row r="89" spans="1:17" ht="14.45" customHeight="1" x14ac:dyDescent="0.2">
      <c r="A89" s="507" t="s">
        <v>1754</v>
      </c>
      <c r="B89" s="508" t="s">
        <v>1592</v>
      </c>
      <c r="C89" s="508" t="s">
        <v>1593</v>
      </c>
      <c r="D89" s="508" t="s">
        <v>1630</v>
      </c>
      <c r="E89" s="508" t="s">
        <v>1631</v>
      </c>
      <c r="F89" s="512">
        <v>1</v>
      </c>
      <c r="G89" s="512">
        <v>213</v>
      </c>
      <c r="H89" s="512">
        <v>0.33177570093457942</v>
      </c>
      <c r="I89" s="512">
        <v>213</v>
      </c>
      <c r="J89" s="512">
        <v>3</v>
      </c>
      <c r="K89" s="512">
        <v>642</v>
      </c>
      <c r="L89" s="512">
        <v>1</v>
      </c>
      <c r="M89" s="512">
        <v>214</v>
      </c>
      <c r="N89" s="512">
        <v>7</v>
      </c>
      <c r="O89" s="512">
        <v>1512</v>
      </c>
      <c r="P89" s="535">
        <v>2.3551401869158877</v>
      </c>
      <c r="Q89" s="513">
        <v>216</v>
      </c>
    </row>
    <row r="90" spans="1:17" ht="14.45" customHeight="1" x14ac:dyDescent="0.2">
      <c r="A90" s="507" t="s">
        <v>1754</v>
      </c>
      <c r="B90" s="508" t="s">
        <v>1592</v>
      </c>
      <c r="C90" s="508" t="s">
        <v>1593</v>
      </c>
      <c r="D90" s="508" t="s">
        <v>1632</v>
      </c>
      <c r="E90" s="508" t="s">
        <v>1633</v>
      </c>
      <c r="F90" s="512">
        <v>20</v>
      </c>
      <c r="G90" s="512">
        <v>2820</v>
      </c>
      <c r="H90" s="512">
        <v>0.82746478873239437</v>
      </c>
      <c r="I90" s="512">
        <v>141</v>
      </c>
      <c r="J90" s="512">
        <v>24</v>
      </c>
      <c r="K90" s="512">
        <v>3408</v>
      </c>
      <c r="L90" s="512">
        <v>1</v>
      </c>
      <c r="M90" s="512">
        <v>142</v>
      </c>
      <c r="N90" s="512">
        <v>48</v>
      </c>
      <c r="O90" s="512">
        <v>6864</v>
      </c>
      <c r="P90" s="535">
        <v>2.0140845070422535</v>
      </c>
      <c r="Q90" s="513">
        <v>143</v>
      </c>
    </row>
    <row r="91" spans="1:17" ht="14.45" customHeight="1" x14ac:dyDescent="0.2">
      <c r="A91" s="507" t="s">
        <v>1754</v>
      </c>
      <c r="B91" s="508" t="s">
        <v>1592</v>
      </c>
      <c r="C91" s="508" t="s">
        <v>1593</v>
      </c>
      <c r="D91" s="508" t="s">
        <v>1634</v>
      </c>
      <c r="E91" s="508" t="s">
        <v>1635</v>
      </c>
      <c r="F91" s="512">
        <v>1</v>
      </c>
      <c r="G91" s="512">
        <v>220</v>
      </c>
      <c r="H91" s="512"/>
      <c r="I91" s="512">
        <v>220</v>
      </c>
      <c r="J91" s="512"/>
      <c r="K91" s="512"/>
      <c r="L91" s="512"/>
      <c r="M91" s="512"/>
      <c r="N91" s="512">
        <v>0</v>
      </c>
      <c r="O91" s="512">
        <v>0</v>
      </c>
      <c r="P91" s="535"/>
      <c r="Q91" s="513"/>
    </row>
    <row r="92" spans="1:17" ht="14.45" customHeight="1" x14ac:dyDescent="0.2">
      <c r="A92" s="507" t="s">
        <v>1754</v>
      </c>
      <c r="B92" s="508" t="s">
        <v>1592</v>
      </c>
      <c r="C92" s="508" t="s">
        <v>1593</v>
      </c>
      <c r="D92" s="508" t="s">
        <v>1638</v>
      </c>
      <c r="E92" s="508" t="s">
        <v>1639</v>
      </c>
      <c r="F92" s="512">
        <v>1818</v>
      </c>
      <c r="G92" s="512">
        <v>30906</v>
      </c>
      <c r="H92" s="512">
        <v>1.0892750149790293</v>
      </c>
      <c r="I92" s="512">
        <v>17</v>
      </c>
      <c r="J92" s="512">
        <v>1669</v>
      </c>
      <c r="K92" s="512">
        <v>28373</v>
      </c>
      <c r="L92" s="512">
        <v>1</v>
      </c>
      <c r="M92" s="512">
        <v>17</v>
      </c>
      <c r="N92" s="512">
        <v>1850</v>
      </c>
      <c r="O92" s="512">
        <v>31450</v>
      </c>
      <c r="P92" s="535">
        <v>1.1084481725584183</v>
      </c>
      <c r="Q92" s="513">
        <v>17</v>
      </c>
    </row>
    <row r="93" spans="1:17" ht="14.45" customHeight="1" x14ac:dyDescent="0.2">
      <c r="A93" s="507" t="s">
        <v>1754</v>
      </c>
      <c r="B93" s="508" t="s">
        <v>1592</v>
      </c>
      <c r="C93" s="508" t="s">
        <v>1593</v>
      </c>
      <c r="D93" s="508" t="s">
        <v>1640</v>
      </c>
      <c r="E93" s="508" t="s">
        <v>1641</v>
      </c>
      <c r="F93" s="512">
        <v>12</v>
      </c>
      <c r="G93" s="512">
        <v>1716</v>
      </c>
      <c r="H93" s="512">
        <v>0.46153846153846156</v>
      </c>
      <c r="I93" s="512">
        <v>143</v>
      </c>
      <c r="J93" s="512">
        <v>26</v>
      </c>
      <c r="K93" s="512">
        <v>3718</v>
      </c>
      <c r="L93" s="512">
        <v>1</v>
      </c>
      <c r="M93" s="512">
        <v>143</v>
      </c>
      <c r="N93" s="512">
        <v>15</v>
      </c>
      <c r="O93" s="512">
        <v>2160</v>
      </c>
      <c r="P93" s="535">
        <v>0.58095750403442714</v>
      </c>
      <c r="Q93" s="513">
        <v>144</v>
      </c>
    </row>
    <row r="94" spans="1:17" ht="14.45" customHeight="1" x14ac:dyDescent="0.2">
      <c r="A94" s="507" t="s">
        <v>1754</v>
      </c>
      <c r="B94" s="508" t="s">
        <v>1592</v>
      </c>
      <c r="C94" s="508" t="s">
        <v>1593</v>
      </c>
      <c r="D94" s="508" t="s">
        <v>1642</v>
      </c>
      <c r="E94" s="508" t="s">
        <v>1643</v>
      </c>
      <c r="F94" s="512">
        <v>35</v>
      </c>
      <c r="G94" s="512">
        <v>2275</v>
      </c>
      <c r="H94" s="512">
        <v>1.6666666666666667</v>
      </c>
      <c r="I94" s="512">
        <v>65</v>
      </c>
      <c r="J94" s="512">
        <v>21</v>
      </c>
      <c r="K94" s="512">
        <v>1365</v>
      </c>
      <c r="L94" s="512">
        <v>1</v>
      </c>
      <c r="M94" s="512">
        <v>65</v>
      </c>
      <c r="N94" s="512">
        <v>17</v>
      </c>
      <c r="O94" s="512">
        <v>1122</v>
      </c>
      <c r="P94" s="535">
        <v>0.82197802197802194</v>
      </c>
      <c r="Q94" s="513">
        <v>66</v>
      </c>
    </row>
    <row r="95" spans="1:17" ht="14.45" customHeight="1" x14ac:dyDescent="0.2">
      <c r="A95" s="507" t="s">
        <v>1754</v>
      </c>
      <c r="B95" s="508" t="s">
        <v>1592</v>
      </c>
      <c r="C95" s="508" t="s">
        <v>1593</v>
      </c>
      <c r="D95" s="508" t="s">
        <v>1648</v>
      </c>
      <c r="E95" s="508" t="s">
        <v>1649</v>
      </c>
      <c r="F95" s="512">
        <v>2195</v>
      </c>
      <c r="G95" s="512">
        <v>298520</v>
      </c>
      <c r="H95" s="512">
        <v>0.99765058167320031</v>
      </c>
      <c r="I95" s="512">
        <v>136</v>
      </c>
      <c r="J95" s="512">
        <v>2187</v>
      </c>
      <c r="K95" s="512">
        <v>299223</v>
      </c>
      <c r="L95" s="512">
        <v>1</v>
      </c>
      <c r="M95" s="512">
        <v>136.81893004115227</v>
      </c>
      <c r="N95" s="512">
        <v>2041</v>
      </c>
      <c r="O95" s="512">
        <v>281658</v>
      </c>
      <c r="P95" s="535">
        <v>0.941297961720857</v>
      </c>
      <c r="Q95" s="513">
        <v>138</v>
      </c>
    </row>
    <row r="96" spans="1:17" ht="14.45" customHeight="1" x14ac:dyDescent="0.2">
      <c r="A96" s="507" t="s">
        <v>1754</v>
      </c>
      <c r="B96" s="508" t="s">
        <v>1592</v>
      </c>
      <c r="C96" s="508" t="s">
        <v>1593</v>
      </c>
      <c r="D96" s="508" t="s">
        <v>1650</v>
      </c>
      <c r="E96" s="508" t="s">
        <v>1651</v>
      </c>
      <c r="F96" s="512">
        <v>384</v>
      </c>
      <c r="G96" s="512">
        <v>34944</v>
      </c>
      <c r="H96" s="512">
        <v>0.8571428571428571</v>
      </c>
      <c r="I96" s="512">
        <v>91</v>
      </c>
      <c r="J96" s="512">
        <v>448</v>
      </c>
      <c r="K96" s="512">
        <v>40768</v>
      </c>
      <c r="L96" s="512">
        <v>1</v>
      </c>
      <c r="M96" s="512">
        <v>91</v>
      </c>
      <c r="N96" s="512">
        <v>449</v>
      </c>
      <c r="O96" s="512">
        <v>41308</v>
      </c>
      <c r="P96" s="535">
        <v>1.0132456828885401</v>
      </c>
      <c r="Q96" s="513">
        <v>92</v>
      </c>
    </row>
    <row r="97" spans="1:17" ht="14.45" customHeight="1" x14ac:dyDescent="0.2">
      <c r="A97" s="507" t="s">
        <v>1754</v>
      </c>
      <c r="B97" s="508" t="s">
        <v>1592</v>
      </c>
      <c r="C97" s="508" t="s">
        <v>1593</v>
      </c>
      <c r="D97" s="508" t="s">
        <v>1652</v>
      </c>
      <c r="E97" s="508" t="s">
        <v>1653</v>
      </c>
      <c r="F97" s="512">
        <v>6</v>
      </c>
      <c r="G97" s="512">
        <v>822</v>
      </c>
      <c r="H97" s="512">
        <v>1.191304347826087</v>
      </c>
      <c r="I97" s="512">
        <v>137</v>
      </c>
      <c r="J97" s="512">
        <v>5</v>
      </c>
      <c r="K97" s="512">
        <v>690</v>
      </c>
      <c r="L97" s="512">
        <v>1</v>
      </c>
      <c r="M97" s="512">
        <v>138</v>
      </c>
      <c r="N97" s="512">
        <v>13</v>
      </c>
      <c r="O97" s="512">
        <v>1820</v>
      </c>
      <c r="P97" s="535">
        <v>2.63768115942029</v>
      </c>
      <c r="Q97" s="513">
        <v>140</v>
      </c>
    </row>
    <row r="98" spans="1:17" ht="14.45" customHeight="1" x14ac:dyDescent="0.2">
      <c r="A98" s="507" t="s">
        <v>1754</v>
      </c>
      <c r="B98" s="508" t="s">
        <v>1592</v>
      </c>
      <c r="C98" s="508" t="s">
        <v>1593</v>
      </c>
      <c r="D98" s="508" t="s">
        <v>1654</v>
      </c>
      <c r="E98" s="508" t="s">
        <v>1655</v>
      </c>
      <c r="F98" s="512">
        <v>130</v>
      </c>
      <c r="G98" s="512">
        <v>8580</v>
      </c>
      <c r="H98" s="512">
        <v>1.0893854748603351</v>
      </c>
      <c r="I98" s="512">
        <v>66</v>
      </c>
      <c r="J98" s="512">
        <v>119</v>
      </c>
      <c r="K98" s="512">
        <v>7876</v>
      </c>
      <c r="L98" s="512">
        <v>1</v>
      </c>
      <c r="M98" s="512">
        <v>66.184873949579838</v>
      </c>
      <c r="N98" s="512">
        <v>106</v>
      </c>
      <c r="O98" s="512">
        <v>7102</v>
      </c>
      <c r="P98" s="535">
        <v>0.90172676485525649</v>
      </c>
      <c r="Q98" s="513">
        <v>67</v>
      </c>
    </row>
    <row r="99" spans="1:17" ht="14.45" customHeight="1" x14ac:dyDescent="0.2">
      <c r="A99" s="507" t="s">
        <v>1754</v>
      </c>
      <c r="B99" s="508" t="s">
        <v>1592</v>
      </c>
      <c r="C99" s="508" t="s">
        <v>1593</v>
      </c>
      <c r="D99" s="508" t="s">
        <v>1656</v>
      </c>
      <c r="E99" s="508" t="s">
        <v>1657</v>
      </c>
      <c r="F99" s="512">
        <v>1266</v>
      </c>
      <c r="G99" s="512">
        <v>415248</v>
      </c>
      <c r="H99" s="512">
        <v>0.90557939914163088</v>
      </c>
      <c r="I99" s="512">
        <v>328</v>
      </c>
      <c r="J99" s="512">
        <v>1398</v>
      </c>
      <c r="K99" s="512">
        <v>458544</v>
      </c>
      <c r="L99" s="512">
        <v>1</v>
      </c>
      <c r="M99" s="512">
        <v>328</v>
      </c>
      <c r="N99" s="512">
        <v>1468</v>
      </c>
      <c r="O99" s="512">
        <v>482972</v>
      </c>
      <c r="P99" s="535">
        <v>1.053272968352001</v>
      </c>
      <c r="Q99" s="513">
        <v>329</v>
      </c>
    </row>
    <row r="100" spans="1:17" ht="14.45" customHeight="1" x14ac:dyDescent="0.2">
      <c r="A100" s="507" t="s">
        <v>1754</v>
      </c>
      <c r="B100" s="508" t="s">
        <v>1592</v>
      </c>
      <c r="C100" s="508" t="s">
        <v>1593</v>
      </c>
      <c r="D100" s="508" t="s">
        <v>1664</v>
      </c>
      <c r="E100" s="508" t="s">
        <v>1665</v>
      </c>
      <c r="F100" s="512">
        <v>234</v>
      </c>
      <c r="G100" s="512">
        <v>11934</v>
      </c>
      <c r="H100" s="512">
        <v>0.9285714285714286</v>
      </c>
      <c r="I100" s="512">
        <v>51</v>
      </c>
      <c r="J100" s="512">
        <v>252</v>
      </c>
      <c r="K100" s="512">
        <v>12852</v>
      </c>
      <c r="L100" s="512">
        <v>1</v>
      </c>
      <c r="M100" s="512">
        <v>51</v>
      </c>
      <c r="N100" s="512">
        <v>239</v>
      </c>
      <c r="O100" s="512">
        <v>12428</v>
      </c>
      <c r="P100" s="535">
        <v>0.96700902583255521</v>
      </c>
      <c r="Q100" s="513">
        <v>52</v>
      </c>
    </row>
    <row r="101" spans="1:17" ht="14.45" customHeight="1" x14ac:dyDescent="0.2">
      <c r="A101" s="507" t="s">
        <v>1754</v>
      </c>
      <c r="B101" s="508" t="s">
        <v>1592</v>
      </c>
      <c r="C101" s="508" t="s">
        <v>1593</v>
      </c>
      <c r="D101" s="508" t="s">
        <v>1672</v>
      </c>
      <c r="E101" s="508" t="s">
        <v>1673</v>
      </c>
      <c r="F101" s="512">
        <v>5</v>
      </c>
      <c r="G101" s="512">
        <v>1035</v>
      </c>
      <c r="H101" s="512">
        <v>1</v>
      </c>
      <c r="I101" s="512">
        <v>207</v>
      </c>
      <c r="J101" s="512">
        <v>5</v>
      </c>
      <c r="K101" s="512">
        <v>1035</v>
      </c>
      <c r="L101" s="512">
        <v>1</v>
      </c>
      <c r="M101" s="512">
        <v>207</v>
      </c>
      <c r="N101" s="512">
        <v>3</v>
      </c>
      <c r="O101" s="512">
        <v>627</v>
      </c>
      <c r="P101" s="535">
        <v>0.60579710144927534</v>
      </c>
      <c r="Q101" s="513">
        <v>209</v>
      </c>
    </row>
    <row r="102" spans="1:17" ht="14.45" customHeight="1" x14ac:dyDescent="0.2">
      <c r="A102" s="507" t="s">
        <v>1754</v>
      </c>
      <c r="B102" s="508" t="s">
        <v>1592</v>
      </c>
      <c r="C102" s="508" t="s">
        <v>1593</v>
      </c>
      <c r="D102" s="508" t="s">
        <v>1674</v>
      </c>
      <c r="E102" s="508" t="s">
        <v>1675</v>
      </c>
      <c r="F102" s="512">
        <v>20</v>
      </c>
      <c r="G102" s="512">
        <v>15260</v>
      </c>
      <c r="H102" s="512">
        <v>1.3333333333333333</v>
      </c>
      <c r="I102" s="512">
        <v>763</v>
      </c>
      <c r="J102" s="512">
        <v>15</v>
      </c>
      <c r="K102" s="512">
        <v>11445</v>
      </c>
      <c r="L102" s="512">
        <v>1</v>
      </c>
      <c r="M102" s="512">
        <v>763</v>
      </c>
      <c r="N102" s="512">
        <v>18</v>
      </c>
      <c r="O102" s="512">
        <v>13752</v>
      </c>
      <c r="P102" s="535">
        <v>1.201572739187418</v>
      </c>
      <c r="Q102" s="513">
        <v>764</v>
      </c>
    </row>
    <row r="103" spans="1:17" ht="14.45" customHeight="1" x14ac:dyDescent="0.2">
      <c r="A103" s="507" t="s">
        <v>1754</v>
      </c>
      <c r="B103" s="508" t="s">
        <v>1592</v>
      </c>
      <c r="C103" s="508" t="s">
        <v>1593</v>
      </c>
      <c r="D103" s="508" t="s">
        <v>1676</v>
      </c>
      <c r="E103" s="508" t="s">
        <v>1677</v>
      </c>
      <c r="F103" s="512">
        <v>2</v>
      </c>
      <c r="G103" s="512">
        <v>4232</v>
      </c>
      <c r="H103" s="512"/>
      <c r="I103" s="512">
        <v>2116</v>
      </c>
      <c r="J103" s="512"/>
      <c r="K103" s="512"/>
      <c r="L103" s="512"/>
      <c r="M103" s="512"/>
      <c r="N103" s="512"/>
      <c r="O103" s="512"/>
      <c r="P103" s="535"/>
      <c r="Q103" s="513"/>
    </row>
    <row r="104" spans="1:17" ht="14.45" customHeight="1" x14ac:dyDescent="0.2">
      <c r="A104" s="507" t="s">
        <v>1754</v>
      </c>
      <c r="B104" s="508" t="s">
        <v>1592</v>
      </c>
      <c r="C104" s="508" t="s">
        <v>1593</v>
      </c>
      <c r="D104" s="508" t="s">
        <v>1678</v>
      </c>
      <c r="E104" s="508" t="s">
        <v>1679</v>
      </c>
      <c r="F104" s="512">
        <v>188</v>
      </c>
      <c r="G104" s="512">
        <v>115056</v>
      </c>
      <c r="H104" s="512">
        <v>1.0804597701149425</v>
      </c>
      <c r="I104" s="512">
        <v>612</v>
      </c>
      <c r="J104" s="512">
        <v>174</v>
      </c>
      <c r="K104" s="512">
        <v>106488</v>
      </c>
      <c r="L104" s="512">
        <v>1</v>
      </c>
      <c r="M104" s="512">
        <v>612</v>
      </c>
      <c r="N104" s="512">
        <v>158</v>
      </c>
      <c r="O104" s="512">
        <v>97170</v>
      </c>
      <c r="P104" s="535">
        <v>0.91249718278115843</v>
      </c>
      <c r="Q104" s="513">
        <v>615</v>
      </c>
    </row>
    <row r="105" spans="1:17" ht="14.45" customHeight="1" x14ac:dyDescent="0.2">
      <c r="A105" s="507" t="s">
        <v>1754</v>
      </c>
      <c r="B105" s="508" t="s">
        <v>1592</v>
      </c>
      <c r="C105" s="508" t="s">
        <v>1593</v>
      </c>
      <c r="D105" s="508" t="s">
        <v>1680</v>
      </c>
      <c r="E105" s="508" t="s">
        <v>1681</v>
      </c>
      <c r="F105" s="512">
        <v>1</v>
      </c>
      <c r="G105" s="512">
        <v>825</v>
      </c>
      <c r="H105" s="512"/>
      <c r="I105" s="512">
        <v>825</v>
      </c>
      <c r="J105" s="512"/>
      <c r="K105" s="512"/>
      <c r="L105" s="512"/>
      <c r="M105" s="512"/>
      <c r="N105" s="512"/>
      <c r="O105" s="512"/>
      <c r="P105" s="535"/>
      <c r="Q105" s="513"/>
    </row>
    <row r="106" spans="1:17" ht="14.45" customHeight="1" x14ac:dyDescent="0.2">
      <c r="A106" s="507" t="s">
        <v>1754</v>
      </c>
      <c r="B106" s="508" t="s">
        <v>1592</v>
      </c>
      <c r="C106" s="508" t="s">
        <v>1593</v>
      </c>
      <c r="D106" s="508" t="s">
        <v>1684</v>
      </c>
      <c r="E106" s="508" t="s">
        <v>1685</v>
      </c>
      <c r="F106" s="512"/>
      <c r="G106" s="512"/>
      <c r="H106" s="512"/>
      <c r="I106" s="512"/>
      <c r="J106" s="512">
        <v>2</v>
      </c>
      <c r="K106" s="512">
        <v>3536</v>
      </c>
      <c r="L106" s="512">
        <v>1</v>
      </c>
      <c r="M106" s="512">
        <v>1768</v>
      </c>
      <c r="N106" s="512">
        <v>1</v>
      </c>
      <c r="O106" s="512">
        <v>1791</v>
      </c>
      <c r="P106" s="535">
        <v>0.5065045248868778</v>
      </c>
      <c r="Q106" s="513">
        <v>1791</v>
      </c>
    </row>
    <row r="107" spans="1:17" ht="14.45" customHeight="1" x14ac:dyDescent="0.2">
      <c r="A107" s="507" t="s">
        <v>1754</v>
      </c>
      <c r="B107" s="508" t="s">
        <v>1592</v>
      </c>
      <c r="C107" s="508" t="s">
        <v>1593</v>
      </c>
      <c r="D107" s="508" t="s">
        <v>1689</v>
      </c>
      <c r="E107" s="508" t="s">
        <v>1690</v>
      </c>
      <c r="F107" s="512">
        <v>1</v>
      </c>
      <c r="G107" s="512">
        <v>271</v>
      </c>
      <c r="H107" s="512">
        <v>0.33210784313725489</v>
      </c>
      <c r="I107" s="512">
        <v>271</v>
      </c>
      <c r="J107" s="512">
        <v>3</v>
      </c>
      <c r="K107" s="512">
        <v>816</v>
      </c>
      <c r="L107" s="512">
        <v>1</v>
      </c>
      <c r="M107" s="512">
        <v>272</v>
      </c>
      <c r="N107" s="512">
        <v>7</v>
      </c>
      <c r="O107" s="512">
        <v>1925</v>
      </c>
      <c r="P107" s="535">
        <v>2.3590686274509802</v>
      </c>
      <c r="Q107" s="513">
        <v>275</v>
      </c>
    </row>
    <row r="108" spans="1:17" ht="14.45" customHeight="1" x14ac:dyDescent="0.2">
      <c r="A108" s="507" t="s">
        <v>1754</v>
      </c>
      <c r="B108" s="508" t="s">
        <v>1592</v>
      </c>
      <c r="C108" s="508" t="s">
        <v>1593</v>
      </c>
      <c r="D108" s="508" t="s">
        <v>1695</v>
      </c>
      <c r="E108" s="508" t="s">
        <v>1696</v>
      </c>
      <c r="F108" s="512">
        <v>6</v>
      </c>
      <c r="G108" s="512">
        <v>282</v>
      </c>
      <c r="H108" s="512">
        <v>1</v>
      </c>
      <c r="I108" s="512">
        <v>47</v>
      </c>
      <c r="J108" s="512">
        <v>6</v>
      </c>
      <c r="K108" s="512">
        <v>282</v>
      </c>
      <c r="L108" s="512">
        <v>1</v>
      </c>
      <c r="M108" s="512">
        <v>47</v>
      </c>
      <c r="N108" s="512">
        <v>10</v>
      </c>
      <c r="O108" s="512">
        <v>470</v>
      </c>
      <c r="P108" s="535">
        <v>1.6666666666666667</v>
      </c>
      <c r="Q108" s="513">
        <v>47</v>
      </c>
    </row>
    <row r="109" spans="1:17" ht="14.45" customHeight="1" x14ac:dyDescent="0.2">
      <c r="A109" s="507" t="s">
        <v>1754</v>
      </c>
      <c r="B109" s="508" t="s">
        <v>1592</v>
      </c>
      <c r="C109" s="508" t="s">
        <v>1593</v>
      </c>
      <c r="D109" s="508" t="s">
        <v>1699</v>
      </c>
      <c r="E109" s="508" t="s">
        <v>1700</v>
      </c>
      <c r="F109" s="512">
        <v>4</v>
      </c>
      <c r="G109" s="512">
        <v>1508</v>
      </c>
      <c r="H109" s="512">
        <v>2</v>
      </c>
      <c r="I109" s="512">
        <v>377</v>
      </c>
      <c r="J109" s="512">
        <v>2</v>
      </c>
      <c r="K109" s="512">
        <v>754</v>
      </c>
      <c r="L109" s="512">
        <v>1</v>
      </c>
      <c r="M109" s="512">
        <v>377</v>
      </c>
      <c r="N109" s="512">
        <v>6</v>
      </c>
      <c r="O109" s="512">
        <v>2274</v>
      </c>
      <c r="P109" s="535">
        <v>3.0159151193633953</v>
      </c>
      <c r="Q109" s="513">
        <v>379</v>
      </c>
    </row>
    <row r="110" spans="1:17" ht="14.45" customHeight="1" x14ac:dyDescent="0.2">
      <c r="A110" s="507" t="s">
        <v>1754</v>
      </c>
      <c r="B110" s="508" t="s">
        <v>1592</v>
      </c>
      <c r="C110" s="508" t="s">
        <v>1593</v>
      </c>
      <c r="D110" s="508" t="s">
        <v>1701</v>
      </c>
      <c r="E110" s="508" t="s">
        <v>1702</v>
      </c>
      <c r="F110" s="512">
        <v>1</v>
      </c>
      <c r="G110" s="512">
        <v>36</v>
      </c>
      <c r="H110" s="512"/>
      <c r="I110" s="512">
        <v>36</v>
      </c>
      <c r="J110" s="512"/>
      <c r="K110" s="512"/>
      <c r="L110" s="512"/>
      <c r="M110" s="512"/>
      <c r="N110" s="512"/>
      <c r="O110" s="512"/>
      <c r="P110" s="535"/>
      <c r="Q110" s="513"/>
    </row>
    <row r="111" spans="1:17" ht="14.45" customHeight="1" x14ac:dyDescent="0.2">
      <c r="A111" s="507" t="s">
        <v>1754</v>
      </c>
      <c r="B111" s="508" t="s">
        <v>1592</v>
      </c>
      <c r="C111" s="508" t="s">
        <v>1593</v>
      </c>
      <c r="D111" s="508" t="s">
        <v>1703</v>
      </c>
      <c r="E111" s="508" t="s">
        <v>1704</v>
      </c>
      <c r="F111" s="512"/>
      <c r="G111" s="512"/>
      <c r="H111" s="512"/>
      <c r="I111" s="512"/>
      <c r="J111" s="512">
        <v>1</v>
      </c>
      <c r="K111" s="512">
        <v>242</v>
      </c>
      <c r="L111" s="512">
        <v>1</v>
      </c>
      <c r="M111" s="512">
        <v>242</v>
      </c>
      <c r="N111" s="512"/>
      <c r="O111" s="512"/>
      <c r="P111" s="535"/>
      <c r="Q111" s="513"/>
    </row>
    <row r="112" spans="1:17" ht="14.45" customHeight="1" x14ac:dyDescent="0.2">
      <c r="A112" s="507" t="s">
        <v>1754</v>
      </c>
      <c r="B112" s="508" t="s">
        <v>1592</v>
      </c>
      <c r="C112" s="508" t="s">
        <v>1593</v>
      </c>
      <c r="D112" s="508" t="s">
        <v>1705</v>
      </c>
      <c r="E112" s="508" t="s">
        <v>1706</v>
      </c>
      <c r="F112" s="512">
        <v>150</v>
      </c>
      <c r="G112" s="512">
        <v>223950</v>
      </c>
      <c r="H112" s="512">
        <v>1.7857142857142858</v>
      </c>
      <c r="I112" s="512">
        <v>1493</v>
      </c>
      <c r="J112" s="512">
        <v>84</v>
      </c>
      <c r="K112" s="512">
        <v>125412</v>
      </c>
      <c r="L112" s="512">
        <v>1</v>
      </c>
      <c r="M112" s="512">
        <v>1493</v>
      </c>
      <c r="N112" s="512">
        <v>112</v>
      </c>
      <c r="O112" s="512">
        <v>167552</v>
      </c>
      <c r="P112" s="535">
        <v>1.3360125027908014</v>
      </c>
      <c r="Q112" s="513">
        <v>1496</v>
      </c>
    </row>
    <row r="113" spans="1:17" ht="14.45" customHeight="1" x14ac:dyDescent="0.2">
      <c r="A113" s="507" t="s">
        <v>1754</v>
      </c>
      <c r="B113" s="508" t="s">
        <v>1592</v>
      </c>
      <c r="C113" s="508" t="s">
        <v>1593</v>
      </c>
      <c r="D113" s="508" t="s">
        <v>1707</v>
      </c>
      <c r="E113" s="508" t="s">
        <v>1708</v>
      </c>
      <c r="F113" s="512">
        <v>92</v>
      </c>
      <c r="G113" s="512">
        <v>30084</v>
      </c>
      <c r="H113" s="512">
        <v>0.23896103896103896</v>
      </c>
      <c r="I113" s="512">
        <v>327</v>
      </c>
      <c r="J113" s="512">
        <v>385</v>
      </c>
      <c r="K113" s="512">
        <v>125895</v>
      </c>
      <c r="L113" s="512">
        <v>1</v>
      </c>
      <c r="M113" s="512">
        <v>327</v>
      </c>
      <c r="N113" s="512">
        <v>361</v>
      </c>
      <c r="O113" s="512">
        <v>118769</v>
      </c>
      <c r="P113" s="535">
        <v>0.94339727550736729</v>
      </c>
      <c r="Q113" s="513">
        <v>329</v>
      </c>
    </row>
    <row r="114" spans="1:17" ht="14.45" customHeight="1" x14ac:dyDescent="0.2">
      <c r="A114" s="507" t="s">
        <v>1754</v>
      </c>
      <c r="B114" s="508" t="s">
        <v>1592</v>
      </c>
      <c r="C114" s="508" t="s">
        <v>1593</v>
      </c>
      <c r="D114" s="508" t="s">
        <v>1709</v>
      </c>
      <c r="E114" s="508" t="s">
        <v>1710</v>
      </c>
      <c r="F114" s="512">
        <v>40</v>
      </c>
      <c r="G114" s="512">
        <v>35480</v>
      </c>
      <c r="H114" s="512">
        <v>0.66591591591591592</v>
      </c>
      <c r="I114" s="512">
        <v>887</v>
      </c>
      <c r="J114" s="512">
        <v>60</v>
      </c>
      <c r="K114" s="512">
        <v>53280</v>
      </c>
      <c r="L114" s="512">
        <v>1</v>
      </c>
      <c r="M114" s="512">
        <v>888</v>
      </c>
      <c r="N114" s="512">
        <v>77</v>
      </c>
      <c r="O114" s="512">
        <v>68607</v>
      </c>
      <c r="P114" s="535">
        <v>1.287668918918919</v>
      </c>
      <c r="Q114" s="513">
        <v>891</v>
      </c>
    </row>
    <row r="115" spans="1:17" ht="14.45" customHeight="1" x14ac:dyDescent="0.2">
      <c r="A115" s="507" t="s">
        <v>1754</v>
      </c>
      <c r="B115" s="508" t="s">
        <v>1592</v>
      </c>
      <c r="C115" s="508" t="s">
        <v>1593</v>
      </c>
      <c r="D115" s="508" t="s">
        <v>1711</v>
      </c>
      <c r="E115" s="508" t="s">
        <v>1712</v>
      </c>
      <c r="F115" s="512">
        <v>2</v>
      </c>
      <c r="G115" s="512">
        <v>662</v>
      </c>
      <c r="H115" s="512"/>
      <c r="I115" s="512">
        <v>331</v>
      </c>
      <c r="J115" s="512"/>
      <c r="K115" s="512"/>
      <c r="L115" s="512"/>
      <c r="M115" s="512"/>
      <c r="N115" s="512">
        <v>1</v>
      </c>
      <c r="O115" s="512">
        <v>334</v>
      </c>
      <c r="P115" s="535"/>
      <c r="Q115" s="513">
        <v>334</v>
      </c>
    </row>
    <row r="116" spans="1:17" ht="14.45" customHeight="1" x14ac:dyDescent="0.2">
      <c r="A116" s="507" t="s">
        <v>1754</v>
      </c>
      <c r="B116" s="508" t="s">
        <v>1592</v>
      </c>
      <c r="C116" s="508" t="s">
        <v>1593</v>
      </c>
      <c r="D116" s="508" t="s">
        <v>1713</v>
      </c>
      <c r="E116" s="508" t="s">
        <v>1714</v>
      </c>
      <c r="F116" s="512">
        <v>592</v>
      </c>
      <c r="G116" s="512">
        <v>153920</v>
      </c>
      <c r="H116" s="512">
        <v>0.39632513492357763</v>
      </c>
      <c r="I116" s="512">
        <v>260</v>
      </c>
      <c r="J116" s="512">
        <v>1488</v>
      </c>
      <c r="K116" s="512">
        <v>388368</v>
      </c>
      <c r="L116" s="512">
        <v>1</v>
      </c>
      <c r="M116" s="512">
        <v>261</v>
      </c>
      <c r="N116" s="512">
        <v>1546</v>
      </c>
      <c r="O116" s="512">
        <v>405052</v>
      </c>
      <c r="P116" s="535">
        <v>1.0429592551394553</v>
      </c>
      <c r="Q116" s="513">
        <v>262</v>
      </c>
    </row>
    <row r="117" spans="1:17" ht="14.45" customHeight="1" x14ac:dyDescent="0.2">
      <c r="A117" s="507" t="s">
        <v>1754</v>
      </c>
      <c r="B117" s="508" t="s">
        <v>1592</v>
      </c>
      <c r="C117" s="508" t="s">
        <v>1593</v>
      </c>
      <c r="D117" s="508" t="s">
        <v>1715</v>
      </c>
      <c r="E117" s="508" t="s">
        <v>1716</v>
      </c>
      <c r="F117" s="512">
        <v>4</v>
      </c>
      <c r="G117" s="512">
        <v>660</v>
      </c>
      <c r="H117" s="512">
        <v>5.9701492537313432E-2</v>
      </c>
      <c r="I117" s="512">
        <v>165</v>
      </c>
      <c r="J117" s="512">
        <v>67</v>
      </c>
      <c r="K117" s="512">
        <v>11055</v>
      </c>
      <c r="L117" s="512">
        <v>1</v>
      </c>
      <c r="M117" s="512">
        <v>165</v>
      </c>
      <c r="N117" s="512">
        <v>68</v>
      </c>
      <c r="O117" s="512">
        <v>11288</v>
      </c>
      <c r="P117" s="535">
        <v>1.0210764360018092</v>
      </c>
      <c r="Q117" s="513">
        <v>166</v>
      </c>
    </row>
    <row r="118" spans="1:17" ht="14.45" customHeight="1" x14ac:dyDescent="0.2">
      <c r="A118" s="507" t="s">
        <v>1754</v>
      </c>
      <c r="B118" s="508" t="s">
        <v>1592</v>
      </c>
      <c r="C118" s="508" t="s">
        <v>1593</v>
      </c>
      <c r="D118" s="508" t="s">
        <v>1719</v>
      </c>
      <c r="E118" s="508" t="s">
        <v>1720</v>
      </c>
      <c r="F118" s="512"/>
      <c r="G118" s="512"/>
      <c r="H118" s="512"/>
      <c r="I118" s="512"/>
      <c r="J118" s="512">
        <v>12</v>
      </c>
      <c r="K118" s="512">
        <v>1821</v>
      </c>
      <c r="L118" s="512">
        <v>1</v>
      </c>
      <c r="M118" s="512">
        <v>151.75</v>
      </c>
      <c r="N118" s="512">
        <v>13</v>
      </c>
      <c r="O118" s="512">
        <v>1976</v>
      </c>
      <c r="P118" s="535">
        <v>1.085118066996156</v>
      </c>
      <c r="Q118" s="513">
        <v>152</v>
      </c>
    </row>
    <row r="119" spans="1:17" ht="14.45" customHeight="1" x14ac:dyDescent="0.2">
      <c r="A119" s="507" t="s">
        <v>1755</v>
      </c>
      <c r="B119" s="508" t="s">
        <v>1592</v>
      </c>
      <c r="C119" s="508" t="s">
        <v>1593</v>
      </c>
      <c r="D119" s="508" t="s">
        <v>1594</v>
      </c>
      <c r="E119" s="508" t="s">
        <v>1595</v>
      </c>
      <c r="F119" s="512">
        <v>3195</v>
      </c>
      <c r="G119" s="512">
        <v>552735</v>
      </c>
      <c r="H119" s="512">
        <v>0.96495684417815397</v>
      </c>
      <c r="I119" s="512">
        <v>173</v>
      </c>
      <c r="J119" s="512">
        <v>3292</v>
      </c>
      <c r="K119" s="512">
        <v>572808</v>
      </c>
      <c r="L119" s="512">
        <v>1</v>
      </c>
      <c r="M119" s="512">
        <v>174</v>
      </c>
      <c r="N119" s="512">
        <v>3278</v>
      </c>
      <c r="O119" s="512">
        <v>573650</v>
      </c>
      <c r="P119" s="535">
        <v>1.0014699515369898</v>
      </c>
      <c r="Q119" s="513">
        <v>175</v>
      </c>
    </row>
    <row r="120" spans="1:17" ht="14.45" customHeight="1" x14ac:dyDescent="0.2">
      <c r="A120" s="507" t="s">
        <v>1755</v>
      </c>
      <c r="B120" s="508" t="s">
        <v>1592</v>
      </c>
      <c r="C120" s="508" t="s">
        <v>1593</v>
      </c>
      <c r="D120" s="508" t="s">
        <v>1608</v>
      </c>
      <c r="E120" s="508" t="s">
        <v>1609</v>
      </c>
      <c r="F120" s="512">
        <v>4</v>
      </c>
      <c r="G120" s="512">
        <v>4280</v>
      </c>
      <c r="H120" s="512"/>
      <c r="I120" s="512">
        <v>1070</v>
      </c>
      <c r="J120" s="512"/>
      <c r="K120" s="512"/>
      <c r="L120" s="512"/>
      <c r="M120" s="512"/>
      <c r="N120" s="512">
        <v>2</v>
      </c>
      <c r="O120" s="512">
        <v>2146</v>
      </c>
      <c r="P120" s="535"/>
      <c r="Q120" s="513">
        <v>1073</v>
      </c>
    </row>
    <row r="121" spans="1:17" ht="14.45" customHeight="1" x14ac:dyDescent="0.2">
      <c r="A121" s="507" t="s">
        <v>1755</v>
      </c>
      <c r="B121" s="508" t="s">
        <v>1592</v>
      </c>
      <c r="C121" s="508" t="s">
        <v>1593</v>
      </c>
      <c r="D121" s="508" t="s">
        <v>1610</v>
      </c>
      <c r="E121" s="508" t="s">
        <v>1611</v>
      </c>
      <c r="F121" s="512">
        <v>105</v>
      </c>
      <c r="G121" s="512">
        <v>4830</v>
      </c>
      <c r="H121" s="512">
        <v>1.381578947368421</v>
      </c>
      <c r="I121" s="512">
        <v>46</v>
      </c>
      <c r="J121" s="512">
        <v>76</v>
      </c>
      <c r="K121" s="512">
        <v>3496</v>
      </c>
      <c r="L121" s="512">
        <v>1</v>
      </c>
      <c r="M121" s="512">
        <v>46</v>
      </c>
      <c r="N121" s="512">
        <v>71</v>
      </c>
      <c r="O121" s="512">
        <v>3337</v>
      </c>
      <c r="P121" s="535">
        <v>0.95451945080091538</v>
      </c>
      <c r="Q121" s="513">
        <v>47</v>
      </c>
    </row>
    <row r="122" spans="1:17" ht="14.45" customHeight="1" x14ac:dyDescent="0.2">
      <c r="A122" s="507" t="s">
        <v>1755</v>
      </c>
      <c r="B122" s="508" t="s">
        <v>1592</v>
      </c>
      <c r="C122" s="508" t="s">
        <v>1593</v>
      </c>
      <c r="D122" s="508" t="s">
        <v>1612</v>
      </c>
      <c r="E122" s="508" t="s">
        <v>1613</v>
      </c>
      <c r="F122" s="512">
        <v>32</v>
      </c>
      <c r="G122" s="512">
        <v>11104</v>
      </c>
      <c r="H122" s="512">
        <v>4.5714285714285712</v>
      </c>
      <c r="I122" s="512">
        <v>347</v>
      </c>
      <c r="J122" s="512">
        <v>7</v>
      </c>
      <c r="K122" s="512">
        <v>2429</v>
      </c>
      <c r="L122" s="512">
        <v>1</v>
      </c>
      <c r="M122" s="512">
        <v>347</v>
      </c>
      <c r="N122" s="512">
        <v>10</v>
      </c>
      <c r="O122" s="512">
        <v>3480</v>
      </c>
      <c r="P122" s="535">
        <v>1.4326883491148621</v>
      </c>
      <c r="Q122" s="513">
        <v>348</v>
      </c>
    </row>
    <row r="123" spans="1:17" ht="14.45" customHeight="1" x14ac:dyDescent="0.2">
      <c r="A123" s="507" t="s">
        <v>1755</v>
      </c>
      <c r="B123" s="508" t="s">
        <v>1592</v>
      </c>
      <c r="C123" s="508" t="s">
        <v>1593</v>
      </c>
      <c r="D123" s="508" t="s">
        <v>1614</v>
      </c>
      <c r="E123" s="508" t="s">
        <v>1615</v>
      </c>
      <c r="F123" s="512">
        <v>18</v>
      </c>
      <c r="G123" s="512">
        <v>918</v>
      </c>
      <c r="H123" s="512"/>
      <c r="I123" s="512">
        <v>51</v>
      </c>
      <c r="J123" s="512"/>
      <c r="K123" s="512"/>
      <c r="L123" s="512"/>
      <c r="M123" s="512"/>
      <c r="N123" s="512"/>
      <c r="O123" s="512"/>
      <c r="P123" s="535"/>
      <c r="Q123" s="513"/>
    </row>
    <row r="124" spans="1:17" ht="14.45" customHeight="1" x14ac:dyDescent="0.2">
      <c r="A124" s="507" t="s">
        <v>1755</v>
      </c>
      <c r="B124" s="508" t="s">
        <v>1592</v>
      </c>
      <c r="C124" s="508" t="s">
        <v>1593</v>
      </c>
      <c r="D124" s="508" t="s">
        <v>1618</v>
      </c>
      <c r="E124" s="508" t="s">
        <v>1619</v>
      </c>
      <c r="F124" s="512">
        <v>36</v>
      </c>
      <c r="G124" s="512">
        <v>13572</v>
      </c>
      <c r="H124" s="512">
        <v>1.7142857142857142</v>
      </c>
      <c r="I124" s="512">
        <v>377</v>
      </c>
      <c r="J124" s="512">
        <v>21</v>
      </c>
      <c r="K124" s="512">
        <v>7917</v>
      </c>
      <c r="L124" s="512">
        <v>1</v>
      </c>
      <c r="M124" s="512">
        <v>377</v>
      </c>
      <c r="N124" s="512">
        <v>17</v>
      </c>
      <c r="O124" s="512">
        <v>6426</v>
      </c>
      <c r="P124" s="535">
        <v>0.81167108753315653</v>
      </c>
      <c r="Q124" s="513">
        <v>378</v>
      </c>
    </row>
    <row r="125" spans="1:17" ht="14.45" customHeight="1" x14ac:dyDescent="0.2">
      <c r="A125" s="507" t="s">
        <v>1755</v>
      </c>
      <c r="B125" s="508" t="s">
        <v>1592</v>
      </c>
      <c r="C125" s="508" t="s">
        <v>1593</v>
      </c>
      <c r="D125" s="508" t="s">
        <v>1620</v>
      </c>
      <c r="E125" s="508" t="s">
        <v>1621</v>
      </c>
      <c r="F125" s="512">
        <v>1</v>
      </c>
      <c r="G125" s="512">
        <v>34</v>
      </c>
      <c r="H125" s="512"/>
      <c r="I125" s="512">
        <v>34</v>
      </c>
      <c r="J125" s="512"/>
      <c r="K125" s="512"/>
      <c r="L125" s="512"/>
      <c r="M125" s="512"/>
      <c r="N125" s="512"/>
      <c r="O125" s="512"/>
      <c r="P125" s="535"/>
      <c r="Q125" s="513"/>
    </row>
    <row r="126" spans="1:17" ht="14.45" customHeight="1" x14ac:dyDescent="0.2">
      <c r="A126" s="507" t="s">
        <v>1755</v>
      </c>
      <c r="B126" s="508" t="s">
        <v>1592</v>
      </c>
      <c r="C126" s="508" t="s">
        <v>1593</v>
      </c>
      <c r="D126" s="508" t="s">
        <v>1622</v>
      </c>
      <c r="E126" s="508" t="s">
        <v>1623</v>
      </c>
      <c r="F126" s="512">
        <v>8</v>
      </c>
      <c r="G126" s="512">
        <v>4192</v>
      </c>
      <c r="H126" s="512">
        <v>1.6</v>
      </c>
      <c r="I126" s="512">
        <v>524</v>
      </c>
      <c r="J126" s="512">
        <v>5</v>
      </c>
      <c r="K126" s="512">
        <v>2620</v>
      </c>
      <c r="L126" s="512">
        <v>1</v>
      </c>
      <c r="M126" s="512">
        <v>524</v>
      </c>
      <c r="N126" s="512">
        <v>9</v>
      </c>
      <c r="O126" s="512">
        <v>4725</v>
      </c>
      <c r="P126" s="535">
        <v>1.8034351145038168</v>
      </c>
      <c r="Q126" s="513">
        <v>525</v>
      </c>
    </row>
    <row r="127" spans="1:17" ht="14.45" customHeight="1" x14ac:dyDescent="0.2">
      <c r="A127" s="507" t="s">
        <v>1755</v>
      </c>
      <c r="B127" s="508" t="s">
        <v>1592</v>
      </c>
      <c r="C127" s="508" t="s">
        <v>1593</v>
      </c>
      <c r="D127" s="508" t="s">
        <v>1624</v>
      </c>
      <c r="E127" s="508" t="s">
        <v>1625</v>
      </c>
      <c r="F127" s="512">
        <v>18</v>
      </c>
      <c r="G127" s="512">
        <v>1026</v>
      </c>
      <c r="H127" s="512">
        <v>8.9217391304347817</v>
      </c>
      <c r="I127" s="512">
        <v>57</v>
      </c>
      <c r="J127" s="512">
        <v>2</v>
      </c>
      <c r="K127" s="512">
        <v>115</v>
      </c>
      <c r="L127" s="512">
        <v>1</v>
      </c>
      <c r="M127" s="512">
        <v>57.5</v>
      </c>
      <c r="N127" s="512">
        <v>9</v>
      </c>
      <c r="O127" s="512">
        <v>522</v>
      </c>
      <c r="P127" s="535">
        <v>4.5391304347826091</v>
      </c>
      <c r="Q127" s="513">
        <v>58</v>
      </c>
    </row>
    <row r="128" spans="1:17" ht="14.45" customHeight="1" x14ac:dyDescent="0.2">
      <c r="A128" s="507" t="s">
        <v>1755</v>
      </c>
      <c r="B128" s="508" t="s">
        <v>1592</v>
      </c>
      <c r="C128" s="508" t="s">
        <v>1593</v>
      </c>
      <c r="D128" s="508" t="s">
        <v>1626</v>
      </c>
      <c r="E128" s="508" t="s">
        <v>1627</v>
      </c>
      <c r="F128" s="512">
        <v>5</v>
      </c>
      <c r="G128" s="512">
        <v>1120</v>
      </c>
      <c r="H128" s="512"/>
      <c r="I128" s="512">
        <v>224</v>
      </c>
      <c r="J128" s="512"/>
      <c r="K128" s="512"/>
      <c r="L128" s="512"/>
      <c r="M128" s="512"/>
      <c r="N128" s="512">
        <v>3</v>
      </c>
      <c r="O128" s="512">
        <v>678</v>
      </c>
      <c r="P128" s="535"/>
      <c r="Q128" s="513">
        <v>226</v>
      </c>
    </row>
    <row r="129" spans="1:17" ht="14.45" customHeight="1" x14ac:dyDescent="0.2">
      <c r="A129" s="507" t="s">
        <v>1755</v>
      </c>
      <c r="B129" s="508" t="s">
        <v>1592</v>
      </c>
      <c r="C129" s="508" t="s">
        <v>1593</v>
      </c>
      <c r="D129" s="508" t="s">
        <v>1628</v>
      </c>
      <c r="E129" s="508" t="s">
        <v>1629</v>
      </c>
      <c r="F129" s="512">
        <v>5</v>
      </c>
      <c r="G129" s="512">
        <v>2765</v>
      </c>
      <c r="H129" s="512"/>
      <c r="I129" s="512">
        <v>553</v>
      </c>
      <c r="J129" s="512"/>
      <c r="K129" s="512"/>
      <c r="L129" s="512"/>
      <c r="M129" s="512"/>
      <c r="N129" s="512">
        <v>3</v>
      </c>
      <c r="O129" s="512">
        <v>1665</v>
      </c>
      <c r="P129" s="535"/>
      <c r="Q129" s="513">
        <v>555</v>
      </c>
    </row>
    <row r="130" spans="1:17" ht="14.45" customHeight="1" x14ac:dyDescent="0.2">
      <c r="A130" s="507" t="s">
        <v>1755</v>
      </c>
      <c r="B130" s="508" t="s">
        <v>1592</v>
      </c>
      <c r="C130" s="508" t="s">
        <v>1593</v>
      </c>
      <c r="D130" s="508" t="s">
        <v>1630</v>
      </c>
      <c r="E130" s="508" t="s">
        <v>1631</v>
      </c>
      <c r="F130" s="512"/>
      <c r="G130" s="512"/>
      <c r="H130" s="512"/>
      <c r="I130" s="512"/>
      <c r="J130" s="512">
        <v>1</v>
      </c>
      <c r="K130" s="512">
        <v>214</v>
      </c>
      <c r="L130" s="512">
        <v>1</v>
      </c>
      <c r="M130" s="512">
        <v>214</v>
      </c>
      <c r="N130" s="512"/>
      <c r="O130" s="512"/>
      <c r="P130" s="535"/>
      <c r="Q130" s="513"/>
    </row>
    <row r="131" spans="1:17" ht="14.45" customHeight="1" x14ac:dyDescent="0.2">
      <c r="A131" s="507" t="s">
        <v>1755</v>
      </c>
      <c r="B131" s="508" t="s">
        <v>1592</v>
      </c>
      <c r="C131" s="508" t="s">
        <v>1593</v>
      </c>
      <c r="D131" s="508" t="s">
        <v>1632</v>
      </c>
      <c r="E131" s="508" t="s">
        <v>1633</v>
      </c>
      <c r="F131" s="512">
        <v>6</v>
      </c>
      <c r="G131" s="512">
        <v>846</v>
      </c>
      <c r="H131" s="512"/>
      <c r="I131" s="512">
        <v>141</v>
      </c>
      <c r="J131" s="512"/>
      <c r="K131" s="512"/>
      <c r="L131" s="512"/>
      <c r="M131" s="512"/>
      <c r="N131" s="512"/>
      <c r="O131" s="512"/>
      <c r="P131" s="535"/>
      <c r="Q131" s="513"/>
    </row>
    <row r="132" spans="1:17" ht="14.45" customHeight="1" x14ac:dyDescent="0.2">
      <c r="A132" s="507" t="s">
        <v>1755</v>
      </c>
      <c r="B132" s="508" t="s">
        <v>1592</v>
      </c>
      <c r="C132" s="508" t="s">
        <v>1593</v>
      </c>
      <c r="D132" s="508" t="s">
        <v>1638</v>
      </c>
      <c r="E132" s="508" t="s">
        <v>1639</v>
      </c>
      <c r="F132" s="512">
        <v>78</v>
      </c>
      <c r="G132" s="512">
        <v>1326</v>
      </c>
      <c r="H132" s="512">
        <v>4.333333333333333</v>
      </c>
      <c r="I132" s="512">
        <v>17</v>
      </c>
      <c r="J132" s="512">
        <v>18</v>
      </c>
      <c r="K132" s="512">
        <v>306</v>
      </c>
      <c r="L132" s="512">
        <v>1</v>
      </c>
      <c r="M132" s="512">
        <v>17</v>
      </c>
      <c r="N132" s="512">
        <v>18</v>
      </c>
      <c r="O132" s="512">
        <v>306</v>
      </c>
      <c r="P132" s="535">
        <v>1</v>
      </c>
      <c r="Q132" s="513">
        <v>17</v>
      </c>
    </row>
    <row r="133" spans="1:17" ht="14.45" customHeight="1" x14ac:dyDescent="0.2">
      <c r="A133" s="507" t="s">
        <v>1755</v>
      </c>
      <c r="B133" s="508" t="s">
        <v>1592</v>
      </c>
      <c r="C133" s="508" t="s">
        <v>1593</v>
      </c>
      <c r="D133" s="508" t="s">
        <v>1640</v>
      </c>
      <c r="E133" s="508" t="s">
        <v>1641</v>
      </c>
      <c r="F133" s="512"/>
      <c r="G133" s="512"/>
      <c r="H133" s="512"/>
      <c r="I133" s="512"/>
      <c r="J133" s="512"/>
      <c r="K133" s="512"/>
      <c r="L133" s="512"/>
      <c r="M133" s="512"/>
      <c r="N133" s="512">
        <v>2</v>
      </c>
      <c r="O133" s="512">
        <v>288</v>
      </c>
      <c r="P133" s="535"/>
      <c r="Q133" s="513">
        <v>144</v>
      </c>
    </row>
    <row r="134" spans="1:17" ht="14.45" customHeight="1" x14ac:dyDescent="0.2">
      <c r="A134" s="507" t="s">
        <v>1755</v>
      </c>
      <c r="B134" s="508" t="s">
        <v>1592</v>
      </c>
      <c r="C134" s="508" t="s">
        <v>1593</v>
      </c>
      <c r="D134" s="508" t="s">
        <v>1642</v>
      </c>
      <c r="E134" s="508" t="s">
        <v>1643</v>
      </c>
      <c r="F134" s="512">
        <v>16</v>
      </c>
      <c r="G134" s="512">
        <v>1040</v>
      </c>
      <c r="H134" s="512">
        <v>1.1428571428571428</v>
      </c>
      <c r="I134" s="512">
        <v>65</v>
      </c>
      <c r="J134" s="512">
        <v>14</v>
      </c>
      <c r="K134" s="512">
        <v>910</v>
      </c>
      <c r="L134" s="512">
        <v>1</v>
      </c>
      <c r="M134" s="512">
        <v>65</v>
      </c>
      <c r="N134" s="512">
        <v>6</v>
      </c>
      <c r="O134" s="512">
        <v>396</v>
      </c>
      <c r="P134" s="535">
        <v>0.43516483516483517</v>
      </c>
      <c r="Q134" s="513">
        <v>66</v>
      </c>
    </row>
    <row r="135" spans="1:17" ht="14.45" customHeight="1" x14ac:dyDescent="0.2">
      <c r="A135" s="507" t="s">
        <v>1755</v>
      </c>
      <c r="B135" s="508" t="s">
        <v>1592</v>
      </c>
      <c r="C135" s="508" t="s">
        <v>1593</v>
      </c>
      <c r="D135" s="508" t="s">
        <v>1648</v>
      </c>
      <c r="E135" s="508" t="s">
        <v>1649</v>
      </c>
      <c r="F135" s="512">
        <v>1757</v>
      </c>
      <c r="G135" s="512">
        <v>238952</v>
      </c>
      <c r="H135" s="512">
        <v>1.0507772476418724</v>
      </c>
      <c r="I135" s="512">
        <v>136</v>
      </c>
      <c r="J135" s="512">
        <v>1663</v>
      </c>
      <c r="K135" s="512">
        <v>227405</v>
      </c>
      <c r="L135" s="512">
        <v>1</v>
      </c>
      <c r="M135" s="512">
        <v>136.74383644016837</v>
      </c>
      <c r="N135" s="512">
        <v>1788</v>
      </c>
      <c r="O135" s="512">
        <v>246744</v>
      </c>
      <c r="P135" s="535">
        <v>1.0850421054946022</v>
      </c>
      <c r="Q135" s="513">
        <v>138</v>
      </c>
    </row>
    <row r="136" spans="1:17" ht="14.45" customHeight="1" x14ac:dyDescent="0.2">
      <c r="A136" s="507" t="s">
        <v>1755</v>
      </c>
      <c r="B136" s="508" t="s">
        <v>1592</v>
      </c>
      <c r="C136" s="508" t="s">
        <v>1593</v>
      </c>
      <c r="D136" s="508" t="s">
        <v>1650</v>
      </c>
      <c r="E136" s="508" t="s">
        <v>1651</v>
      </c>
      <c r="F136" s="512">
        <v>407</v>
      </c>
      <c r="G136" s="512">
        <v>37037</v>
      </c>
      <c r="H136" s="512">
        <v>1.0710526315789475</v>
      </c>
      <c r="I136" s="512">
        <v>91</v>
      </c>
      <c r="J136" s="512">
        <v>380</v>
      </c>
      <c r="K136" s="512">
        <v>34580</v>
      </c>
      <c r="L136" s="512">
        <v>1</v>
      </c>
      <c r="M136" s="512">
        <v>91</v>
      </c>
      <c r="N136" s="512">
        <v>268</v>
      </c>
      <c r="O136" s="512">
        <v>24656</v>
      </c>
      <c r="P136" s="535">
        <v>0.71301330248698669</v>
      </c>
      <c r="Q136" s="513">
        <v>92</v>
      </c>
    </row>
    <row r="137" spans="1:17" ht="14.45" customHeight="1" x14ac:dyDescent="0.2">
      <c r="A137" s="507" t="s">
        <v>1755</v>
      </c>
      <c r="B137" s="508" t="s">
        <v>1592</v>
      </c>
      <c r="C137" s="508" t="s">
        <v>1593</v>
      </c>
      <c r="D137" s="508" t="s">
        <v>1652</v>
      </c>
      <c r="E137" s="508" t="s">
        <v>1653</v>
      </c>
      <c r="F137" s="512">
        <v>3</v>
      </c>
      <c r="G137" s="512">
        <v>411</v>
      </c>
      <c r="H137" s="512">
        <v>1.4891304347826086</v>
      </c>
      <c r="I137" s="512">
        <v>137</v>
      </c>
      <c r="J137" s="512">
        <v>2</v>
      </c>
      <c r="K137" s="512">
        <v>276</v>
      </c>
      <c r="L137" s="512">
        <v>1</v>
      </c>
      <c r="M137" s="512">
        <v>138</v>
      </c>
      <c r="N137" s="512">
        <v>1</v>
      </c>
      <c r="O137" s="512">
        <v>140</v>
      </c>
      <c r="P137" s="535">
        <v>0.50724637681159424</v>
      </c>
      <c r="Q137" s="513">
        <v>140</v>
      </c>
    </row>
    <row r="138" spans="1:17" ht="14.45" customHeight="1" x14ac:dyDescent="0.2">
      <c r="A138" s="507" t="s">
        <v>1755</v>
      </c>
      <c r="B138" s="508" t="s">
        <v>1592</v>
      </c>
      <c r="C138" s="508" t="s">
        <v>1593</v>
      </c>
      <c r="D138" s="508" t="s">
        <v>1654</v>
      </c>
      <c r="E138" s="508" t="s">
        <v>1655</v>
      </c>
      <c r="F138" s="512">
        <v>88</v>
      </c>
      <c r="G138" s="512">
        <v>5808</v>
      </c>
      <c r="H138" s="512">
        <v>0.79214402618657942</v>
      </c>
      <c r="I138" s="512">
        <v>66</v>
      </c>
      <c r="J138" s="512">
        <v>111</v>
      </c>
      <c r="K138" s="512">
        <v>7332</v>
      </c>
      <c r="L138" s="512">
        <v>1</v>
      </c>
      <c r="M138" s="512">
        <v>66.054054054054049</v>
      </c>
      <c r="N138" s="512">
        <v>67</v>
      </c>
      <c r="O138" s="512">
        <v>4489</v>
      </c>
      <c r="P138" s="535">
        <v>0.61224768139661756</v>
      </c>
      <c r="Q138" s="513">
        <v>67</v>
      </c>
    </row>
    <row r="139" spans="1:17" ht="14.45" customHeight="1" x14ac:dyDescent="0.2">
      <c r="A139" s="507" t="s">
        <v>1755</v>
      </c>
      <c r="B139" s="508" t="s">
        <v>1592</v>
      </c>
      <c r="C139" s="508" t="s">
        <v>1593</v>
      </c>
      <c r="D139" s="508" t="s">
        <v>1656</v>
      </c>
      <c r="E139" s="508" t="s">
        <v>1657</v>
      </c>
      <c r="F139" s="512">
        <v>30</v>
      </c>
      <c r="G139" s="512">
        <v>9840</v>
      </c>
      <c r="H139" s="512">
        <v>1.5789473684210527</v>
      </c>
      <c r="I139" s="512">
        <v>328</v>
      </c>
      <c r="J139" s="512">
        <v>19</v>
      </c>
      <c r="K139" s="512">
        <v>6232</v>
      </c>
      <c r="L139" s="512">
        <v>1</v>
      </c>
      <c r="M139" s="512">
        <v>328</v>
      </c>
      <c r="N139" s="512">
        <v>9</v>
      </c>
      <c r="O139" s="512">
        <v>2961</v>
      </c>
      <c r="P139" s="535">
        <v>0.4751283697047497</v>
      </c>
      <c r="Q139" s="513">
        <v>329</v>
      </c>
    </row>
    <row r="140" spans="1:17" ht="14.45" customHeight="1" x14ac:dyDescent="0.2">
      <c r="A140" s="507" t="s">
        <v>1755</v>
      </c>
      <c r="B140" s="508" t="s">
        <v>1592</v>
      </c>
      <c r="C140" s="508" t="s">
        <v>1593</v>
      </c>
      <c r="D140" s="508" t="s">
        <v>1664</v>
      </c>
      <c r="E140" s="508" t="s">
        <v>1665</v>
      </c>
      <c r="F140" s="512">
        <v>206</v>
      </c>
      <c r="G140" s="512">
        <v>10506</v>
      </c>
      <c r="H140" s="512">
        <v>1.2638036809815951</v>
      </c>
      <c r="I140" s="512">
        <v>51</v>
      </c>
      <c r="J140" s="512">
        <v>163</v>
      </c>
      <c r="K140" s="512">
        <v>8313</v>
      </c>
      <c r="L140" s="512">
        <v>1</v>
      </c>
      <c r="M140" s="512">
        <v>51</v>
      </c>
      <c r="N140" s="512">
        <v>158</v>
      </c>
      <c r="O140" s="512">
        <v>8216</v>
      </c>
      <c r="P140" s="535">
        <v>0.98833152893059062</v>
      </c>
      <c r="Q140" s="513">
        <v>52</v>
      </c>
    </row>
    <row r="141" spans="1:17" ht="14.45" customHeight="1" x14ac:dyDescent="0.2">
      <c r="A141" s="507" t="s">
        <v>1755</v>
      </c>
      <c r="B141" s="508" t="s">
        <v>1592</v>
      </c>
      <c r="C141" s="508" t="s">
        <v>1593</v>
      </c>
      <c r="D141" s="508" t="s">
        <v>1672</v>
      </c>
      <c r="E141" s="508" t="s">
        <v>1673</v>
      </c>
      <c r="F141" s="512">
        <v>3</v>
      </c>
      <c r="G141" s="512">
        <v>621</v>
      </c>
      <c r="H141" s="512">
        <v>0.5</v>
      </c>
      <c r="I141" s="512">
        <v>207</v>
      </c>
      <c r="J141" s="512">
        <v>6</v>
      </c>
      <c r="K141" s="512">
        <v>1242</v>
      </c>
      <c r="L141" s="512">
        <v>1</v>
      </c>
      <c r="M141" s="512">
        <v>207</v>
      </c>
      <c r="N141" s="512">
        <v>2</v>
      </c>
      <c r="O141" s="512">
        <v>418</v>
      </c>
      <c r="P141" s="535">
        <v>0.33655394524959742</v>
      </c>
      <c r="Q141" s="513">
        <v>209</v>
      </c>
    </row>
    <row r="142" spans="1:17" ht="14.45" customHeight="1" x14ac:dyDescent="0.2">
      <c r="A142" s="507" t="s">
        <v>1755</v>
      </c>
      <c r="B142" s="508" t="s">
        <v>1592</v>
      </c>
      <c r="C142" s="508" t="s">
        <v>1593</v>
      </c>
      <c r="D142" s="508" t="s">
        <v>1678</v>
      </c>
      <c r="E142" s="508" t="s">
        <v>1679</v>
      </c>
      <c r="F142" s="512">
        <v>6</v>
      </c>
      <c r="G142" s="512">
        <v>3672</v>
      </c>
      <c r="H142" s="512">
        <v>0.8571428571428571</v>
      </c>
      <c r="I142" s="512">
        <v>612</v>
      </c>
      <c r="J142" s="512">
        <v>7</v>
      </c>
      <c r="K142" s="512">
        <v>4284</v>
      </c>
      <c r="L142" s="512">
        <v>1</v>
      </c>
      <c r="M142" s="512">
        <v>612</v>
      </c>
      <c r="N142" s="512">
        <v>9</v>
      </c>
      <c r="O142" s="512">
        <v>5535</v>
      </c>
      <c r="P142" s="535">
        <v>1.2920168067226891</v>
      </c>
      <c r="Q142" s="513">
        <v>615</v>
      </c>
    </row>
    <row r="143" spans="1:17" ht="14.45" customHeight="1" x14ac:dyDescent="0.2">
      <c r="A143" s="507" t="s">
        <v>1755</v>
      </c>
      <c r="B143" s="508" t="s">
        <v>1592</v>
      </c>
      <c r="C143" s="508" t="s">
        <v>1593</v>
      </c>
      <c r="D143" s="508" t="s">
        <v>1689</v>
      </c>
      <c r="E143" s="508" t="s">
        <v>1690</v>
      </c>
      <c r="F143" s="512"/>
      <c r="G143" s="512"/>
      <c r="H143" s="512"/>
      <c r="I143" s="512"/>
      <c r="J143" s="512">
        <v>1</v>
      </c>
      <c r="K143" s="512">
        <v>272</v>
      </c>
      <c r="L143" s="512">
        <v>1</v>
      </c>
      <c r="M143" s="512">
        <v>272</v>
      </c>
      <c r="N143" s="512"/>
      <c r="O143" s="512"/>
      <c r="P143" s="535"/>
      <c r="Q143" s="513"/>
    </row>
    <row r="144" spans="1:17" ht="14.45" customHeight="1" x14ac:dyDescent="0.2">
      <c r="A144" s="507" t="s">
        <v>1755</v>
      </c>
      <c r="B144" s="508" t="s">
        <v>1592</v>
      </c>
      <c r="C144" s="508" t="s">
        <v>1593</v>
      </c>
      <c r="D144" s="508" t="s">
        <v>1695</v>
      </c>
      <c r="E144" s="508" t="s">
        <v>1696</v>
      </c>
      <c r="F144" s="512"/>
      <c r="G144" s="512"/>
      <c r="H144" s="512"/>
      <c r="I144" s="512"/>
      <c r="J144" s="512"/>
      <c r="K144" s="512"/>
      <c r="L144" s="512"/>
      <c r="M144" s="512"/>
      <c r="N144" s="512">
        <v>2</v>
      </c>
      <c r="O144" s="512">
        <v>94</v>
      </c>
      <c r="P144" s="535"/>
      <c r="Q144" s="513">
        <v>47</v>
      </c>
    </row>
    <row r="145" spans="1:17" ht="14.45" customHeight="1" x14ac:dyDescent="0.2">
      <c r="A145" s="507" t="s">
        <v>1755</v>
      </c>
      <c r="B145" s="508" t="s">
        <v>1592</v>
      </c>
      <c r="C145" s="508" t="s">
        <v>1593</v>
      </c>
      <c r="D145" s="508" t="s">
        <v>1705</v>
      </c>
      <c r="E145" s="508" t="s">
        <v>1706</v>
      </c>
      <c r="F145" s="512"/>
      <c r="G145" s="512"/>
      <c r="H145" s="512"/>
      <c r="I145" s="512"/>
      <c r="J145" s="512">
        <v>5</v>
      </c>
      <c r="K145" s="512">
        <v>7465</v>
      </c>
      <c r="L145" s="512">
        <v>1</v>
      </c>
      <c r="M145" s="512">
        <v>1493</v>
      </c>
      <c r="N145" s="512">
        <v>5</v>
      </c>
      <c r="O145" s="512">
        <v>7480</v>
      </c>
      <c r="P145" s="535">
        <v>1.0020093770931011</v>
      </c>
      <c r="Q145" s="513">
        <v>1496</v>
      </c>
    </row>
    <row r="146" spans="1:17" ht="14.45" customHeight="1" x14ac:dyDescent="0.2">
      <c r="A146" s="507" t="s">
        <v>1755</v>
      </c>
      <c r="B146" s="508" t="s">
        <v>1592</v>
      </c>
      <c r="C146" s="508" t="s">
        <v>1593</v>
      </c>
      <c r="D146" s="508" t="s">
        <v>1707</v>
      </c>
      <c r="E146" s="508" t="s">
        <v>1708</v>
      </c>
      <c r="F146" s="512"/>
      <c r="G146" s="512"/>
      <c r="H146" s="512"/>
      <c r="I146" s="512"/>
      <c r="J146" s="512">
        <v>3</v>
      </c>
      <c r="K146" s="512">
        <v>981</v>
      </c>
      <c r="L146" s="512">
        <v>1</v>
      </c>
      <c r="M146" s="512">
        <v>327</v>
      </c>
      <c r="N146" s="512">
        <v>5</v>
      </c>
      <c r="O146" s="512">
        <v>1645</v>
      </c>
      <c r="P146" s="535">
        <v>1.6768603465851173</v>
      </c>
      <c r="Q146" s="513">
        <v>329</v>
      </c>
    </row>
    <row r="147" spans="1:17" ht="14.45" customHeight="1" x14ac:dyDescent="0.2">
      <c r="A147" s="507" t="s">
        <v>1755</v>
      </c>
      <c r="B147" s="508" t="s">
        <v>1592</v>
      </c>
      <c r="C147" s="508" t="s">
        <v>1593</v>
      </c>
      <c r="D147" s="508" t="s">
        <v>1713</v>
      </c>
      <c r="E147" s="508" t="s">
        <v>1714</v>
      </c>
      <c r="F147" s="512">
        <v>434</v>
      </c>
      <c r="G147" s="512">
        <v>112840</v>
      </c>
      <c r="H147" s="512">
        <v>0.40031218958422021</v>
      </c>
      <c r="I147" s="512">
        <v>260</v>
      </c>
      <c r="J147" s="512">
        <v>1080</v>
      </c>
      <c r="K147" s="512">
        <v>281880</v>
      </c>
      <c r="L147" s="512">
        <v>1</v>
      </c>
      <c r="M147" s="512">
        <v>261</v>
      </c>
      <c r="N147" s="512">
        <v>1140</v>
      </c>
      <c r="O147" s="512">
        <v>298680</v>
      </c>
      <c r="P147" s="535">
        <v>1.0595998297147722</v>
      </c>
      <c r="Q147" s="513">
        <v>262</v>
      </c>
    </row>
    <row r="148" spans="1:17" ht="14.45" customHeight="1" x14ac:dyDescent="0.2">
      <c r="A148" s="507" t="s">
        <v>1755</v>
      </c>
      <c r="B148" s="508" t="s">
        <v>1592</v>
      </c>
      <c r="C148" s="508" t="s">
        <v>1593</v>
      </c>
      <c r="D148" s="508" t="s">
        <v>1715</v>
      </c>
      <c r="E148" s="508" t="s">
        <v>1716</v>
      </c>
      <c r="F148" s="512">
        <v>4</v>
      </c>
      <c r="G148" s="512">
        <v>660</v>
      </c>
      <c r="H148" s="512">
        <v>0.12903225806451613</v>
      </c>
      <c r="I148" s="512">
        <v>165</v>
      </c>
      <c r="J148" s="512">
        <v>31</v>
      </c>
      <c r="K148" s="512">
        <v>5115</v>
      </c>
      <c r="L148" s="512">
        <v>1</v>
      </c>
      <c r="M148" s="512">
        <v>165</v>
      </c>
      <c r="N148" s="512">
        <v>48</v>
      </c>
      <c r="O148" s="512">
        <v>7968</v>
      </c>
      <c r="P148" s="535">
        <v>1.5577712609970675</v>
      </c>
      <c r="Q148" s="513">
        <v>166</v>
      </c>
    </row>
    <row r="149" spans="1:17" ht="14.45" customHeight="1" x14ac:dyDescent="0.2">
      <c r="A149" s="507" t="s">
        <v>1755</v>
      </c>
      <c r="B149" s="508" t="s">
        <v>1592</v>
      </c>
      <c r="C149" s="508" t="s">
        <v>1593</v>
      </c>
      <c r="D149" s="508" t="s">
        <v>1719</v>
      </c>
      <c r="E149" s="508" t="s">
        <v>1720</v>
      </c>
      <c r="F149" s="512"/>
      <c r="G149" s="512"/>
      <c r="H149" s="512"/>
      <c r="I149" s="512"/>
      <c r="J149" s="512"/>
      <c r="K149" s="512"/>
      <c r="L149" s="512"/>
      <c r="M149" s="512"/>
      <c r="N149" s="512">
        <v>3</v>
      </c>
      <c r="O149" s="512">
        <v>456</v>
      </c>
      <c r="P149" s="535"/>
      <c r="Q149" s="513">
        <v>152</v>
      </c>
    </row>
    <row r="150" spans="1:17" ht="14.45" customHeight="1" x14ac:dyDescent="0.2">
      <c r="A150" s="507" t="s">
        <v>1756</v>
      </c>
      <c r="B150" s="508" t="s">
        <v>1592</v>
      </c>
      <c r="C150" s="508" t="s">
        <v>1593</v>
      </c>
      <c r="D150" s="508" t="s">
        <v>1594</v>
      </c>
      <c r="E150" s="508" t="s">
        <v>1595</v>
      </c>
      <c r="F150" s="512">
        <v>570</v>
      </c>
      <c r="G150" s="512">
        <v>98610</v>
      </c>
      <c r="H150" s="512">
        <v>1.0961782165010339</v>
      </c>
      <c r="I150" s="512">
        <v>173</v>
      </c>
      <c r="J150" s="512">
        <v>517</v>
      </c>
      <c r="K150" s="512">
        <v>89958</v>
      </c>
      <c r="L150" s="512">
        <v>1</v>
      </c>
      <c r="M150" s="512">
        <v>174</v>
      </c>
      <c r="N150" s="512">
        <v>494</v>
      </c>
      <c r="O150" s="512">
        <v>86450</v>
      </c>
      <c r="P150" s="535">
        <v>0.96100402410013563</v>
      </c>
      <c r="Q150" s="513">
        <v>175</v>
      </c>
    </row>
    <row r="151" spans="1:17" ht="14.45" customHeight="1" x14ac:dyDescent="0.2">
      <c r="A151" s="507" t="s">
        <v>1756</v>
      </c>
      <c r="B151" s="508" t="s">
        <v>1592</v>
      </c>
      <c r="C151" s="508" t="s">
        <v>1593</v>
      </c>
      <c r="D151" s="508" t="s">
        <v>1608</v>
      </c>
      <c r="E151" s="508" t="s">
        <v>1609</v>
      </c>
      <c r="F151" s="512"/>
      <c r="G151" s="512"/>
      <c r="H151" s="512"/>
      <c r="I151" s="512"/>
      <c r="J151" s="512">
        <v>4</v>
      </c>
      <c r="K151" s="512">
        <v>4280</v>
      </c>
      <c r="L151" s="512">
        <v>1</v>
      </c>
      <c r="M151" s="512">
        <v>1070</v>
      </c>
      <c r="N151" s="512">
        <v>5</v>
      </c>
      <c r="O151" s="512">
        <v>5365</v>
      </c>
      <c r="P151" s="535">
        <v>1.2535046728971964</v>
      </c>
      <c r="Q151" s="513">
        <v>1073</v>
      </c>
    </row>
    <row r="152" spans="1:17" ht="14.45" customHeight="1" x14ac:dyDescent="0.2">
      <c r="A152" s="507" t="s">
        <v>1756</v>
      </c>
      <c r="B152" s="508" t="s">
        <v>1592</v>
      </c>
      <c r="C152" s="508" t="s">
        <v>1593</v>
      </c>
      <c r="D152" s="508" t="s">
        <v>1610</v>
      </c>
      <c r="E152" s="508" t="s">
        <v>1611</v>
      </c>
      <c r="F152" s="512">
        <v>196</v>
      </c>
      <c r="G152" s="512">
        <v>9016</v>
      </c>
      <c r="H152" s="512">
        <v>1.0710382513661203</v>
      </c>
      <c r="I152" s="512">
        <v>46</v>
      </c>
      <c r="J152" s="512">
        <v>183</v>
      </c>
      <c r="K152" s="512">
        <v>8418</v>
      </c>
      <c r="L152" s="512">
        <v>1</v>
      </c>
      <c r="M152" s="512">
        <v>46</v>
      </c>
      <c r="N152" s="512">
        <v>169</v>
      </c>
      <c r="O152" s="512">
        <v>7943</v>
      </c>
      <c r="P152" s="535">
        <v>0.94357329531955336</v>
      </c>
      <c r="Q152" s="513">
        <v>47</v>
      </c>
    </row>
    <row r="153" spans="1:17" ht="14.45" customHeight="1" x14ac:dyDescent="0.2">
      <c r="A153" s="507" t="s">
        <v>1756</v>
      </c>
      <c r="B153" s="508" t="s">
        <v>1592</v>
      </c>
      <c r="C153" s="508" t="s">
        <v>1593</v>
      </c>
      <c r="D153" s="508" t="s">
        <v>1612</v>
      </c>
      <c r="E153" s="508" t="s">
        <v>1613</v>
      </c>
      <c r="F153" s="512">
        <v>16</v>
      </c>
      <c r="G153" s="512">
        <v>5552</v>
      </c>
      <c r="H153" s="512">
        <v>1</v>
      </c>
      <c r="I153" s="512">
        <v>347</v>
      </c>
      <c r="J153" s="512">
        <v>16</v>
      </c>
      <c r="K153" s="512">
        <v>5552</v>
      </c>
      <c r="L153" s="512">
        <v>1</v>
      </c>
      <c r="M153" s="512">
        <v>347</v>
      </c>
      <c r="N153" s="512">
        <v>25</v>
      </c>
      <c r="O153" s="512">
        <v>8700</v>
      </c>
      <c r="P153" s="535">
        <v>1.5670028818443804</v>
      </c>
      <c r="Q153" s="513">
        <v>348</v>
      </c>
    </row>
    <row r="154" spans="1:17" ht="14.45" customHeight="1" x14ac:dyDescent="0.2">
      <c r="A154" s="507" t="s">
        <v>1756</v>
      </c>
      <c r="B154" s="508" t="s">
        <v>1592</v>
      </c>
      <c r="C154" s="508" t="s">
        <v>1593</v>
      </c>
      <c r="D154" s="508" t="s">
        <v>1618</v>
      </c>
      <c r="E154" s="508" t="s">
        <v>1619</v>
      </c>
      <c r="F154" s="512">
        <v>52</v>
      </c>
      <c r="G154" s="512">
        <v>19604</v>
      </c>
      <c r="H154" s="512">
        <v>5.7777777777777777</v>
      </c>
      <c r="I154" s="512">
        <v>377</v>
      </c>
      <c r="J154" s="512">
        <v>9</v>
      </c>
      <c r="K154" s="512">
        <v>3393</v>
      </c>
      <c r="L154" s="512">
        <v>1</v>
      </c>
      <c r="M154" s="512">
        <v>377</v>
      </c>
      <c r="N154" s="512">
        <v>21</v>
      </c>
      <c r="O154" s="512">
        <v>7938</v>
      </c>
      <c r="P154" s="535">
        <v>2.3395225464190981</v>
      </c>
      <c r="Q154" s="513">
        <v>378</v>
      </c>
    </row>
    <row r="155" spans="1:17" ht="14.45" customHeight="1" x14ac:dyDescent="0.2">
      <c r="A155" s="507" t="s">
        <v>1756</v>
      </c>
      <c r="B155" s="508" t="s">
        <v>1592</v>
      </c>
      <c r="C155" s="508" t="s">
        <v>1593</v>
      </c>
      <c r="D155" s="508" t="s">
        <v>1620</v>
      </c>
      <c r="E155" s="508" t="s">
        <v>1621</v>
      </c>
      <c r="F155" s="512">
        <v>8</v>
      </c>
      <c r="G155" s="512">
        <v>272</v>
      </c>
      <c r="H155" s="512">
        <v>2</v>
      </c>
      <c r="I155" s="512">
        <v>34</v>
      </c>
      <c r="J155" s="512">
        <v>4</v>
      </c>
      <c r="K155" s="512">
        <v>136</v>
      </c>
      <c r="L155" s="512">
        <v>1</v>
      </c>
      <c r="M155" s="512">
        <v>34</v>
      </c>
      <c r="N155" s="512">
        <v>2</v>
      </c>
      <c r="O155" s="512">
        <v>68</v>
      </c>
      <c r="P155" s="535">
        <v>0.5</v>
      </c>
      <c r="Q155" s="513">
        <v>34</v>
      </c>
    </row>
    <row r="156" spans="1:17" ht="14.45" customHeight="1" x14ac:dyDescent="0.2">
      <c r="A156" s="507" t="s">
        <v>1756</v>
      </c>
      <c r="B156" s="508" t="s">
        <v>1592</v>
      </c>
      <c r="C156" s="508" t="s">
        <v>1593</v>
      </c>
      <c r="D156" s="508" t="s">
        <v>1622</v>
      </c>
      <c r="E156" s="508" t="s">
        <v>1623</v>
      </c>
      <c r="F156" s="512"/>
      <c r="G156" s="512"/>
      <c r="H156" s="512"/>
      <c r="I156" s="512"/>
      <c r="J156" s="512"/>
      <c r="K156" s="512"/>
      <c r="L156" s="512"/>
      <c r="M156" s="512"/>
      <c r="N156" s="512">
        <v>3</v>
      </c>
      <c r="O156" s="512">
        <v>1575</v>
      </c>
      <c r="P156" s="535"/>
      <c r="Q156" s="513">
        <v>525</v>
      </c>
    </row>
    <row r="157" spans="1:17" ht="14.45" customHeight="1" x14ac:dyDescent="0.2">
      <c r="A157" s="507" t="s">
        <v>1756</v>
      </c>
      <c r="B157" s="508" t="s">
        <v>1592</v>
      </c>
      <c r="C157" s="508" t="s">
        <v>1593</v>
      </c>
      <c r="D157" s="508" t="s">
        <v>1624</v>
      </c>
      <c r="E157" s="508" t="s">
        <v>1625</v>
      </c>
      <c r="F157" s="512">
        <v>1</v>
      </c>
      <c r="G157" s="512">
        <v>57</v>
      </c>
      <c r="H157" s="512"/>
      <c r="I157" s="512">
        <v>57</v>
      </c>
      <c r="J157" s="512"/>
      <c r="K157" s="512"/>
      <c r="L157" s="512"/>
      <c r="M157" s="512"/>
      <c r="N157" s="512">
        <v>1</v>
      </c>
      <c r="O157" s="512">
        <v>58</v>
      </c>
      <c r="P157" s="535"/>
      <c r="Q157" s="513">
        <v>58</v>
      </c>
    </row>
    <row r="158" spans="1:17" ht="14.45" customHeight="1" x14ac:dyDescent="0.2">
      <c r="A158" s="507" t="s">
        <v>1756</v>
      </c>
      <c r="B158" s="508" t="s">
        <v>1592</v>
      </c>
      <c r="C158" s="508" t="s">
        <v>1593</v>
      </c>
      <c r="D158" s="508" t="s">
        <v>1626</v>
      </c>
      <c r="E158" s="508" t="s">
        <v>1627</v>
      </c>
      <c r="F158" s="512">
        <v>1</v>
      </c>
      <c r="G158" s="512">
        <v>224</v>
      </c>
      <c r="H158" s="512"/>
      <c r="I158" s="512">
        <v>224</v>
      </c>
      <c r="J158" s="512"/>
      <c r="K158" s="512"/>
      <c r="L158" s="512"/>
      <c r="M158" s="512"/>
      <c r="N158" s="512"/>
      <c r="O158" s="512"/>
      <c r="P158" s="535"/>
      <c r="Q158" s="513"/>
    </row>
    <row r="159" spans="1:17" ht="14.45" customHeight="1" x14ac:dyDescent="0.2">
      <c r="A159" s="507" t="s">
        <v>1756</v>
      </c>
      <c r="B159" s="508" t="s">
        <v>1592</v>
      </c>
      <c r="C159" s="508" t="s">
        <v>1593</v>
      </c>
      <c r="D159" s="508" t="s">
        <v>1628</v>
      </c>
      <c r="E159" s="508" t="s">
        <v>1629</v>
      </c>
      <c r="F159" s="512">
        <v>1</v>
      </c>
      <c r="G159" s="512">
        <v>553</v>
      </c>
      <c r="H159" s="512"/>
      <c r="I159" s="512">
        <v>553</v>
      </c>
      <c r="J159" s="512"/>
      <c r="K159" s="512"/>
      <c r="L159" s="512"/>
      <c r="M159" s="512"/>
      <c r="N159" s="512"/>
      <c r="O159" s="512"/>
      <c r="P159" s="535"/>
      <c r="Q159" s="513"/>
    </row>
    <row r="160" spans="1:17" ht="14.45" customHeight="1" x14ac:dyDescent="0.2">
      <c r="A160" s="507" t="s">
        <v>1756</v>
      </c>
      <c r="B160" s="508" t="s">
        <v>1592</v>
      </c>
      <c r="C160" s="508" t="s">
        <v>1593</v>
      </c>
      <c r="D160" s="508" t="s">
        <v>1638</v>
      </c>
      <c r="E160" s="508" t="s">
        <v>1639</v>
      </c>
      <c r="F160" s="512">
        <v>51</v>
      </c>
      <c r="G160" s="512">
        <v>867</v>
      </c>
      <c r="H160" s="512">
        <v>4.6363636363636367</v>
      </c>
      <c r="I160" s="512">
        <v>17</v>
      </c>
      <c r="J160" s="512">
        <v>11</v>
      </c>
      <c r="K160" s="512">
        <v>187</v>
      </c>
      <c r="L160" s="512">
        <v>1</v>
      </c>
      <c r="M160" s="512">
        <v>17</v>
      </c>
      <c r="N160" s="512">
        <v>24</v>
      </c>
      <c r="O160" s="512">
        <v>408</v>
      </c>
      <c r="P160" s="535">
        <v>2.1818181818181817</v>
      </c>
      <c r="Q160" s="513">
        <v>17</v>
      </c>
    </row>
    <row r="161" spans="1:17" ht="14.45" customHeight="1" x14ac:dyDescent="0.2">
      <c r="A161" s="507" t="s">
        <v>1756</v>
      </c>
      <c r="B161" s="508" t="s">
        <v>1592</v>
      </c>
      <c r="C161" s="508" t="s">
        <v>1593</v>
      </c>
      <c r="D161" s="508" t="s">
        <v>1642</v>
      </c>
      <c r="E161" s="508" t="s">
        <v>1643</v>
      </c>
      <c r="F161" s="512">
        <v>4</v>
      </c>
      <c r="G161" s="512">
        <v>260</v>
      </c>
      <c r="H161" s="512"/>
      <c r="I161" s="512">
        <v>65</v>
      </c>
      <c r="J161" s="512"/>
      <c r="K161" s="512"/>
      <c r="L161" s="512"/>
      <c r="M161" s="512"/>
      <c r="N161" s="512"/>
      <c r="O161" s="512"/>
      <c r="P161" s="535"/>
      <c r="Q161" s="513"/>
    </row>
    <row r="162" spans="1:17" ht="14.45" customHeight="1" x14ac:dyDescent="0.2">
      <c r="A162" s="507" t="s">
        <v>1756</v>
      </c>
      <c r="B162" s="508" t="s">
        <v>1592</v>
      </c>
      <c r="C162" s="508" t="s">
        <v>1593</v>
      </c>
      <c r="D162" s="508" t="s">
        <v>1648</v>
      </c>
      <c r="E162" s="508" t="s">
        <v>1649</v>
      </c>
      <c r="F162" s="512">
        <v>148</v>
      </c>
      <c r="G162" s="512">
        <v>20128</v>
      </c>
      <c r="H162" s="512">
        <v>1.3492425258077489</v>
      </c>
      <c r="I162" s="512">
        <v>136</v>
      </c>
      <c r="J162" s="512">
        <v>109</v>
      </c>
      <c r="K162" s="512">
        <v>14918</v>
      </c>
      <c r="L162" s="512">
        <v>1</v>
      </c>
      <c r="M162" s="512">
        <v>136.86238532110093</v>
      </c>
      <c r="N162" s="512">
        <v>200</v>
      </c>
      <c r="O162" s="512">
        <v>27600</v>
      </c>
      <c r="P162" s="535">
        <v>1.8501139562944093</v>
      </c>
      <c r="Q162" s="513">
        <v>138</v>
      </c>
    </row>
    <row r="163" spans="1:17" ht="14.45" customHeight="1" x14ac:dyDescent="0.2">
      <c r="A163" s="507" t="s">
        <v>1756</v>
      </c>
      <c r="B163" s="508" t="s">
        <v>1592</v>
      </c>
      <c r="C163" s="508" t="s">
        <v>1593</v>
      </c>
      <c r="D163" s="508" t="s">
        <v>1650</v>
      </c>
      <c r="E163" s="508" t="s">
        <v>1651</v>
      </c>
      <c r="F163" s="512">
        <v>29</v>
      </c>
      <c r="G163" s="512">
        <v>2639</v>
      </c>
      <c r="H163" s="512">
        <v>2.4166666666666665</v>
      </c>
      <c r="I163" s="512">
        <v>91</v>
      </c>
      <c r="J163" s="512">
        <v>12</v>
      </c>
      <c r="K163" s="512">
        <v>1092</v>
      </c>
      <c r="L163" s="512">
        <v>1</v>
      </c>
      <c r="M163" s="512">
        <v>91</v>
      </c>
      <c r="N163" s="512">
        <v>12</v>
      </c>
      <c r="O163" s="512">
        <v>1104</v>
      </c>
      <c r="P163" s="535">
        <v>1.0109890109890109</v>
      </c>
      <c r="Q163" s="513">
        <v>92</v>
      </c>
    </row>
    <row r="164" spans="1:17" ht="14.45" customHeight="1" x14ac:dyDescent="0.2">
      <c r="A164" s="507" t="s">
        <v>1756</v>
      </c>
      <c r="B164" s="508" t="s">
        <v>1592</v>
      </c>
      <c r="C164" s="508" t="s">
        <v>1593</v>
      </c>
      <c r="D164" s="508" t="s">
        <v>1654</v>
      </c>
      <c r="E164" s="508" t="s">
        <v>1655</v>
      </c>
      <c r="F164" s="512">
        <v>8</v>
      </c>
      <c r="G164" s="512">
        <v>528</v>
      </c>
      <c r="H164" s="512">
        <v>8</v>
      </c>
      <c r="I164" s="512">
        <v>66</v>
      </c>
      <c r="J164" s="512">
        <v>1</v>
      </c>
      <c r="K164" s="512">
        <v>66</v>
      </c>
      <c r="L164" s="512">
        <v>1</v>
      </c>
      <c r="M164" s="512">
        <v>66</v>
      </c>
      <c r="N164" s="512">
        <v>5</v>
      </c>
      <c r="O164" s="512">
        <v>335</v>
      </c>
      <c r="P164" s="535">
        <v>5.0757575757575761</v>
      </c>
      <c r="Q164" s="513">
        <v>67</v>
      </c>
    </row>
    <row r="165" spans="1:17" ht="14.45" customHeight="1" x14ac:dyDescent="0.2">
      <c r="A165" s="507" t="s">
        <v>1756</v>
      </c>
      <c r="B165" s="508" t="s">
        <v>1592</v>
      </c>
      <c r="C165" s="508" t="s">
        <v>1593</v>
      </c>
      <c r="D165" s="508" t="s">
        <v>1656</v>
      </c>
      <c r="E165" s="508" t="s">
        <v>1657</v>
      </c>
      <c r="F165" s="512">
        <v>7</v>
      </c>
      <c r="G165" s="512">
        <v>2296</v>
      </c>
      <c r="H165" s="512"/>
      <c r="I165" s="512">
        <v>328</v>
      </c>
      <c r="J165" s="512"/>
      <c r="K165" s="512"/>
      <c r="L165" s="512"/>
      <c r="M165" s="512"/>
      <c r="N165" s="512"/>
      <c r="O165" s="512"/>
      <c r="P165" s="535"/>
      <c r="Q165" s="513"/>
    </row>
    <row r="166" spans="1:17" ht="14.45" customHeight="1" x14ac:dyDescent="0.2">
      <c r="A166" s="507" t="s">
        <v>1756</v>
      </c>
      <c r="B166" s="508" t="s">
        <v>1592</v>
      </c>
      <c r="C166" s="508" t="s">
        <v>1593</v>
      </c>
      <c r="D166" s="508" t="s">
        <v>1664</v>
      </c>
      <c r="E166" s="508" t="s">
        <v>1665</v>
      </c>
      <c r="F166" s="512">
        <v>24</v>
      </c>
      <c r="G166" s="512">
        <v>1224</v>
      </c>
      <c r="H166" s="512">
        <v>1.411764705882353</v>
      </c>
      <c r="I166" s="512">
        <v>51</v>
      </c>
      <c r="J166" s="512">
        <v>17</v>
      </c>
      <c r="K166" s="512">
        <v>867</v>
      </c>
      <c r="L166" s="512">
        <v>1</v>
      </c>
      <c r="M166" s="512">
        <v>51</v>
      </c>
      <c r="N166" s="512">
        <v>38</v>
      </c>
      <c r="O166" s="512">
        <v>1976</v>
      </c>
      <c r="P166" s="535">
        <v>2.2791234140715111</v>
      </c>
      <c r="Q166" s="513">
        <v>52</v>
      </c>
    </row>
    <row r="167" spans="1:17" ht="14.45" customHeight="1" x14ac:dyDescent="0.2">
      <c r="A167" s="507" t="s">
        <v>1756</v>
      </c>
      <c r="B167" s="508" t="s">
        <v>1592</v>
      </c>
      <c r="C167" s="508" t="s">
        <v>1593</v>
      </c>
      <c r="D167" s="508" t="s">
        <v>1672</v>
      </c>
      <c r="E167" s="508" t="s">
        <v>1673</v>
      </c>
      <c r="F167" s="512">
        <v>1</v>
      </c>
      <c r="G167" s="512">
        <v>207</v>
      </c>
      <c r="H167" s="512"/>
      <c r="I167" s="512">
        <v>207</v>
      </c>
      <c r="J167" s="512"/>
      <c r="K167" s="512"/>
      <c r="L167" s="512"/>
      <c r="M167" s="512"/>
      <c r="N167" s="512"/>
      <c r="O167" s="512"/>
      <c r="P167" s="535"/>
      <c r="Q167" s="513"/>
    </row>
    <row r="168" spans="1:17" ht="14.45" customHeight="1" x14ac:dyDescent="0.2">
      <c r="A168" s="507" t="s">
        <v>1756</v>
      </c>
      <c r="B168" s="508" t="s">
        <v>1592</v>
      </c>
      <c r="C168" s="508" t="s">
        <v>1593</v>
      </c>
      <c r="D168" s="508" t="s">
        <v>1678</v>
      </c>
      <c r="E168" s="508" t="s">
        <v>1679</v>
      </c>
      <c r="F168" s="512"/>
      <c r="G168" s="512"/>
      <c r="H168" s="512"/>
      <c r="I168" s="512"/>
      <c r="J168" s="512"/>
      <c r="K168" s="512"/>
      <c r="L168" s="512"/>
      <c r="M168" s="512"/>
      <c r="N168" s="512">
        <v>1</v>
      </c>
      <c r="O168" s="512">
        <v>615</v>
      </c>
      <c r="P168" s="535"/>
      <c r="Q168" s="513">
        <v>615</v>
      </c>
    </row>
    <row r="169" spans="1:17" ht="14.45" customHeight="1" x14ac:dyDescent="0.2">
      <c r="A169" s="507" t="s">
        <v>1756</v>
      </c>
      <c r="B169" s="508" t="s">
        <v>1592</v>
      </c>
      <c r="C169" s="508" t="s">
        <v>1593</v>
      </c>
      <c r="D169" s="508" t="s">
        <v>1705</v>
      </c>
      <c r="E169" s="508" t="s">
        <v>1706</v>
      </c>
      <c r="F169" s="512">
        <v>1</v>
      </c>
      <c r="G169" s="512">
        <v>1493</v>
      </c>
      <c r="H169" s="512"/>
      <c r="I169" s="512">
        <v>1493</v>
      </c>
      <c r="J169" s="512"/>
      <c r="K169" s="512"/>
      <c r="L169" s="512"/>
      <c r="M169" s="512"/>
      <c r="N169" s="512"/>
      <c r="O169" s="512"/>
      <c r="P169" s="535"/>
      <c r="Q169" s="513"/>
    </row>
    <row r="170" spans="1:17" ht="14.45" customHeight="1" x14ac:dyDescent="0.2">
      <c r="A170" s="507" t="s">
        <v>1756</v>
      </c>
      <c r="B170" s="508" t="s">
        <v>1592</v>
      </c>
      <c r="C170" s="508" t="s">
        <v>1593</v>
      </c>
      <c r="D170" s="508" t="s">
        <v>1707</v>
      </c>
      <c r="E170" s="508" t="s">
        <v>1708</v>
      </c>
      <c r="F170" s="512">
        <v>1</v>
      </c>
      <c r="G170" s="512">
        <v>327</v>
      </c>
      <c r="H170" s="512">
        <v>0.25</v>
      </c>
      <c r="I170" s="512">
        <v>327</v>
      </c>
      <c r="J170" s="512">
        <v>4</v>
      </c>
      <c r="K170" s="512">
        <v>1308</v>
      </c>
      <c r="L170" s="512">
        <v>1</v>
      </c>
      <c r="M170" s="512">
        <v>327</v>
      </c>
      <c r="N170" s="512">
        <v>5</v>
      </c>
      <c r="O170" s="512">
        <v>1645</v>
      </c>
      <c r="P170" s="535">
        <v>1.2576452599388379</v>
      </c>
      <c r="Q170" s="513">
        <v>329</v>
      </c>
    </row>
    <row r="171" spans="1:17" ht="14.45" customHeight="1" x14ac:dyDescent="0.2">
      <c r="A171" s="507" t="s">
        <v>1756</v>
      </c>
      <c r="B171" s="508" t="s">
        <v>1592</v>
      </c>
      <c r="C171" s="508" t="s">
        <v>1593</v>
      </c>
      <c r="D171" s="508" t="s">
        <v>1713</v>
      </c>
      <c r="E171" s="508" t="s">
        <v>1714</v>
      </c>
      <c r="F171" s="512">
        <v>34</v>
      </c>
      <c r="G171" s="512">
        <v>8840</v>
      </c>
      <c r="H171" s="512">
        <v>0.49086567827197514</v>
      </c>
      <c r="I171" s="512">
        <v>260</v>
      </c>
      <c r="J171" s="512">
        <v>69</v>
      </c>
      <c r="K171" s="512">
        <v>18009</v>
      </c>
      <c r="L171" s="512">
        <v>1</v>
      </c>
      <c r="M171" s="512">
        <v>261</v>
      </c>
      <c r="N171" s="512">
        <v>144</v>
      </c>
      <c r="O171" s="512">
        <v>37728</v>
      </c>
      <c r="P171" s="535">
        <v>2.0949525237381308</v>
      </c>
      <c r="Q171" s="513">
        <v>262</v>
      </c>
    </row>
    <row r="172" spans="1:17" ht="14.45" customHeight="1" x14ac:dyDescent="0.2">
      <c r="A172" s="507" t="s">
        <v>1756</v>
      </c>
      <c r="B172" s="508" t="s">
        <v>1592</v>
      </c>
      <c r="C172" s="508" t="s">
        <v>1593</v>
      </c>
      <c r="D172" s="508" t="s">
        <v>1715</v>
      </c>
      <c r="E172" s="508" t="s">
        <v>1716</v>
      </c>
      <c r="F172" s="512"/>
      <c r="G172" s="512"/>
      <c r="H172" s="512"/>
      <c r="I172" s="512"/>
      <c r="J172" s="512">
        <v>4</v>
      </c>
      <c r="K172" s="512">
        <v>660</v>
      </c>
      <c r="L172" s="512">
        <v>1</v>
      </c>
      <c r="M172" s="512">
        <v>165</v>
      </c>
      <c r="N172" s="512">
        <v>6</v>
      </c>
      <c r="O172" s="512">
        <v>996</v>
      </c>
      <c r="P172" s="535">
        <v>1.509090909090909</v>
      </c>
      <c r="Q172" s="513">
        <v>166</v>
      </c>
    </row>
    <row r="173" spans="1:17" ht="14.45" customHeight="1" x14ac:dyDescent="0.2">
      <c r="A173" s="507" t="s">
        <v>1757</v>
      </c>
      <c r="B173" s="508" t="s">
        <v>1592</v>
      </c>
      <c r="C173" s="508" t="s">
        <v>1593</v>
      </c>
      <c r="D173" s="508" t="s">
        <v>1594</v>
      </c>
      <c r="E173" s="508" t="s">
        <v>1595</v>
      </c>
      <c r="F173" s="512">
        <v>1614</v>
      </c>
      <c r="G173" s="512">
        <v>279222</v>
      </c>
      <c r="H173" s="512">
        <v>0.94118717767216098</v>
      </c>
      <c r="I173" s="512">
        <v>173</v>
      </c>
      <c r="J173" s="512">
        <v>1705</v>
      </c>
      <c r="K173" s="512">
        <v>296670</v>
      </c>
      <c r="L173" s="512">
        <v>1</v>
      </c>
      <c r="M173" s="512">
        <v>174</v>
      </c>
      <c r="N173" s="512">
        <v>1739</v>
      </c>
      <c r="O173" s="512">
        <v>304325</v>
      </c>
      <c r="P173" s="535">
        <v>1.02580308086426</v>
      </c>
      <c r="Q173" s="513">
        <v>175</v>
      </c>
    </row>
    <row r="174" spans="1:17" ht="14.45" customHeight="1" x14ac:dyDescent="0.2">
      <c r="A174" s="507" t="s">
        <v>1757</v>
      </c>
      <c r="B174" s="508" t="s">
        <v>1592</v>
      </c>
      <c r="C174" s="508" t="s">
        <v>1593</v>
      </c>
      <c r="D174" s="508" t="s">
        <v>1608</v>
      </c>
      <c r="E174" s="508" t="s">
        <v>1609</v>
      </c>
      <c r="F174" s="512"/>
      <c r="G174" s="512"/>
      <c r="H174" s="512"/>
      <c r="I174" s="512"/>
      <c r="J174" s="512">
        <v>8</v>
      </c>
      <c r="K174" s="512">
        <v>8560</v>
      </c>
      <c r="L174" s="512">
        <v>1</v>
      </c>
      <c r="M174" s="512">
        <v>1070</v>
      </c>
      <c r="N174" s="512"/>
      <c r="O174" s="512"/>
      <c r="P174" s="535"/>
      <c r="Q174" s="513"/>
    </row>
    <row r="175" spans="1:17" ht="14.45" customHeight="1" x14ac:dyDescent="0.2">
      <c r="A175" s="507" t="s">
        <v>1757</v>
      </c>
      <c r="B175" s="508" t="s">
        <v>1592</v>
      </c>
      <c r="C175" s="508" t="s">
        <v>1593</v>
      </c>
      <c r="D175" s="508" t="s">
        <v>1610</v>
      </c>
      <c r="E175" s="508" t="s">
        <v>1611</v>
      </c>
      <c r="F175" s="512">
        <v>63</v>
      </c>
      <c r="G175" s="512">
        <v>2898</v>
      </c>
      <c r="H175" s="512">
        <v>1.6153846153846154</v>
      </c>
      <c r="I175" s="512">
        <v>46</v>
      </c>
      <c r="J175" s="512">
        <v>39</v>
      </c>
      <c r="K175" s="512">
        <v>1794</v>
      </c>
      <c r="L175" s="512">
        <v>1</v>
      </c>
      <c r="M175" s="512">
        <v>46</v>
      </c>
      <c r="N175" s="512">
        <v>33</v>
      </c>
      <c r="O175" s="512">
        <v>1551</v>
      </c>
      <c r="P175" s="535">
        <v>0.86454849498327757</v>
      </c>
      <c r="Q175" s="513">
        <v>47</v>
      </c>
    </row>
    <row r="176" spans="1:17" ht="14.45" customHeight="1" x14ac:dyDescent="0.2">
      <c r="A176" s="507" t="s">
        <v>1757</v>
      </c>
      <c r="B176" s="508" t="s">
        <v>1592</v>
      </c>
      <c r="C176" s="508" t="s">
        <v>1593</v>
      </c>
      <c r="D176" s="508" t="s">
        <v>1612</v>
      </c>
      <c r="E176" s="508" t="s">
        <v>1613</v>
      </c>
      <c r="F176" s="512">
        <v>24</v>
      </c>
      <c r="G176" s="512">
        <v>8328</v>
      </c>
      <c r="H176" s="512">
        <v>2.4</v>
      </c>
      <c r="I176" s="512">
        <v>347</v>
      </c>
      <c r="J176" s="512">
        <v>10</v>
      </c>
      <c r="K176" s="512">
        <v>3470</v>
      </c>
      <c r="L176" s="512">
        <v>1</v>
      </c>
      <c r="M176" s="512">
        <v>347</v>
      </c>
      <c r="N176" s="512">
        <v>4</v>
      </c>
      <c r="O176" s="512">
        <v>1392</v>
      </c>
      <c r="P176" s="535">
        <v>0.40115273775216137</v>
      </c>
      <c r="Q176" s="513">
        <v>348</v>
      </c>
    </row>
    <row r="177" spans="1:17" ht="14.45" customHeight="1" x14ac:dyDescent="0.2">
      <c r="A177" s="507" t="s">
        <v>1757</v>
      </c>
      <c r="B177" s="508" t="s">
        <v>1592</v>
      </c>
      <c r="C177" s="508" t="s">
        <v>1593</v>
      </c>
      <c r="D177" s="508" t="s">
        <v>1614</v>
      </c>
      <c r="E177" s="508" t="s">
        <v>1615</v>
      </c>
      <c r="F177" s="512">
        <v>8</v>
      </c>
      <c r="G177" s="512">
        <v>408</v>
      </c>
      <c r="H177" s="512">
        <v>8</v>
      </c>
      <c r="I177" s="512">
        <v>51</v>
      </c>
      <c r="J177" s="512">
        <v>1</v>
      </c>
      <c r="K177" s="512">
        <v>51</v>
      </c>
      <c r="L177" s="512">
        <v>1</v>
      </c>
      <c r="M177" s="512">
        <v>51</v>
      </c>
      <c r="N177" s="512">
        <v>10</v>
      </c>
      <c r="O177" s="512">
        <v>510</v>
      </c>
      <c r="P177" s="535">
        <v>10</v>
      </c>
      <c r="Q177" s="513">
        <v>51</v>
      </c>
    </row>
    <row r="178" spans="1:17" ht="14.45" customHeight="1" x14ac:dyDescent="0.2">
      <c r="A178" s="507" t="s">
        <v>1757</v>
      </c>
      <c r="B178" s="508" t="s">
        <v>1592</v>
      </c>
      <c r="C178" s="508" t="s">
        <v>1593</v>
      </c>
      <c r="D178" s="508" t="s">
        <v>1618</v>
      </c>
      <c r="E178" s="508" t="s">
        <v>1619</v>
      </c>
      <c r="F178" s="512">
        <v>25</v>
      </c>
      <c r="G178" s="512">
        <v>9425</v>
      </c>
      <c r="H178" s="512">
        <v>0.58139534883720934</v>
      </c>
      <c r="I178" s="512">
        <v>377</v>
      </c>
      <c r="J178" s="512">
        <v>43</v>
      </c>
      <c r="K178" s="512">
        <v>16211</v>
      </c>
      <c r="L178" s="512">
        <v>1</v>
      </c>
      <c r="M178" s="512">
        <v>377</v>
      </c>
      <c r="N178" s="512">
        <v>20</v>
      </c>
      <c r="O178" s="512">
        <v>7560</v>
      </c>
      <c r="P178" s="535">
        <v>0.46635000925297637</v>
      </c>
      <c r="Q178" s="513">
        <v>378</v>
      </c>
    </row>
    <row r="179" spans="1:17" ht="14.45" customHeight="1" x14ac:dyDescent="0.2">
      <c r="A179" s="507" t="s">
        <v>1757</v>
      </c>
      <c r="B179" s="508" t="s">
        <v>1592</v>
      </c>
      <c r="C179" s="508" t="s">
        <v>1593</v>
      </c>
      <c r="D179" s="508" t="s">
        <v>1620</v>
      </c>
      <c r="E179" s="508" t="s">
        <v>1621</v>
      </c>
      <c r="F179" s="512">
        <v>66</v>
      </c>
      <c r="G179" s="512">
        <v>2244</v>
      </c>
      <c r="H179" s="512">
        <v>1.2222222222222223</v>
      </c>
      <c r="I179" s="512">
        <v>34</v>
      </c>
      <c r="J179" s="512">
        <v>54</v>
      </c>
      <c r="K179" s="512">
        <v>1836</v>
      </c>
      <c r="L179" s="512">
        <v>1</v>
      </c>
      <c r="M179" s="512">
        <v>34</v>
      </c>
      <c r="N179" s="512">
        <v>38</v>
      </c>
      <c r="O179" s="512">
        <v>1292</v>
      </c>
      <c r="P179" s="535">
        <v>0.70370370370370372</v>
      </c>
      <c r="Q179" s="513">
        <v>34</v>
      </c>
    </row>
    <row r="180" spans="1:17" ht="14.45" customHeight="1" x14ac:dyDescent="0.2">
      <c r="A180" s="507" t="s">
        <v>1757</v>
      </c>
      <c r="B180" s="508" t="s">
        <v>1592</v>
      </c>
      <c r="C180" s="508" t="s">
        <v>1593</v>
      </c>
      <c r="D180" s="508" t="s">
        <v>1622</v>
      </c>
      <c r="E180" s="508" t="s">
        <v>1623</v>
      </c>
      <c r="F180" s="512">
        <v>1</v>
      </c>
      <c r="G180" s="512">
        <v>524</v>
      </c>
      <c r="H180" s="512">
        <v>0.33333333333333331</v>
      </c>
      <c r="I180" s="512">
        <v>524</v>
      </c>
      <c r="J180" s="512">
        <v>3</v>
      </c>
      <c r="K180" s="512">
        <v>1572</v>
      </c>
      <c r="L180" s="512">
        <v>1</v>
      </c>
      <c r="M180" s="512">
        <v>524</v>
      </c>
      <c r="N180" s="512">
        <v>4</v>
      </c>
      <c r="O180" s="512">
        <v>2100</v>
      </c>
      <c r="P180" s="535">
        <v>1.3358778625954197</v>
      </c>
      <c r="Q180" s="513">
        <v>525</v>
      </c>
    </row>
    <row r="181" spans="1:17" ht="14.45" customHeight="1" x14ac:dyDescent="0.2">
      <c r="A181" s="507" t="s">
        <v>1757</v>
      </c>
      <c r="B181" s="508" t="s">
        <v>1592</v>
      </c>
      <c r="C181" s="508" t="s">
        <v>1593</v>
      </c>
      <c r="D181" s="508" t="s">
        <v>1624</v>
      </c>
      <c r="E181" s="508" t="s">
        <v>1625</v>
      </c>
      <c r="F181" s="512">
        <v>7</v>
      </c>
      <c r="G181" s="512">
        <v>399</v>
      </c>
      <c r="H181" s="512">
        <v>1.7347826086956522</v>
      </c>
      <c r="I181" s="512">
        <v>57</v>
      </c>
      <c r="J181" s="512">
        <v>4</v>
      </c>
      <c r="K181" s="512">
        <v>230</v>
      </c>
      <c r="L181" s="512">
        <v>1</v>
      </c>
      <c r="M181" s="512">
        <v>57.5</v>
      </c>
      <c r="N181" s="512">
        <v>10</v>
      </c>
      <c r="O181" s="512">
        <v>580</v>
      </c>
      <c r="P181" s="535">
        <v>2.5217391304347827</v>
      </c>
      <c r="Q181" s="513">
        <v>58</v>
      </c>
    </row>
    <row r="182" spans="1:17" ht="14.45" customHeight="1" x14ac:dyDescent="0.2">
      <c r="A182" s="507" t="s">
        <v>1757</v>
      </c>
      <c r="B182" s="508" t="s">
        <v>1592</v>
      </c>
      <c r="C182" s="508" t="s">
        <v>1593</v>
      </c>
      <c r="D182" s="508" t="s">
        <v>1626</v>
      </c>
      <c r="E182" s="508" t="s">
        <v>1627</v>
      </c>
      <c r="F182" s="512"/>
      <c r="G182" s="512"/>
      <c r="H182" s="512"/>
      <c r="I182" s="512"/>
      <c r="J182" s="512">
        <v>1</v>
      </c>
      <c r="K182" s="512">
        <v>225</v>
      </c>
      <c r="L182" s="512">
        <v>1</v>
      </c>
      <c r="M182" s="512">
        <v>225</v>
      </c>
      <c r="N182" s="512">
        <v>3</v>
      </c>
      <c r="O182" s="512">
        <v>678</v>
      </c>
      <c r="P182" s="535">
        <v>3.0133333333333332</v>
      </c>
      <c r="Q182" s="513">
        <v>226</v>
      </c>
    </row>
    <row r="183" spans="1:17" ht="14.45" customHeight="1" x14ac:dyDescent="0.2">
      <c r="A183" s="507" t="s">
        <v>1757</v>
      </c>
      <c r="B183" s="508" t="s">
        <v>1592</v>
      </c>
      <c r="C183" s="508" t="s">
        <v>1593</v>
      </c>
      <c r="D183" s="508" t="s">
        <v>1628</v>
      </c>
      <c r="E183" s="508" t="s">
        <v>1629</v>
      </c>
      <c r="F183" s="512"/>
      <c r="G183" s="512"/>
      <c r="H183" s="512"/>
      <c r="I183" s="512"/>
      <c r="J183" s="512">
        <v>1</v>
      </c>
      <c r="K183" s="512">
        <v>554</v>
      </c>
      <c r="L183" s="512">
        <v>1</v>
      </c>
      <c r="M183" s="512">
        <v>554</v>
      </c>
      <c r="N183" s="512">
        <v>3</v>
      </c>
      <c r="O183" s="512">
        <v>1665</v>
      </c>
      <c r="P183" s="535">
        <v>3.0054151624548737</v>
      </c>
      <c r="Q183" s="513">
        <v>555</v>
      </c>
    </row>
    <row r="184" spans="1:17" ht="14.45" customHeight="1" x14ac:dyDescent="0.2">
      <c r="A184" s="507" t="s">
        <v>1757</v>
      </c>
      <c r="B184" s="508" t="s">
        <v>1592</v>
      </c>
      <c r="C184" s="508" t="s">
        <v>1593</v>
      </c>
      <c r="D184" s="508" t="s">
        <v>1638</v>
      </c>
      <c r="E184" s="508" t="s">
        <v>1639</v>
      </c>
      <c r="F184" s="512">
        <v>216</v>
      </c>
      <c r="G184" s="512">
        <v>3672</v>
      </c>
      <c r="H184" s="512">
        <v>2.4269662921348316</v>
      </c>
      <c r="I184" s="512">
        <v>17</v>
      </c>
      <c r="J184" s="512">
        <v>89</v>
      </c>
      <c r="K184" s="512">
        <v>1513</v>
      </c>
      <c r="L184" s="512">
        <v>1</v>
      </c>
      <c r="M184" s="512">
        <v>17</v>
      </c>
      <c r="N184" s="512">
        <v>65</v>
      </c>
      <c r="O184" s="512">
        <v>1105</v>
      </c>
      <c r="P184" s="535">
        <v>0.7303370786516854</v>
      </c>
      <c r="Q184" s="513">
        <v>17</v>
      </c>
    </row>
    <row r="185" spans="1:17" ht="14.45" customHeight="1" x14ac:dyDescent="0.2">
      <c r="A185" s="507" t="s">
        <v>1757</v>
      </c>
      <c r="B185" s="508" t="s">
        <v>1592</v>
      </c>
      <c r="C185" s="508" t="s">
        <v>1593</v>
      </c>
      <c r="D185" s="508" t="s">
        <v>1640</v>
      </c>
      <c r="E185" s="508" t="s">
        <v>1641</v>
      </c>
      <c r="F185" s="512">
        <v>1</v>
      </c>
      <c r="G185" s="512">
        <v>143</v>
      </c>
      <c r="H185" s="512">
        <v>1</v>
      </c>
      <c r="I185" s="512">
        <v>143</v>
      </c>
      <c r="J185" s="512">
        <v>1</v>
      </c>
      <c r="K185" s="512">
        <v>143</v>
      </c>
      <c r="L185" s="512">
        <v>1</v>
      </c>
      <c r="M185" s="512">
        <v>143</v>
      </c>
      <c r="N185" s="512"/>
      <c r="O185" s="512"/>
      <c r="P185" s="535"/>
      <c r="Q185" s="513"/>
    </row>
    <row r="186" spans="1:17" ht="14.45" customHeight="1" x14ac:dyDescent="0.2">
      <c r="A186" s="507" t="s">
        <v>1757</v>
      </c>
      <c r="B186" s="508" t="s">
        <v>1592</v>
      </c>
      <c r="C186" s="508" t="s">
        <v>1593</v>
      </c>
      <c r="D186" s="508" t="s">
        <v>1642</v>
      </c>
      <c r="E186" s="508" t="s">
        <v>1643</v>
      </c>
      <c r="F186" s="512">
        <v>3</v>
      </c>
      <c r="G186" s="512">
        <v>195</v>
      </c>
      <c r="H186" s="512">
        <v>1</v>
      </c>
      <c r="I186" s="512">
        <v>65</v>
      </c>
      <c r="J186" s="512">
        <v>3</v>
      </c>
      <c r="K186" s="512">
        <v>195</v>
      </c>
      <c r="L186" s="512">
        <v>1</v>
      </c>
      <c r="M186" s="512">
        <v>65</v>
      </c>
      <c r="N186" s="512">
        <v>1</v>
      </c>
      <c r="O186" s="512">
        <v>66</v>
      </c>
      <c r="P186" s="535">
        <v>0.33846153846153848</v>
      </c>
      <c r="Q186" s="513">
        <v>66</v>
      </c>
    </row>
    <row r="187" spans="1:17" ht="14.45" customHeight="1" x14ac:dyDescent="0.2">
      <c r="A187" s="507" t="s">
        <v>1757</v>
      </c>
      <c r="B187" s="508" t="s">
        <v>1592</v>
      </c>
      <c r="C187" s="508" t="s">
        <v>1593</v>
      </c>
      <c r="D187" s="508" t="s">
        <v>1648</v>
      </c>
      <c r="E187" s="508" t="s">
        <v>1649</v>
      </c>
      <c r="F187" s="512">
        <v>557</v>
      </c>
      <c r="G187" s="512">
        <v>75752</v>
      </c>
      <c r="H187" s="512">
        <v>1.0755643901746414</v>
      </c>
      <c r="I187" s="512">
        <v>136</v>
      </c>
      <c r="J187" s="512">
        <v>515</v>
      </c>
      <c r="K187" s="512">
        <v>70430</v>
      </c>
      <c r="L187" s="512">
        <v>1</v>
      </c>
      <c r="M187" s="512">
        <v>136.75728155339806</v>
      </c>
      <c r="N187" s="512">
        <v>549</v>
      </c>
      <c r="O187" s="512">
        <v>75762</v>
      </c>
      <c r="P187" s="535">
        <v>1.0757063751242368</v>
      </c>
      <c r="Q187" s="513">
        <v>138</v>
      </c>
    </row>
    <row r="188" spans="1:17" ht="14.45" customHeight="1" x14ac:dyDescent="0.2">
      <c r="A188" s="507" t="s">
        <v>1757</v>
      </c>
      <c r="B188" s="508" t="s">
        <v>1592</v>
      </c>
      <c r="C188" s="508" t="s">
        <v>1593</v>
      </c>
      <c r="D188" s="508" t="s">
        <v>1650</v>
      </c>
      <c r="E188" s="508" t="s">
        <v>1651</v>
      </c>
      <c r="F188" s="512">
        <v>277</v>
      </c>
      <c r="G188" s="512">
        <v>25207</v>
      </c>
      <c r="H188" s="512">
        <v>1.0335820895522387</v>
      </c>
      <c r="I188" s="512">
        <v>91</v>
      </c>
      <c r="J188" s="512">
        <v>268</v>
      </c>
      <c r="K188" s="512">
        <v>24388</v>
      </c>
      <c r="L188" s="512">
        <v>1</v>
      </c>
      <c r="M188" s="512">
        <v>91</v>
      </c>
      <c r="N188" s="512">
        <v>233</v>
      </c>
      <c r="O188" s="512">
        <v>21436</v>
      </c>
      <c r="P188" s="535">
        <v>0.87895686403149087</v>
      </c>
      <c r="Q188" s="513">
        <v>92</v>
      </c>
    </row>
    <row r="189" spans="1:17" ht="14.45" customHeight="1" x14ac:dyDescent="0.2">
      <c r="A189" s="507" t="s">
        <v>1757</v>
      </c>
      <c r="B189" s="508" t="s">
        <v>1592</v>
      </c>
      <c r="C189" s="508" t="s">
        <v>1593</v>
      </c>
      <c r="D189" s="508" t="s">
        <v>1652</v>
      </c>
      <c r="E189" s="508" t="s">
        <v>1653</v>
      </c>
      <c r="F189" s="512">
        <v>7</v>
      </c>
      <c r="G189" s="512">
        <v>959</v>
      </c>
      <c r="H189" s="512"/>
      <c r="I189" s="512">
        <v>137</v>
      </c>
      <c r="J189" s="512"/>
      <c r="K189" s="512"/>
      <c r="L189" s="512"/>
      <c r="M189" s="512"/>
      <c r="N189" s="512"/>
      <c r="O189" s="512"/>
      <c r="P189" s="535"/>
      <c r="Q189" s="513"/>
    </row>
    <row r="190" spans="1:17" ht="14.45" customHeight="1" x14ac:dyDescent="0.2">
      <c r="A190" s="507" t="s">
        <v>1757</v>
      </c>
      <c r="B190" s="508" t="s">
        <v>1592</v>
      </c>
      <c r="C190" s="508" t="s">
        <v>1593</v>
      </c>
      <c r="D190" s="508" t="s">
        <v>1654</v>
      </c>
      <c r="E190" s="508" t="s">
        <v>1655</v>
      </c>
      <c r="F190" s="512">
        <v>36</v>
      </c>
      <c r="G190" s="512">
        <v>2376</v>
      </c>
      <c r="H190" s="512">
        <v>1.8857142857142857</v>
      </c>
      <c r="I190" s="512">
        <v>66</v>
      </c>
      <c r="J190" s="512">
        <v>19</v>
      </c>
      <c r="K190" s="512">
        <v>1260</v>
      </c>
      <c r="L190" s="512">
        <v>1</v>
      </c>
      <c r="M190" s="512">
        <v>66.315789473684205</v>
      </c>
      <c r="N190" s="512">
        <v>19</v>
      </c>
      <c r="O190" s="512">
        <v>1273</v>
      </c>
      <c r="P190" s="535">
        <v>1.0103174603174603</v>
      </c>
      <c r="Q190" s="513">
        <v>67</v>
      </c>
    </row>
    <row r="191" spans="1:17" ht="14.45" customHeight="1" x14ac:dyDescent="0.2">
      <c r="A191" s="507" t="s">
        <v>1757</v>
      </c>
      <c r="B191" s="508" t="s">
        <v>1592</v>
      </c>
      <c r="C191" s="508" t="s">
        <v>1593</v>
      </c>
      <c r="D191" s="508" t="s">
        <v>1656</v>
      </c>
      <c r="E191" s="508" t="s">
        <v>1657</v>
      </c>
      <c r="F191" s="512">
        <v>6</v>
      </c>
      <c r="G191" s="512">
        <v>1968</v>
      </c>
      <c r="H191" s="512">
        <v>0.14285714285714285</v>
      </c>
      <c r="I191" s="512">
        <v>328</v>
      </c>
      <c r="J191" s="512">
        <v>42</v>
      </c>
      <c r="K191" s="512">
        <v>13776</v>
      </c>
      <c r="L191" s="512">
        <v>1</v>
      </c>
      <c r="M191" s="512">
        <v>328</v>
      </c>
      <c r="N191" s="512">
        <v>31</v>
      </c>
      <c r="O191" s="512">
        <v>10199</v>
      </c>
      <c r="P191" s="535">
        <v>0.74034552845528456</v>
      </c>
      <c r="Q191" s="513">
        <v>329</v>
      </c>
    </row>
    <row r="192" spans="1:17" ht="14.45" customHeight="1" x14ac:dyDescent="0.2">
      <c r="A192" s="507" t="s">
        <v>1757</v>
      </c>
      <c r="B192" s="508" t="s">
        <v>1592</v>
      </c>
      <c r="C192" s="508" t="s">
        <v>1593</v>
      </c>
      <c r="D192" s="508" t="s">
        <v>1664</v>
      </c>
      <c r="E192" s="508" t="s">
        <v>1665</v>
      </c>
      <c r="F192" s="512">
        <v>36</v>
      </c>
      <c r="G192" s="512">
        <v>1836</v>
      </c>
      <c r="H192" s="512">
        <v>0.70588235294117652</v>
      </c>
      <c r="I192" s="512">
        <v>51</v>
      </c>
      <c r="J192" s="512">
        <v>51</v>
      </c>
      <c r="K192" s="512">
        <v>2601</v>
      </c>
      <c r="L192" s="512">
        <v>1</v>
      </c>
      <c r="M192" s="512">
        <v>51</v>
      </c>
      <c r="N192" s="512">
        <v>44</v>
      </c>
      <c r="O192" s="512">
        <v>2288</v>
      </c>
      <c r="P192" s="535">
        <v>0.87966166858900419</v>
      </c>
      <c r="Q192" s="513">
        <v>52</v>
      </c>
    </row>
    <row r="193" spans="1:17" ht="14.45" customHeight="1" x14ac:dyDescent="0.2">
      <c r="A193" s="507" t="s">
        <v>1757</v>
      </c>
      <c r="B193" s="508" t="s">
        <v>1592</v>
      </c>
      <c r="C193" s="508" t="s">
        <v>1593</v>
      </c>
      <c r="D193" s="508" t="s">
        <v>1672</v>
      </c>
      <c r="E193" s="508" t="s">
        <v>1673</v>
      </c>
      <c r="F193" s="512">
        <v>1</v>
      </c>
      <c r="G193" s="512">
        <v>207</v>
      </c>
      <c r="H193" s="512">
        <v>0.5</v>
      </c>
      <c r="I193" s="512">
        <v>207</v>
      </c>
      <c r="J193" s="512">
        <v>2</v>
      </c>
      <c r="K193" s="512">
        <v>414</v>
      </c>
      <c r="L193" s="512">
        <v>1</v>
      </c>
      <c r="M193" s="512">
        <v>207</v>
      </c>
      <c r="N193" s="512">
        <v>2</v>
      </c>
      <c r="O193" s="512">
        <v>418</v>
      </c>
      <c r="P193" s="535">
        <v>1.0096618357487923</v>
      </c>
      <c r="Q193" s="513">
        <v>209</v>
      </c>
    </row>
    <row r="194" spans="1:17" ht="14.45" customHeight="1" x14ac:dyDescent="0.2">
      <c r="A194" s="507" t="s">
        <v>1757</v>
      </c>
      <c r="B194" s="508" t="s">
        <v>1592</v>
      </c>
      <c r="C194" s="508" t="s">
        <v>1593</v>
      </c>
      <c r="D194" s="508" t="s">
        <v>1678</v>
      </c>
      <c r="E194" s="508" t="s">
        <v>1679</v>
      </c>
      <c r="F194" s="512">
        <v>2</v>
      </c>
      <c r="G194" s="512">
        <v>1224</v>
      </c>
      <c r="H194" s="512">
        <v>0.5</v>
      </c>
      <c r="I194" s="512">
        <v>612</v>
      </c>
      <c r="J194" s="512">
        <v>4</v>
      </c>
      <c r="K194" s="512">
        <v>2448</v>
      </c>
      <c r="L194" s="512">
        <v>1</v>
      </c>
      <c r="M194" s="512">
        <v>612</v>
      </c>
      <c r="N194" s="512">
        <v>4</v>
      </c>
      <c r="O194" s="512">
        <v>2460</v>
      </c>
      <c r="P194" s="535">
        <v>1.0049019607843137</v>
      </c>
      <c r="Q194" s="513">
        <v>615</v>
      </c>
    </row>
    <row r="195" spans="1:17" ht="14.45" customHeight="1" x14ac:dyDescent="0.2">
      <c r="A195" s="507" t="s">
        <v>1757</v>
      </c>
      <c r="B195" s="508" t="s">
        <v>1592</v>
      </c>
      <c r="C195" s="508" t="s">
        <v>1593</v>
      </c>
      <c r="D195" s="508" t="s">
        <v>1680</v>
      </c>
      <c r="E195" s="508" t="s">
        <v>1681</v>
      </c>
      <c r="F195" s="512">
        <v>1</v>
      </c>
      <c r="G195" s="512">
        <v>825</v>
      </c>
      <c r="H195" s="512">
        <v>1</v>
      </c>
      <c r="I195" s="512">
        <v>825</v>
      </c>
      <c r="J195" s="512">
        <v>1</v>
      </c>
      <c r="K195" s="512">
        <v>825</v>
      </c>
      <c r="L195" s="512">
        <v>1</v>
      </c>
      <c r="M195" s="512">
        <v>825</v>
      </c>
      <c r="N195" s="512">
        <v>1</v>
      </c>
      <c r="O195" s="512">
        <v>826</v>
      </c>
      <c r="P195" s="535">
        <v>1.0012121212121212</v>
      </c>
      <c r="Q195" s="513">
        <v>826</v>
      </c>
    </row>
    <row r="196" spans="1:17" ht="14.45" customHeight="1" x14ac:dyDescent="0.2">
      <c r="A196" s="507" t="s">
        <v>1757</v>
      </c>
      <c r="B196" s="508" t="s">
        <v>1592</v>
      </c>
      <c r="C196" s="508" t="s">
        <v>1593</v>
      </c>
      <c r="D196" s="508" t="s">
        <v>1703</v>
      </c>
      <c r="E196" s="508" t="s">
        <v>1704</v>
      </c>
      <c r="F196" s="512">
        <v>3</v>
      </c>
      <c r="G196" s="512">
        <v>726</v>
      </c>
      <c r="H196" s="512">
        <v>0.33333333333333331</v>
      </c>
      <c r="I196" s="512">
        <v>242</v>
      </c>
      <c r="J196" s="512">
        <v>9</v>
      </c>
      <c r="K196" s="512">
        <v>2178</v>
      </c>
      <c r="L196" s="512">
        <v>1</v>
      </c>
      <c r="M196" s="512">
        <v>242</v>
      </c>
      <c r="N196" s="512">
        <v>5</v>
      </c>
      <c r="O196" s="512">
        <v>1210</v>
      </c>
      <c r="P196" s="535">
        <v>0.55555555555555558</v>
      </c>
      <c r="Q196" s="513">
        <v>242</v>
      </c>
    </row>
    <row r="197" spans="1:17" ht="14.45" customHeight="1" x14ac:dyDescent="0.2">
      <c r="A197" s="507" t="s">
        <v>1757</v>
      </c>
      <c r="B197" s="508" t="s">
        <v>1592</v>
      </c>
      <c r="C197" s="508" t="s">
        <v>1593</v>
      </c>
      <c r="D197" s="508" t="s">
        <v>1707</v>
      </c>
      <c r="E197" s="508" t="s">
        <v>1708</v>
      </c>
      <c r="F197" s="512"/>
      <c r="G197" s="512"/>
      <c r="H197" s="512"/>
      <c r="I197" s="512"/>
      <c r="J197" s="512">
        <v>7</v>
      </c>
      <c r="K197" s="512">
        <v>2289</v>
      </c>
      <c r="L197" s="512">
        <v>1</v>
      </c>
      <c r="M197" s="512">
        <v>327</v>
      </c>
      <c r="N197" s="512"/>
      <c r="O197" s="512"/>
      <c r="P197" s="535"/>
      <c r="Q197" s="513"/>
    </row>
    <row r="198" spans="1:17" ht="14.45" customHeight="1" x14ac:dyDescent="0.2">
      <c r="A198" s="507" t="s">
        <v>1757</v>
      </c>
      <c r="B198" s="508" t="s">
        <v>1592</v>
      </c>
      <c r="C198" s="508" t="s">
        <v>1593</v>
      </c>
      <c r="D198" s="508" t="s">
        <v>1713</v>
      </c>
      <c r="E198" s="508" t="s">
        <v>1714</v>
      </c>
      <c r="F198" s="512">
        <v>127</v>
      </c>
      <c r="G198" s="512">
        <v>33020</v>
      </c>
      <c r="H198" s="512">
        <v>0.44081327512782514</v>
      </c>
      <c r="I198" s="512">
        <v>260</v>
      </c>
      <c r="J198" s="512">
        <v>287</v>
      </c>
      <c r="K198" s="512">
        <v>74907</v>
      </c>
      <c r="L198" s="512">
        <v>1</v>
      </c>
      <c r="M198" s="512">
        <v>261</v>
      </c>
      <c r="N198" s="512">
        <v>369</v>
      </c>
      <c r="O198" s="512">
        <v>96678</v>
      </c>
      <c r="P198" s="535">
        <v>1.2906403940886699</v>
      </c>
      <c r="Q198" s="513">
        <v>262</v>
      </c>
    </row>
    <row r="199" spans="1:17" ht="14.45" customHeight="1" x14ac:dyDescent="0.2">
      <c r="A199" s="507" t="s">
        <v>1757</v>
      </c>
      <c r="B199" s="508" t="s">
        <v>1592</v>
      </c>
      <c r="C199" s="508" t="s">
        <v>1593</v>
      </c>
      <c r="D199" s="508" t="s">
        <v>1715</v>
      </c>
      <c r="E199" s="508" t="s">
        <v>1716</v>
      </c>
      <c r="F199" s="512"/>
      <c r="G199" s="512"/>
      <c r="H199" s="512"/>
      <c r="I199" s="512"/>
      <c r="J199" s="512">
        <v>10</v>
      </c>
      <c r="K199" s="512">
        <v>1650</v>
      </c>
      <c r="L199" s="512">
        <v>1</v>
      </c>
      <c r="M199" s="512">
        <v>165</v>
      </c>
      <c r="N199" s="512">
        <v>14</v>
      </c>
      <c r="O199" s="512">
        <v>2324</v>
      </c>
      <c r="P199" s="535">
        <v>1.4084848484848485</v>
      </c>
      <c r="Q199" s="513">
        <v>166</v>
      </c>
    </row>
    <row r="200" spans="1:17" ht="14.45" customHeight="1" x14ac:dyDescent="0.2">
      <c r="A200" s="507" t="s">
        <v>1757</v>
      </c>
      <c r="B200" s="508" t="s">
        <v>1592</v>
      </c>
      <c r="C200" s="508" t="s">
        <v>1593</v>
      </c>
      <c r="D200" s="508" t="s">
        <v>1719</v>
      </c>
      <c r="E200" s="508" t="s">
        <v>1720</v>
      </c>
      <c r="F200" s="512"/>
      <c r="G200" s="512"/>
      <c r="H200" s="512"/>
      <c r="I200" s="512"/>
      <c r="J200" s="512">
        <v>1</v>
      </c>
      <c r="K200" s="512">
        <v>152</v>
      </c>
      <c r="L200" s="512">
        <v>1</v>
      </c>
      <c r="M200" s="512">
        <v>152</v>
      </c>
      <c r="N200" s="512">
        <v>3</v>
      </c>
      <c r="O200" s="512">
        <v>456</v>
      </c>
      <c r="P200" s="535">
        <v>3</v>
      </c>
      <c r="Q200" s="513">
        <v>152</v>
      </c>
    </row>
    <row r="201" spans="1:17" ht="14.45" customHeight="1" x14ac:dyDescent="0.2">
      <c r="A201" s="507" t="s">
        <v>1758</v>
      </c>
      <c r="B201" s="508" t="s">
        <v>1592</v>
      </c>
      <c r="C201" s="508" t="s">
        <v>1593</v>
      </c>
      <c r="D201" s="508" t="s">
        <v>1594</v>
      </c>
      <c r="E201" s="508" t="s">
        <v>1595</v>
      </c>
      <c r="F201" s="512">
        <v>1205</v>
      </c>
      <c r="G201" s="512">
        <v>208465</v>
      </c>
      <c r="H201" s="512">
        <v>1.0187710141527875</v>
      </c>
      <c r="I201" s="512">
        <v>173</v>
      </c>
      <c r="J201" s="512">
        <v>1176</v>
      </c>
      <c r="K201" s="512">
        <v>204624</v>
      </c>
      <c r="L201" s="512">
        <v>1</v>
      </c>
      <c r="M201" s="512">
        <v>174</v>
      </c>
      <c r="N201" s="512">
        <v>1412</v>
      </c>
      <c r="O201" s="512">
        <v>247100</v>
      </c>
      <c r="P201" s="535">
        <v>1.2075807334428024</v>
      </c>
      <c r="Q201" s="513">
        <v>175</v>
      </c>
    </row>
    <row r="202" spans="1:17" ht="14.45" customHeight="1" x14ac:dyDescent="0.2">
      <c r="A202" s="507" t="s">
        <v>1758</v>
      </c>
      <c r="B202" s="508" t="s">
        <v>1592</v>
      </c>
      <c r="C202" s="508" t="s">
        <v>1593</v>
      </c>
      <c r="D202" s="508" t="s">
        <v>1608</v>
      </c>
      <c r="E202" s="508" t="s">
        <v>1609</v>
      </c>
      <c r="F202" s="512">
        <v>28</v>
      </c>
      <c r="G202" s="512">
        <v>29960</v>
      </c>
      <c r="H202" s="512">
        <v>0.7567567567567568</v>
      </c>
      <c r="I202" s="512">
        <v>1070</v>
      </c>
      <c r="J202" s="512">
        <v>37</v>
      </c>
      <c r="K202" s="512">
        <v>39590</v>
      </c>
      <c r="L202" s="512">
        <v>1</v>
      </c>
      <c r="M202" s="512">
        <v>1070</v>
      </c>
      <c r="N202" s="512">
        <v>32</v>
      </c>
      <c r="O202" s="512">
        <v>34336</v>
      </c>
      <c r="P202" s="535">
        <v>0.86728971962616819</v>
      </c>
      <c r="Q202" s="513">
        <v>1073</v>
      </c>
    </row>
    <row r="203" spans="1:17" ht="14.45" customHeight="1" x14ac:dyDescent="0.2">
      <c r="A203" s="507" t="s">
        <v>1758</v>
      </c>
      <c r="B203" s="508" t="s">
        <v>1592</v>
      </c>
      <c r="C203" s="508" t="s">
        <v>1593</v>
      </c>
      <c r="D203" s="508" t="s">
        <v>1610</v>
      </c>
      <c r="E203" s="508" t="s">
        <v>1611</v>
      </c>
      <c r="F203" s="512">
        <v>126</v>
      </c>
      <c r="G203" s="512">
        <v>5796</v>
      </c>
      <c r="H203" s="512">
        <v>0.20655737704918034</v>
      </c>
      <c r="I203" s="512">
        <v>46</v>
      </c>
      <c r="J203" s="512">
        <v>610</v>
      </c>
      <c r="K203" s="512">
        <v>28060</v>
      </c>
      <c r="L203" s="512">
        <v>1</v>
      </c>
      <c r="M203" s="512">
        <v>46</v>
      </c>
      <c r="N203" s="512">
        <v>941</v>
      </c>
      <c r="O203" s="512">
        <v>44227</v>
      </c>
      <c r="P203" s="535">
        <v>1.5761582323592302</v>
      </c>
      <c r="Q203" s="513">
        <v>47</v>
      </c>
    </row>
    <row r="204" spans="1:17" ht="14.45" customHeight="1" x14ac:dyDescent="0.2">
      <c r="A204" s="507" t="s">
        <v>1758</v>
      </c>
      <c r="B204" s="508" t="s">
        <v>1592</v>
      </c>
      <c r="C204" s="508" t="s">
        <v>1593</v>
      </c>
      <c r="D204" s="508" t="s">
        <v>1612</v>
      </c>
      <c r="E204" s="508" t="s">
        <v>1613</v>
      </c>
      <c r="F204" s="512">
        <v>63</v>
      </c>
      <c r="G204" s="512">
        <v>21861</v>
      </c>
      <c r="H204" s="512">
        <v>0.84</v>
      </c>
      <c r="I204" s="512">
        <v>347</v>
      </c>
      <c r="J204" s="512">
        <v>75</v>
      </c>
      <c r="K204" s="512">
        <v>26025</v>
      </c>
      <c r="L204" s="512">
        <v>1</v>
      </c>
      <c r="M204" s="512">
        <v>347</v>
      </c>
      <c r="N204" s="512">
        <v>77</v>
      </c>
      <c r="O204" s="512">
        <v>26796</v>
      </c>
      <c r="P204" s="535">
        <v>1.0296253602305476</v>
      </c>
      <c r="Q204" s="513">
        <v>348</v>
      </c>
    </row>
    <row r="205" spans="1:17" ht="14.45" customHeight="1" x14ac:dyDescent="0.2">
      <c r="A205" s="507" t="s">
        <v>1758</v>
      </c>
      <c r="B205" s="508" t="s">
        <v>1592</v>
      </c>
      <c r="C205" s="508" t="s">
        <v>1593</v>
      </c>
      <c r="D205" s="508" t="s">
        <v>1614</v>
      </c>
      <c r="E205" s="508" t="s">
        <v>1615</v>
      </c>
      <c r="F205" s="512">
        <v>9</v>
      </c>
      <c r="G205" s="512">
        <v>459</v>
      </c>
      <c r="H205" s="512">
        <v>1.125</v>
      </c>
      <c r="I205" s="512">
        <v>51</v>
      </c>
      <c r="J205" s="512">
        <v>8</v>
      </c>
      <c r="K205" s="512">
        <v>408</v>
      </c>
      <c r="L205" s="512">
        <v>1</v>
      </c>
      <c r="M205" s="512">
        <v>51</v>
      </c>
      <c r="N205" s="512">
        <v>4</v>
      </c>
      <c r="O205" s="512">
        <v>204</v>
      </c>
      <c r="P205" s="535">
        <v>0.5</v>
      </c>
      <c r="Q205" s="513">
        <v>51</v>
      </c>
    </row>
    <row r="206" spans="1:17" ht="14.45" customHeight="1" x14ac:dyDescent="0.2">
      <c r="A206" s="507" t="s">
        <v>1758</v>
      </c>
      <c r="B206" s="508" t="s">
        <v>1592</v>
      </c>
      <c r="C206" s="508" t="s">
        <v>1593</v>
      </c>
      <c r="D206" s="508" t="s">
        <v>1618</v>
      </c>
      <c r="E206" s="508" t="s">
        <v>1619</v>
      </c>
      <c r="F206" s="512">
        <v>199</v>
      </c>
      <c r="G206" s="512">
        <v>75023</v>
      </c>
      <c r="H206" s="512">
        <v>0.81893004115226342</v>
      </c>
      <c r="I206" s="512">
        <v>377</v>
      </c>
      <c r="J206" s="512">
        <v>243</v>
      </c>
      <c r="K206" s="512">
        <v>91611</v>
      </c>
      <c r="L206" s="512">
        <v>1</v>
      </c>
      <c r="M206" s="512">
        <v>377</v>
      </c>
      <c r="N206" s="512">
        <v>240</v>
      </c>
      <c r="O206" s="512">
        <v>90720</v>
      </c>
      <c r="P206" s="535">
        <v>0.99027409372236963</v>
      </c>
      <c r="Q206" s="513">
        <v>378</v>
      </c>
    </row>
    <row r="207" spans="1:17" ht="14.45" customHeight="1" x14ac:dyDescent="0.2">
      <c r="A207" s="507" t="s">
        <v>1758</v>
      </c>
      <c r="B207" s="508" t="s">
        <v>1592</v>
      </c>
      <c r="C207" s="508" t="s">
        <v>1593</v>
      </c>
      <c r="D207" s="508" t="s">
        <v>1620</v>
      </c>
      <c r="E207" s="508" t="s">
        <v>1621</v>
      </c>
      <c r="F207" s="512">
        <v>145</v>
      </c>
      <c r="G207" s="512">
        <v>4930</v>
      </c>
      <c r="H207" s="512">
        <v>0.98639455782312924</v>
      </c>
      <c r="I207" s="512">
        <v>34</v>
      </c>
      <c r="J207" s="512">
        <v>147</v>
      </c>
      <c r="K207" s="512">
        <v>4998</v>
      </c>
      <c r="L207" s="512">
        <v>1</v>
      </c>
      <c r="M207" s="512">
        <v>34</v>
      </c>
      <c r="N207" s="512">
        <v>161</v>
      </c>
      <c r="O207" s="512">
        <v>5474</v>
      </c>
      <c r="P207" s="535">
        <v>1.0952380952380953</v>
      </c>
      <c r="Q207" s="513">
        <v>34</v>
      </c>
    </row>
    <row r="208" spans="1:17" ht="14.45" customHeight="1" x14ac:dyDescent="0.2">
      <c r="A208" s="507" t="s">
        <v>1758</v>
      </c>
      <c r="B208" s="508" t="s">
        <v>1592</v>
      </c>
      <c r="C208" s="508" t="s">
        <v>1593</v>
      </c>
      <c r="D208" s="508" t="s">
        <v>1622</v>
      </c>
      <c r="E208" s="508" t="s">
        <v>1623</v>
      </c>
      <c r="F208" s="512">
        <v>64</v>
      </c>
      <c r="G208" s="512">
        <v>33536</v>
      </c>
      <c r="H208" s="512">
        <v>1.1228070175438596</v>
      </c>
      <c r="I208" s="512">
        <v>524</v>
      </c>
      <c r="J208" s="512">
        <v>57</v>
      </c>
      <c r="K208" s="512">
        <v>29868</v>
      </c>
      <c r="L208" s="512">
        <v>1</v>
      </c>
      <c r="M208" s="512">
        <v>524</v>
      </c>
      <c r="N208" s="512">
        <v>58</v>
      </c>
      <c r="O208" s="512">
        <v>30450</v>
      </c>
      <c r="P208" s="535">
        <v>1.019485737243873</v>
      </c>
      <c r="Q208" s="513">
        <v>525</v>
      </c>
    </row>
    <row r="209" spans="1:17" ht="14.45" customHeight="1" x14ac:dyDescent="0.2">
      <c r="A209" s="507" t="s">
        <v>1758</v>
      </c>
      <c r="B209" s="508" t="s">
        <v>1592</v>
      </c>
      <c r="C209" s="508" t="s">
        <v>1593</v>
      </c>
      <c r="D209" s="508" t="s">
        <v>1624</v>
      </c>
      <c r="E209" s="508" t="s">
        <v>1625</v>
      </c>
      <c r="F209" s="512">
        <v>84</v>
      </c>
      <c r="G209" s="512">
        <v>4788</v>
      </c>
      <c r="H209" s="512">
        <v>0.77727272727272723</v>
      </c>
      <c r="I209" s="512">
        <v>57</v>
      </c>
      <c r="J209" s="512">
        <v>108</v>
      </c>
      <c r="K209" s="512">
        <v>6160</v>
      </c>
      <c r="L209" s="512">
        <v>1</v>
      </c>
      <c r="M209" s="512">
        <v>57.037037037037038</v>
      </c>
      <c r="N209" s="512">
        <v>107</v>
      </c>
      <c r="O209" s="512">
        <v>6206</v>
      </c>
      <c r="P209" s="535">
        <v>1.0074675324675324</v>
      </c>
      <c r="Q209" s="513">
        <v>58</v>
      </c>
    </row>
    <row r="210" spans="1:17" ht="14.45" customHeight="1" x14ac:dyDescent="0.2">
      <c r="A210" s="507" t="s">
        <v>1758</v>
      </c>
      <c r="B210" s="508" t="s">
        <v>1592</v>
      </c>
      <c r="C210" s="508" t="s">
        <v>1593</v>
      </c>
      <c r="D210" s="508" t="s">
        <v>1626</v>
      </c>
      <c r="E210" s="508" t="s">
        <v>1627</v>
      </c>
      <c r="F210" s="512">
        <v>7</v>
      </c>
      <c r="G210" s="512">
        <v>1568</v>
      </c>
      <c r="H210" s="512"/>
      <c r="I210" s="512">
        <v>224</v>
      </c>
      <c r="J210" s="512"/>
      <c r="K210" s="512"/>
      <c r="L210" s="512"/>
      <c r="M210" s="512"/>
      <c r="N210" s="512">
        <v>2</v>
      </c>
      <c r="O210" s="512">
        <v>452</v>
      </c>
      <c r="P210" s="535"/>
      <c r="Q210" s="513">
        <v>226</v>
      </c>
    </row>
    <row r="211" spans="1:17" ht="14.45" customHeight="1" x14ac:dyDescent="0.2">
      <c r="A211" s="507" t="s">
        <v>1758</v>
      </c>
      <c r="B211" s="508" t="s">
        <v>1592</v>
      </c>
      <c r="C211" s="508" t="s">
        <v>1593</v>
      </c>
      <c r="D211" s="508" t="s">
        <v>1628</v>
      </c>
      <c r="E211" s="508" t="s">
        <v>1629</v>
      </c>
      <c r="F211" s="512">
        <v>8</v>
      </c>
      <c r="G211" s="512">
        <v>4424</v>
      </c>
      <c r="H211" s="512"/>
      <c r="I211" s="512">
        <v>553</v>
      </c>
      <c r="J211" s="512"/>
      <c r="K211" s="512"/>
      <c r="L211" s="512"/>
      <c r="M211" s="512"/>
      <c r="N211" s="512">
        <v>2</v>
      </c>
      <c r="O211" s="512">
        <v>1110</v>
      </c>
      <c r="P211" s="535"/>
      <c r="Q211" s="513">
        <v>555</v>
      </c>
    </row>
    <row r="212" spans="1:17" ht="14.45" customHeight="1" x14ac:dyDescent="0.2">
      <c r="A212" s="507" t="s">
        <v>1758</v>
      </c>
      <c r="B212" s="508" t="s">
        <v>1592</v>
      </c>
      <c r="C212" s="508" t="s">
        <v>1593</v>
      </c>
      <c r="D212" s="508" t="s">
        <v>1630</v>
      </c>
      <c r="E212" s="508" t="s">
        <v>1631</v>
      </c>
      <c r="F212" s="512"/>
      <c r="G212" s="512"/>
      <c r="H212" s="512"/>
      <c r="I212" s="512"/>
      <c r="J212" s="512">
        <v>3</v>
      </c>
      <c r="K212" s="512">
        <v>642</v>
      </c>
      <c r="L212" s="512">
        <v>1</v>
      </c>
      <c r="M212" s="512">
        <v>214</v>
      </c>
      <c r="N212" s="512"/>
      <c r="O212" s="512"/>
      <c r="P212" s="535"/>
      <c r="Q212" s="513"/>
    </row>
    <row r="213" spans="1:17" ht="14.45" customHeight="1" x14ac:dyDescent="0.2">
      <c r="A213" s="507" t="s">
        <v>1758</v>
      </c>
      <c r="B213" s="508" t="s">
        <v>1592</v>
      </c>
      <c r="C213" s="508" t="s">
        <v>1593</v>
      </c>
      <c r="D213" s="508" t="s">
        <v>1632</v>
      </c>
      <c r="E213" s="508" t="s">
        <v>1633</v>
      </c>
      <c r="F213" s="512"/>
      <c r="G213" s="512"/>
      <c r="H213" s="512"/>
      <c r="I213" s="512"/>
      <c r="J213" s="512"/>
      <c r="K213" s="512"/>
      <c r="L213" s="512"/>
      <c r="M213" s="512"/>
      <c r="N213" s="512">
        <v>2</v>
      </c>
      <c r="O213" s="512">
        <v>286</v>
      </c>
      <c r="P213" s="535"/>
      <c r="Q213" s="513">
        <v>143</v>
      </c>
    </row>
    <row r="214" spans="1:17" ht="14.45" customHeight="1" x14ac:dyDescent="0.2">
      <c r="A214" s="507" t="s">
        <v>1758</v>
      </c>
      <c r="B214" s="508" t="s">
        <v>1592</v>
      </c>
      <c r="C214" s="508" t="s">
        <v>1593</v>
      </c>
      <c r="D214" s="508" t="s">
        <v>1638</v>
      </c>
      <c r="E214" s="508" t="s">
        <v>1639</v>
      </c>
      <c r="F214" s="512">
        <v>515</v>
      </c>
      <c r="G214" s="512">
        <v>8755</v>
      </c>
      <c r="H214" s="512">
        <v>1.4798850574712643</v>
      </c>
      <c r="I214" s="512">
        <v>17</v>
      </c>
      <c r="J214" s="512">
        <v>348</v>
      </c>
      <c r="K214" s="512">
        <v>5916</v>
      </c>
      <c r="L214" s="512">
        <v>1</v>
      </c>
      <c r="M214" s="512">
        <v>17</v>
      </c>
      <c r="N214" s="512">
        <v>365</v>
      </c>
      <c r="O214" s="512">
        <v>6205</v>
      </c>
      <c r="P214" s="535">
        <v>1.0488505747126438</v>
      </c>
      <c r="Q214" s="513">
        <v>17</v>
      </c>
    </row>
    <row r="215" spans="1:17" ht="14.45" customHeight="1" x14ac:dyDescent="0.2">
      <c r="A215" s="507" t="s">
        <v>1758</v>
      </c>
      <c r="B215" s="508" t="s">
        <v>1592</v>
      </c>
      <c r="C215" s="508" t="s">
        <v>1593</v>
      </c>
      <c r="D215" s="508" t="s">
        <v>1640</v>
      </c>
      <c r="E215" s="508" t="s">
        <v>1641</v>
      </c>
      <c r="F215" s="512">
        <v>186</v>
      </c>
      <c r="G215" s="512">
        <v>26598</v>
      </c>
      <c r="H215" s="512">
        <v>1.3880597014925373</v>
      </c>
      <c r="I215" s="512">
        <v>143</v>
      </c>
      <c r="J215" s="512">
        <v>134</v>
      </c>
      <c r="K215" s="512">
        <v>19162</v>
      </c>
      <c r="L215" s="512">
        <v>1</v>
      </c>
      <c r="M215" s="512">
        <v>143</v>
      </c>
      <c r="N215" s="512">
        <v>145</v>
      </c>
      <c r="O215" s="512">
        <v>20880</v>
      </c>
      <c r="P215" s="535">
        <v>1.0896566120446718</v>
      </c>
      <c r="Q215" s="513">
        <v>144</v>
      </c>
    </row>
    <row r="216" spans="1:17" ht="14.45" customHeight="1" x14ac:dyDescent="0.2">
      <c r="A216" s="507" t="s">
        <v>1758</v>
      </c>
      <c r="B216" s="508" t="s">
        <v>1592</v>
      </c>
      <c r="C216" s="508" t="s">
        <v>1593</v>
      </c>
      <c r="D216" s="508" t="s">
        <v>1642</v>
      </c>
      <c r="E216" s="508" t="s">
        <v>1643</v>
      </c>
      <c r="F216" s="512">
        <v>152</v>
      </c>
      <c r="G216" s="512">
        <v>9880</v>
      </c>
      <c r="H216" s="512">
        <v>1.4757281553398058</v>
      </c>
      <c r="I216" s="512">
        <v>65</v>
      </c>
      <c r="J216" s="512">
        <v>103</v>
      </c>
      <c r="K216" s="512">
        <v>6695</v>
      </c>
      <c r="L216" s="512">
        <v>1</v>
      </c>
      <c r="M216" s="512">
        <v>65</v>
      </c>
      <c r="N216" s="512">
        <v>96</v>
      </c>
      <c r="O216" s="512">
        <v>6336</v>
      </c>
      <c r="P216" s="535">
        <v>0.94637789395070948</v>
      </c>
      <c r="Q216" s="513">
        <v>66</v>
      </c>
    </row>
    <row r="217" spans="1:17" ht="14.45" customHeight="1" x14ac:dyDescent="0.2">
      <c r="A217" s="507" t="s">
        <v>1758</v>
      </c>
      <c r="B217" s="508" t="s">
        <v>1592</v>
      </c>
      <c r="C217" s="508" t="s">
        <v>1593</v>
      </c>
      <c r="D217" s="508" t="s">
        <v>1648</v>
      </c>
      <c r="E217" s="508" t="s">
        <v>1649</v>
      </c>
      <c r="F217" s="512">
        <v>1631</v>
      </c>
      <c r="G217" s="512">
        <v>221816</v>
      </c>
      <c r="H217" s="512">
        <v>0.78889228733808958</v>
      </c>
      <c r="I217" s="512">
        <v>136</v>
      </c>
      <c r="J217" s="512">
        <v>2055</v>
      </c>
      <c r="K217" s="512">
        <v>281174</v>
      </c>
      <c r="L217" s="512">
        <v>1</v>
      </c>
      <c r="M217" s="512">
        <v>136.8243309002433</v>
      </c>
      <c r="N217" s="512">
        <v>3266</v>
      </c>
      <c r="O217" s="512">
        <v>450708</v>
      </c>
      <c r="P217" s="535">
        <v>1.6029504861758199</v>
      </c>
      <c r="Q217" s="513">
        <v>138</v>
      </c>
    </row>
    <row r="218" spans="1:17" ht="14.45" customHeight="1" x14ac:dyDescent="0.2">
      <c r="A218" s="507" t="s">
        <v>1758</v>
      </c>
      <c r="B218" s="508" t="s">
        <v>1592</v>
      </c>
      <c r="C218" s="508" t="s">
        <v>1593</v>
      </c>
      <c r="D218" s="508" t="s">
        <v>1650</v>
      </c>
      <c r="E218" s="508" t="s">
        <v>1651</v>
      </c>
      <c r="F218" s="512">
        <v>825</v>
      </c>
      <c r="G218" s="512">
        <v>75075</v>
      </c>
      <c r="H218" s="512">
        <v>1.2061403508771931</v>
      </c>
      <c r="I218" s="512">
        <v>91</v>
      </c>
      <c r="J218" s="512">
        <v>684</v>
      </c>
      <c r="K218" s="512">
        <v>62244</v>
      </c>
      <c r="L218" s="512">
        <v>1</v>
      </c>
      <c r="M218" s="512">
        <v>91</v>
      </c>
      <c r="N218" s="512">
        <v>848</v>
      </c>
      <c r="O218" s="512">
        <v>78016</v>
      </c>
      <c r="P218" s="535">
        <v>1.2533898849688323</v>
      </c>
      <c r="Q218" s="513">
        <v>92</v>
      </c>
    </row>
    <row r="219" spans="1:17" ht="14.45" customHeight="1" x14ac:dyDescent="0.2">
      <c r="A219" s="507" t="s">
        <v>1758</v>
      </c>
      <c r="B219" s="508" t="s">
        <v>1592</v>
      </c>
      <c r="C219" s="508" t="s">
        <v>1593</v>
      </c>
      <c r="D219" s="508" t="s">
        <v>1652</v>
      </c>
      <c r="E219" s="508" t="s">
        <v>1653</v>
      </c>
      <c r="F219" s="512">
        <v>5</v>
      </c>
      <c r="G219" s="512">
        <v>685</v>
      </c>
      <c r="H219" s="512">
        <v>0.55152979066022545</v>
      </c>
      <c r="I219" s="512">
        <v>137</v>
      </c>
      <c r="J219" s="512">
        <v>9</v>
      </c>
      <c r="K219" s="512">
        <v>1242</v>
      </c>
      <c r="L219" s="512">
        <v>1</v>
      </c>
      <c r="M219" s="512">
        <v>138</v>
      </c>
      <c r="N219" s="512"/>
      <c r="O219" s="512"/>
      <c r="P219" s="535"/>
      <c r="Q219" s="513"/>
    </row>
    <row r="220" spans="1:17" ht="14.45" customHeight="1" x14ac:dyDescent="0.2">
      <c r="A220" s="507" t="s">
        <v>1758</v>
      </c>
      <c r="B220" s="508" t="s">
        <v>1592</v>
      </c>
      <c r="C220" s="508" t="s">
        <v>1593</v>
      </c>
      <c r="D220" s="508" t="s">
        <v>1654</v>
      </c>
      <c r="E220" s="508" t="s">
        <v>1655</v>
      </c>
      <c r="F220" s="512">
        <v>129</v>
      </c>
      <c r="G220" s="512">
        <v>8514</v>
      </c>
      <c r="H220" s="512">
        <v>0.79340229242381888</v>
      </c>
      <c r="I220" s="512">
        <v>66</v>
      </c>
      <c r="J220" s="512">
        <v>162</v>
      </c>
      <c r="K220" s="512">
        <v>10731</v>
      </c>
      <c r="L220" s="512">
        <v>1</v>
      </c>
      <c r="M220" s="512">
        <v>66.240740740740748</v>
      </c>
      <c r="N220" s="512">
        <v>153</v>
      </c>
      <c r="O220" s="512">
        <v>10251</v>
      </c>
      <c r="P220" s="535">
        <v>0.95526977914453448</v>
      </c>
      <c r="Q220" s="513">
        <v>67</v>
      </c>
    </row>
    <row r="221" spans="1:17" ht="14.45" customHeight="1" x14ac:dyDescent="0.2">
      <c r="A221" s="507" t="s">
        <v>1758</v>
      </c>
      <c r="B221" s="508" t="s">
        <v>1592</v>
      </c>
      <c r="C221" s="508" t="s">
        <v>1593</v>
      </c>
      <c r="D221" s="508" t="s">
        <v>1656</v>
      </c>
      <c r="E221" s="508" t="s">
        <v>1657</v>
      </c>
      <c r="F221" s="512">
        <v>203</v>
      </c>
      <c r="G221" s="512">
        <v>66584</v>
      </c>
      <c r="H221" s="512">
        <v>1.4195804195804196</v>
      </c>
      <c r="I221" s="512">
        <v>328</v>
      </c>
      <c r="J221" s="512">
        <v>143</v>
      </c>
      <c r="K221" s="512">
        <v>46904</v>
      </c>
      <c r="L221" s="512">
        <v>1</v>
      </c>
      <c r="M221" s="512">
        <v>328</v>
      </c>
      <c r="N221" s="512">
        <v>218</v>
      </c>
      <c r="O221" s="512">
        <v>71722</v>
      </c>
      <c r="P221" s="535">
        <v>1.5291233157086817</v>
      </c>
      <c r="Q221" s="513">
        <v>329</v>
      </c>
    </row>
    <row r="222" spans="1:17" ht="14.45" customHeight="1" x14ac:dyDescent="0.2">
      <c r="A222" s="507" t="s">
        <v>1758</v>
      </c>
      <c r="B222" s="508" t="s">
        <v>1592</v>
      </c>
      <c r="C222" s="508" t="s">
        <v>1593</v>
      </c>
      <c r="D222" s="508" t="s">
        <v>1664</v>
      </c>
      <c r="E222" s="508" t="s">
        <v>1665</v>
      </c>
      <c r="F222" s="512">
        <v>152</v>
      </c>
      <c r="G222" s="512">
        <v>7752</v>
      </c>
      <c r="H222" s="512">
        <v>0.80423280423280419</v>
      </c>
      <c r="I222" s="512">
        <v>51</v>
      </c>
      <c r="J222" s="512">
        <v>189</v>
      </c>
      <c r="K222" s="512">
        <v>9639</v>
      </c>
      <c r="L222" s="512">
        <v>1</v>
      </c>
      <c r="M222" s="512">
        <v>51</v>
      </c>
      <c r="N222" s="512">
        <v>308</v>
      </c>
      <c r="O222" s="512">
        <v>16016</v>
      </c>
      <c r="P222" s="535">
        <v>1.6615831517792301</v>
      </c>
      <c r="Q222" s="513">
        <v>52</v>
      </c>
    </row>
    <row r="223" spans="1:17" ht="14.45" customHeight="1" x14ac:dyDescent="0.2">
      <c r="A223" s="507" t="s">
        <v>1758</v>
      </c>
      <c r="B223" s="508" t="s">
        <v>1592</v>
      </c>
      <c r="C223" s="508" t="s">
        <v>1593</v>
      </c>
      <c r="D223" s="508" t="s">
        <v>1672</v>
      </c>
      <c r="E223" s="508" t="s">
        <v>1673</v>
      </c>
      <c r="F223" s="512">
        <v>21</v>
      </c>
      <c r="G223" s="512">
        <v>4347</v>
      </c>
      <c r="H223" s="512">
        <v>0.84</v>
      </c>
      <c r="I223" s="512">
        <v>207</v>
      </c>
      <c r="J223" s="512">
        <v>25</v>
      </c>
      <c r="K223" s="512">
        <v>5175</v>
      </c>
      <c r="L223" s="512">
        <v>1</v>
      </c>
      <c r="M223" s="512">
        <v>207</v>
      </c>
      <c r="N223" s="512">
        <v>8</v>
      </c>
      <c r="O223" s="512">
        <v>1672</v>
      </c>
      <c r="P223" s="535">
        <v>0.32309178743961353</v>
      </c>
      <c r="Q223" s="513">
        <v>209</v>
      </c>
    </row>
    <row r="224" spans="1:17" ht="14.45" customHeight="1" x14ac:dyDescent="0.2">
      <c r="A224" s="507" t="s">
        <v>1758</v>
      </c>
      <c r="B224" s="508" t="s">
        <v>1592</v>
      </c>
      <c r="C224" s="508" t="s">
        <v>1593</v>
      </c>
      <c r="D224" s="508" t="s">
        <v>1674</v>
      </c>
      <c r="E224" s="508" t="s">
        <v>1675</v>
      </c>
      <c r="F224" s="512"/>
      <c r="G224" s="512"/>
      <c r="H224" s="512"/>
      <c r="I224" s="512"/>
      <c r="J224" s="512">
        <v>1</v>
      </c>
      <c r="K224" s="512">
        <v>763</v>
      </c>
      <c r="L224" s="512">
        <v>1</v>
      </c>
      <c r="M224" s="512">
        <v>763</v>
      </c>
      <c r="N224" s="512">
        <v>2</v>
      </c>
      <c r="O224" s="512">
        <v>1528</v>
      </c>
      <c r="P224" s="535">
        <v>2.0026212319790302</v>
      </c>
      <c r="Q224" s="513">
        <v>764</v>
      </c>
    </row>
    <row r="225" spans="1:17" ht="14.45" customHeight="1" x14ac:dyDescent="0.2">
      <c r="A225" s="507" t="s">
        <v>1758</v>
      </c>
      <c r="B225" s="508" t="s">
        <v>1592</v>
      </c>
      <c r="C225" s="508" t="s">
        <v>1593</v>
      </c>
      <c r="D225" s="508" t="s">
        <v>1678</v>
      </c>
      <c r="E225" s="508" t="s">
        <v>1679</v>
      </c>
      <c r="F225" s="512">
        <v>40</v>
      </c>
      <c r="G225" s="512">
        <v>24480</v>
      </c>
      <c r="H225" s="512">
        <v>1.0526315789473684</v>
      </c>
      <c r="I225" s="512">
        <v>612</v>
      </c>
      <c r="J225" s="512">
        <v>38</v>
      </c>
      <c r="K225" s="512">
        <v>23256</v>
      </c>
      <c r="L225" s="512">
        <v>1</v>
      </c>
      <c r="M225" s="512">
        <v>612</v>
      </c>
      <c r="N225" s="512">
        <v>72</v>
      </c>
      <c r="O225" s="512">
        <v>44280</v>
      </c>
      <c r="P225" s="535">
        <v>1.9040247678018576</v>
      </c>
      <c r="Q225" s="513">
        <v>615</v>
      </c>
    </row>
    <row r="226" spans="1:17" ht="14.45" customHeight="1" x14ac:dyDescent="0.2">
      <c r="A226" s="507" t="s">
        <v>1758</v>
      </c>
      <c r="B226" s="508" t="s">
        <v>1592</v>
      </c>
      <c r="C226" s="508" t="s">
        <v>1593</v>
      </c>
      <c r="D226" s="508" t="s">
        <v>1680</v>
      </c>
      <c r="E226" s="508" t="s">
        <v>1681</v>
      </c>
      <c r="F226" s="512"/>
      <c r="G226" s="512"/>
      <c r="H226" s="512"/>
      <c r="I226" s="512"/>
      <c r="J226" s="512"/>
      <c r="K226" s="512"/>
      <c r="L226" s="512"/>
      <c r="M226" s="512"/>
      <c r="N226" s="512">
        <v>3</v>
      </c>
      <c r="O226" s="512">
        <v>2478</v>
      </c>
      <c r="P226" s="535"/>
      <c r="Q226" s="513">
        <v>826</v>
      </c>
    </row>
    <row r="227" spans="1:17" ht="14.45" customHeight="1" x14ac:dyDescent="0.2">
      <c r="A227" s="507" t="s">
        <v>1758</v>
      </c>
      <c r="B227" s="508" t="s">
        <v>1592</v>
      </c>
      <c r="C227" s="508" t="s">
        <v>1593</v>
      </c>
      <c r="D227" s="508" t="s">
        <v>1682</v>
      </c>
      <c r="E227" s="508" t="s">
        <v>1683</v>
      </c>
      <c r="F227" s="512"/>
      <c r="G227" s="512"/>
      <c r="H227" s="512"/>
      <c r="I227" s="512"/>
      <c r="J227" s="512">
        <v>0</v>
      </c>
      <c r="K227" s="512">
        <v>0</v>
      </c>
      <c r="L227" s="512"/>
      <c r="M227" s="512"/>
      <c r="N227" s="512"/>
      <c r="O227" s="512"/>
      <c r="P227" s="535"/>
      <c r="Q227" s="513"/>
    </row>
    <row r="228" spans="1:17" ht="14.45" customHeight="1" x14ac:dyDescent="0.2">
      <c r="A228" s="507" t="s">
        <v>1758</v>
      </c>
      <c r="B228" s="508" t="s">
        <v>1592</v>
      </c>
      <c r="C228" s="508" t="s">
        <v>1593</v>
      </c>
      <c r="D228" s="508" t="s">
        <v>1689</v>
      </c>
      <c r="E228" s="508" t="s">
        <v>1690</v>
      </c>
      <c r="F228" s="512"/>
      <c r="G228" s="512"/>
      <c r="H228" s="512"/>
      <c r="I228" s="512"/>
      <c r="J228" s="512">
        <v>3</v>
      </c>
      <c r="K228" s="512">
        <v>816</v>
      </c>
      <c r="L228" s="512">
        <v>1</v>
      </c>
      <c r="M228" s="512">
        <v>272</v>
      </c>
      <c r="N228" s="512"/>
      <c r="O228" s="512"/>
      <c r="P228" s="535"/>
      <c r="Q228" s="513"/>
    </row>
    <row r="229" spans="1:17" ht="14.45" customHeight="1" x14ac:dyDescent="0.2">
      <c r="A229" s="507" t="s">
        <v>1758</v>
      </c>
      <c r="B229" s="508" t="s">
        <v>1592</v>
      </c>
      <c r="C229" s="508" t="s">
        <v>1593</v>
      </c>
      <c r="D229" s="508" t="s">
        <v>1751</v>
      </c>
      <c r="E229" s="508" t="s">
        <v>1752</v>
      </c>
      <c r="F229" s="512"/>
      <c r="G229" s="512"/>
      <c r="H229" s="512"/>
      <c r="I229" s="512"/>
      <c r="J229" s="512"/>
      <c r="K229" s="512"/>
      <c r="L229" s="512"/>
      <c r="M229" s="512"/>
      <c r="N229" s="512">
        <v>4</v>
      </c>
      <c r="O229" s="512">
        <v>208</v>
      </c>
      <c r="P229" s="535"/>
      <c r="Q229" s="513">
        <v>52</v>
      </c>
    </row>
    <row r="230" spans="1:17" ht="14.45" customHeight="1" x14ac:dyDescent="0.2">
      <c r="A230" s="507" t="s">
        <v>1758</v>
      </c>
      <c r="B230" s="508" t="s">
        <v>1592</v>
      </c>
      <c r="C230" s="508" t="s">
        <v>1593</v>
      </c>
      <c r="D230" s="508" t="s">
        <v>1699</v>
      </c>
      <c r="E230" s="508" t="s">
        <v>1700</v>
      </c>
      <c r="F230" s="512">
        <v>13</v>
      </c>
      <c r="G230" s="512">
        <v>4901</v>
      </c>
      <c r="H230" s="512">
        <v>1.4444444444444444</v>
      </c>
      <c r="I230" s="512">
        <v>377</v>
      </c>
      <c r="J230" s="512">
        <v>9</v>
      </c>
      <c r="K230" s="512">
        <v>3393</v>
      </c>
      <c r="L230" s="512">
        <v>1</v>
      </c>
      <c r="M230" s="512">
        <v>377</v>
      </c>
      <c r="N230" s="512">
        <v>6</v>
      </c>
      <c r="O230" s="512">
        <v>2274</v>
      </c>
      <c r="P230" s="535">
        <v>0.6702033598585323</v>
      </c>
      <c r="Q230" s="513">
        <v>379</v>
      </c>
    </row>
    <row r="231" spans="1:17" ht="14.45" customHeight="1" x14ac:dyDescent="0.2">
      <c r="A231" s="507" t="s">
        <v>1758</v>
      </c>
      <c r="B231" s="508" t="s">
        <v>1592</v>
      </c>
      <c r="C231" s="508" t="s">
        <v>1593</v>
      </c>
      <c r="D231" s="508" t="s">
        <v>1703</v>
      </c>
      <c r="E231" s="508" t="s">
        <v>1704</v>
      </c>
      <c r="F231" s="512">
        <v>4</v>
      </c>
      <c r="G231" s="512">
        <v>968</v>
      </c>
      <c r="H231" s="512">
        <v>4</v>
      </c>
      <c r="I231" s="512">
        <v>242</v>
      </c>
      <c r="J231" s="512">
        <v>1</v>
      </c>
      <c r="K231" s="512">
        <v>242</v>
      </c>
      <c r="L231" s="512">
        <v>1</v>
      </c>
      <c r="M231" s="512">
        <v>242</v>
      </c>
      <c r="N231" s="512">
        <v>1</v>
      </c>
      <c r="O231" s="512">
        <v>242</v>
      </c>
      <c r="P231" s="535">
        <v>1</v>
      </c>
      <c r="Q231" s="513">
        <v>242</v>
      </c>
    </row>
    <row r="232" spans="1:17" ht="14.45" customHeight="1" x14ac:dyDescent="0.2">
      <c r="A232" s="507" t="s">
        <v>1758</v>
      </c>
      <c r="B232" s="508" t="s">
        <v>1592</v>
      </c>
      <c r="C232" s="508" t="s">
        <v>1593</v>
      </c>
      <c r="D232" s="508" t="s">
        <v>1705</v>
      </c>
      <c r="E232" s="508" t="s">
        <v>1706</v>
      </c>
      <c r="F232" s="512">
        <v>33</v>
      </c>
      <c r="G232" s="512">
        <v>49269</v>
      </c>
      <c r="H232" s="512">
        <v>0.7021276595744681</v>
      </c>
      <c r="I232" s="512">
        <v>1493</v>
      </c>
      <c r="J232" s="512">
        <v>47</v>
      </c>
      <c r="K232" s="512">
        <v>70171</v>
      </c>
      <c r="L232" s="512">
        <v>1</v>
      </c>
      <c r="M232" s="512">
        <v>1493</v>
      </c>
      <c r="N232" s="512">
        <v>36</v>
      </c>
      <c r="O232" s="512">
        <v>53856</v>
      </c>
      <c r="P232" s="535">
        <v>0.76749654415641788</v>
      </c>
      <c r="Q232" s="513">
        <v>1496</v>
      </c>
    </row>
    <row r="233" spans="1:17" ht="14.45" customHeight="1" x14ac:dyDescent="0.2">
      <c r="A233" s="507" t="s">
        <v>1758</v>
      </c>
      <c r="B233" s="508" t="s">
        <v>1592</v>
      </c>
      <c r="C233" s="508" t="s">
        <v>1593</v>
      </c>
      <c r="D233" s="508" t="s">
        <v>1707</v>
      </c>
      <c r="E233" s="508" t="s">
        <v>1708</v>
      </c>
      <c r="F233" s="512">
        <v>16</v>
      </c>
      <c r="G233" s="512">
        <v>5232</v>
      </c>
      <c r="H233" s="512">
        <v>0.33333333333333331</v>
      </c>
      <c r="I233" s="512">
        <v>327</v>
      </c>
      <c r="J233" s="512">
        <v>48</v>
      </c>
      <c r="K233" s="512">
        <v>15696</v>
      </c>
      <c r="L233" s="512">
        <v>1</v>
      </c>
      <c r="M233" s="512">
        <v>327</v>
      </c>
      <c r="N233" s="512">
        <v>31</v>
      </c>
      <c r="O233" s="512">
        <v>10199</v>
      </c>
      <c r="P233" s="535">
        <v>0.64978338430173288</v>
      </c>
      <c r="Q233" s="513">
        <v>329</v>
      </c>
    </row>
    <row r="234" spans="1:17" ht="14.45" customHeight="1" x14ac:dyDescent="0.2">
      <c r="A234" s="507" t="s">
        <v>1758</v>
      </c>
      <c r="B234" s="508" t="s">
        <v>1592</v>
      </c>
      <c r="C234" s="508" t="s">
        <v>1593</v>
      </c>
      <c r="D234" s="508" t="s">
        <v>1709</v>
      </c>
      <c r="E234" s="508" t="s">
        <v>1710</v>
      </c>
      <c r="F234" s="512">
        <v>10</v>
      </c>
      <c r="G234" s="512">
        <v>8870</v>
      </c>
      <c r="H234" s="512">
        <v>0.45403357903357905</v>
      </c>
      <c r="I234" s="512">
        <v>887</v>
      </c>
      <c r="J234" s="512">
        <v>22</v>
      </c>
      <c r="K234" s="512">
        <v>19536</v>
      </c>
      <c r="L234" s="512">
        <v>1</v>
      </c>
      <c r="M234" s="512">
        <v>888</v>
      </c>
      <c r="N234" s="512">
        <v>18</v>
      </c>
      <c r="O234" s="512">
        <v>16038</v>
      </c>
      <c r="P234" s="535">
        <v>0.82094594594594594</v>
      </c>
      <c r="Q234" s="513">
        <v>891</v>
      </c>
    </row>
    <row r="235" spans="1:17" ht="14.45" customHeight="1" x14ac:dyDescent="0.2">
      <c r="A235" s="507" t="s">
        <v>1758</v>
      </c>
      <c r="B235" s="508" t="s">
        <v>1592</v>
      </c>
      <c r="C235" s="508" t="s">
        <v>1593</v>
      </c>
      <c r="D235" s="508" t="s">
        <v>1713</v>
      </c>
      <c r="E235" s="508" t="s">
        <v>1714</v>
      </c>
      <c r="F235" s="512">
        <v>442</v>
      </c>
      <c r="G235" s="512">
        <v>114920</v>
      </c>
      <c r="H235" s="512">
        <v>0.32907811166663803</v>
      </c>
      <c r="I235" s="512">
        <v>260</v>
      </c>
      <c r="J235" s="512">
        <v>1338</v>
      </c>
      <c r="K235" s="512">
        <v>349218</v>
      </c>
      <c r="L235" s="512">
        <v>1</v>
      </c>
      <c r="M235" s="512">
        <v>261</v>
      </c>
      <c r="N235" s="512">
        <v>1999</v>
      </c>
      <c r="O235" s="512">
        <v>523738</v>
      </c>
      <c r="P235" s="535">
        <v>1.4997451448665304</v>
      </c>
      <c r="Q235" s="513">
        <v>262</v>
      </c>
    </row>
    <row r="236" spans="1:17" ht="14.45" customHeight="1" x14ac:dyDescent="0.2">
      <c r="A236" s="507" t="s">
        <v>1758</v>
      </c>
      <c r="B236" s="508" t="s">
        <v>1592</v>
      </c>
      <c r="C236" s="508" t="s">
        <v>1593</v>
      </c>
      <c r="D236" s="508" t="s">
        <v>1715</v>
      </c>
      <c r="E236" s="508" t="s">
        <v>1716</v>
      </c>
      <c r="F236" s="512">
        <v>14</v>
      </c>
      <c r="G236" s="512">
        <v>2310</v>
      </c>
      <c r="H236" s="512">
        <v>0.11764705882352941</v>
      </c>
      <c r="I236" s="512">
        <v>165</v>
      </c>
      <c r="J236" s="512">
        <v>119</v>
      </c>
      <c r="K236" s="512">
        <v>19635</v>
      </c>
      <c r="L236" s="512">
        <v>1</v>
      </c>
      <c r="M236" s="512">
        <v>165</v>
      </c>
      <c r="N236" s="512">
        <v>226</v>
      </c>
      <c r="O236" s="512">
        <v>37516</v>
      </c>
      <c r="P236" s="535">
        <v>1.9106697224344282</v>
      </c>
      <c r="Q236" s="513">
        <v>166</v>
      </c>
    </row>
    <row r="237" spans="1:17" ht="14.45" customHeight="1" x14ac:dyDescent="0.2">
      <c r="A237" s="507" t="s">
        <v>1758</v>
      </c>
      <c r="B237" s="508" t="s">
        <v>1592</v>
      </c>
      <c r="C237" s="508" t="s">
        <v>1593</v>
      </c>
      <c r="D237" s="508" t="s">
        <v>1719</v>
      </c>
      <c r="E237" s="508" t="s">
        <v>1720</v>
      </c>
      <c r="F237" s="512"/>
      <c r="G237" s="512"/>
      <c r="H237" s="512"/>
      <c r="I237" s="512"/>
      <c r="J237" s="512"/>
      <c r="K237" s="512"/>
      <c r="L237" s="512"/>
      <c r="M237" s="512"/>
      <c r="N237" s="512">
        <v>2</v>
      </c>
      <c r="O237" s="512">
        <v>304</v>
      </c>
      <c r="P237" s="535"/>
      <c r="Q237" s="513">
        <v>152</v>
      </c>
    </row>
    <row r="238" spans="1:17" ht="14.45" customHeight="1" x14ac:dyDescent="0.2">
      <c r="A238" s="507" t="s">
        <v>1759</v>
      </c>
      <c r="B238" s="508" t="s">
        <v>1592</v>
      </c>
      <c r="C238" s="508" t="s">
        <v>1593</v>
      </c>
      <c r="D238" s="508" t="s">
        <v>1594</v>
      </c>
      <c r="E238" s="508" t="s">
        <v>1595</v>
      </c>
      <c r="F238" s="512">
        <v>225</v>
      </c>
      <c r="G238" s="512">
        <v>38925</v>
      </c>
      <c r="H238" s="512">
        <v>0.65031074578989578</v>
      </c>
      <c r="I238" s="512">
        <v>173</v>
      </c>
      <c r="J238" s="512">
        <v>344</v>
      </c>
      <c r="K238" s="512">
        <v>59856</v>
      </c>
      <c r="L238" s="512">
        <v>1</v>
      </c>
      <c r="M238" s="512">
        <v>174</v>
      </c>
      <c r="N238" s="512">
        <v>480</v>
      </c>
      <c r="O238" s="512">
        <v>84000</v>
      </c>
      <c r="P238" s="535">
        <v>1.4033680834001603</v>
      </c>
      <c r="Q238" s="513">
        <v>175</v>
      </c>
    </row>
    <row r="239" spans="1:17" ht="14.45" customHeight="1" x14ac:dyDescent="0.2">
      <c r="A239" s="507" t="s">
        <v>1759</v>
      </c>
      <c r="B239" s="508" t="s">
        <v>1592</v>
      </c>
      <c r="C239" s="508" t="s">
        <v>1593</v>
      </c>
      <c r="D239" s="508" t="s">
        <v>1596</v>
      </c>
      <c r="E239" s="508" t="s">
        <v>1597</v>
      </c>
      <c r="F239" s="512"/>
      <c r="G239" s="512"/>
      <c r="H239" s="512"/>
      <c r="I239" s="512"/>
      <c r="J239" s="512">
        <v>5</v>
      </c>
      <c r="K239" s="512">
        <v>965</v>
      </c>
      <c r="L239" s="512">
        <v>1</v>
      </c>
      <c r="M239" s="512">
        <v>193</v>
      </c>
      <c r="N239" s="512">
        <v>3</v>
      </c>
      <c r="O239" s="512">
        <v>585</v>
      </c>
      <c r="P239" s="535">
        <v>0.60621761658031093</v>
      </c>
      <c r="Q239" s="513">
        <v>195</v>
      </c>
    </row>
    <row r="240" spans="1:17" ht="14.45" customHeight="1" x14ac:dyDescent="0.2">
      <c r="A240" s="507" t="s">
        <v>1759</v>
      </c>
      <c r="B240" s="508" t="s">
        <v>1592</v>
      </c>
      <c r="C240" s="508" t="s">
        <v>1593</v>
      </c>
      <c r="D240" s="508" t="s">
        <v>1598</v>
      </c>
      <c r="E240" s="508" t="s">
        <v>1599</v>
      </c>
      <c r="F240" s="512"/>
      <c r="G240" s="512"/>
      <c r="H240" s="512"/>
      <c r="I240" s="512"/>
      <c r="J240" s="512"/>
      <c r="K240" s="512"/>
      <c r="L240" s="512"/>
      <c r="M240" s="512"/>
      <c r="N240" s="512">
        <v>1</v>
      </c>
      <c r="O240" s="512">
        <v>77</v>
      </c>
      <c r="P240" s="535"/>
      <c r="Q240" s="513">
        <v>77</v>
      </c>
    </row>
    <row r="241" spans="1:17" ht="14.45" customHeight="1" x14ac:dyDescent="0.2">
      <c r="A241" s="507" t="s">
        <v>1759</v>
      </c>
      <c r="B241" s="508" t="s">
        <v>1592</v>
      </c>
      <c r="C241" s="508" t="s">
        <v>1593</v>
      </c>
      <c r="D241" s="508" t="s">
        <v>1602</v>
      </c>
      <c r="E241" s="508" t="s">
        <v>1603</v>
      </c>
      <c r="F241" s="512"/>
      <c r="G241" s="512"/>
      <c r="H241" s="512"/>
      <c r="I241" s="512"/>
      <c r="J241" s="512">
        <v>3</v>
      </c>
      <c r="K241" s="512">
        <v>768</v>
      </c>
      <c r="L241" s="512">
        <v>1</v>
      </c>
      <c r="M241" s="512">
        <v>256</v>
      </c>
      <c r="N241" s="512"/>
      <c r="O241" s="512"/>
      <c r="P241" s="535"/>
      <c r="Q241" s="513"/>
    </row>
    <row r="242" spans="1:17" ht="14.45" customHeight="1" x14ac:dyDescent="0.2">
      <c r="A242" s="507" t="s">
        <v>1759</v>
      </c>
      <c r="B242" s="508" t="s">
        <v>1592</v>
      </c>
      <c r="C242" s="508" t="s">
        <v>1593</v>
      </c>
      <c r="D242" s="508" t="s">
        <v>1608</v>
      </c>
      <c r="E242" s="508" t="s">
        <v>1609</v>
      </c>
      <c r="F242" s="512">
        <v>162</v>
      </c>
      <c r="G242" s="512">
        <v>173340</v>
      </c>
      <c r="H242" s="512">
        <v>1.5283018867924529</v>
      </c>
      <c r="I242" s="512">
        <v>1070</v>
      </c>
      <c r="J242" s="512">
        <v>106</v>
      </c>
      <c r="K242" s="512">
        <v>113420</v>
      </c>
      <c r="L242" s="512">
        <v>1</v>
      </c>
      <c r="M242" s="512">
        <v>1070</v>
      </c>
      <c r="N242" s="512">
        <v>136</v>
      </c>
      <c r="O242" s="512">
        <v>145928</v>
      </c>
      <c r="P242" s="535">
        <v>1.2866161170869335</v>
      </c>
      <c r="Q242" s="513">
        <v>1073</v>
      </c>
    </row>
    <row r="243" spans="1:17" ht="14.45" customHeight="1" x14ac:dyDescent="0.2">
      <c r="A243" s="507" t="s">
        <v>1759</v>
      </c>
      <c r="B243" s="508" t="s">
        <v>1592</v>
      </c>
      <c r="C243" s="508" t="s">
        <v>1593</v>
      </c>
      <c r="D243" s="508" t="s">
        <v>1610</v>
      </c>
      <c r="E243" s="508" t="s">
        <v>1611</v>
      </c>
      <c r="F243" s="512">
        <v>32</v>
      </c>
      <c r="G243" s="512">
        <v>1472</v>
      </c>
      <c r="H243" s="512">
        <v>0.91428571428571426</v>
      </c>
      <c r="I243" s="512">
        <v>46</v>
      </c>
      <c r="J243" s="512">
        <v>35</v>
      </c>
      <c r="K243" s="512">
        <v>1610</v>
      </c>
      <c r="L243" s="512">
        <v>1</v>
      </c>
      <c r="M243" s="512">
        <v>46</v>
      </c>
      <c r="N243" s="512">
        <v>20</v>
      </c>
      <c r="O243" s="512">
        <v>940</v>
      </c>
      <c r="P243" s="535">
        <v>0.58385093167701863</v>
      </c>
      <c r="Q243" s="513">
        <v>47</v>
      </c>
    </row>
    <row r="244" spans="1:17" ht="14.45" customHeight="1" x14ac:dyDescent="0.2">
      <c r="A244" s="507" t="s">
        <v>1759</v>
      </c>
      <c r="B244" s="508" t="s">
        <v>1592</v>
      </c>
      <c r="C244" s="508" t="s">
        <v>1593</v>
      </c>
      <c r="D244" s="508" t="s">
        <v>1612</v>
      </c>
      <c r="E244" s="508" t="s">
        <v>1613</v>
      </c>
      <c r="F244" s="512">
        <v>37</v>
      </c>
      <c r="G244" s="512">
        <v>12839</v>
      </c>
      <c r="H244" s="512">
        <v>0.55223880597014929</v>
      </c>
      <c r="I244" s="512">
        <v>347</v>
      </c>
      <c r="J244" s="512">
        <v>67</v>
      </c>
      <c r="K244" s="512">
        <v>23249</v>
      </c>
      <c r="L244" s="512">
        <v>1</v>
      </c>
      <c r="M244" s="512">
        <v>347</v>
      </c>
      <c r="N244" s="512">
        <v>54</v>
      </c>
      <c r="O244" s="512">
        <v>18792</v>
      </c>
      <c r="P244" s="535">
        <v>0.8082928297991312</v>
      </c>
      <c r="Q244" s="513">
        <v>348</v>
      </c>
    </row>
    <row r="245" spans="1:17" ht="14.45" customHeight="1" x14ac:dyDescent="0.2">
      <c r="A245" s="507" t="s">
        <v>1759</v>
      </c>
      <c r="B245" s="508" t="s">
        <v>1592</v>
      </c>
      <c r="C245" s="508" t="s">
        <v>1593</v>
      </c>
      <c r="D245" s="508" t="s">
        <v>1614</v>
      </c>
      <c r="E245" s="508" t="s">
        <v>1615</v>
      </c>
      <c r="F245" s="512">
        <v>10</v>
      </c>
      <c r="G245" s="512">
        <v>510</v>
      </c>
      <c r="H245" s="512">
        <v>5</v>
      </c>
      <c r="I245" s="512">
        <v>51</v>
      </c>
      <c r="J245" s="512">
        <v>2</v>
      </c>
      <c r="K245" s="512">
        <v>102</v>
      </c>
      <c r="L245" s="512">
        <v>1</v>
      </c>
      <c r="M245" s="512">
        <v>51</v>
      </c>
      <c r="N245" s="512">
        <v>14</v>
      </c>
      <c r="O245" s="512">
        <v>714</v>
      </c>
      <c r="P245" s="535">
        <v>7</v>
      </c>
      <c r="Q245" s="513">
        <v>51</v>
      </c>
    </row>
    <row r="246" spans="1:17" ht="14.45" customHeight="1" x14ac:dyDescent="0.2">
      <c r="A246" s="507" t="s">
        <v>1759</v>
      </c>
      <c r="B246" s="508" t="s">
        <v>1592</v>
      </c>
      <c r="C246" s="508" t="s">
        <v>1593</v>
      </c>
      <c r="D246" s="508" t="s">
        <v>1618</v>
      </c>
      <c r="E246" s="508" t="s">
        <v>1619</v>
      </c>
      <c r="F246" s="512">
        <v>65</v>
      </c>
      <c r="G246" s="512">
        <v>24505</v>
      </c>
      <c r="H246" s="512">
        <v>0.73863636363636365</v>
      </c>
      <c r="I246" s="512">
        <v>377</v>
      </c>
      <c r="J246" s="512">
        <v>88</v>
      </c>
      <c r="K246" s="512">
        <v>33176</v>
      </c>
      <c r="L246" s="512">
        <v>1</v>
      </c>
      <c r="M246" s="512">
        <v>377</v>
      </c>
      <c r="N246" s="512">
        <v>110</v>
      </c>
      <c r="O246" s="512">
        <v>41580</v>
      </c>
      <c r="P246" s="535">
        <v>1.2533156498673741</v>
      </c>
      <c r="Q246" s="513">
        <v>378</v>
      </c>
    </row>
    <row r="247" spans="1:17" ht="14.45" customHeight="1" x14ac:dyDescent="0.2">
      <c r="A247" s="507" t="s">
        <v>1759</v>
      </c>
      <c r="B247" s="508" t="s">
        <v>1592</v>
      </c>
      <c r="C247" s="508" t="s">
        <v>1593</v>
      </c>
      <c r="D247" s="508" t="s">
        <v>1620</v>
      </c>
      <c r="E247" s="508" t="s">
        <v>1621</v>
      </c>
      <c r="F247" s="512">
        <v>8</v>
      </c>
      <c r="G247" s="512">
        <v>272</v>
      </c>
      <c r="H247" s="512">
        <v>2</v>
      </c>
      <c r="I247" s="512">
        <v>34</v>
      </c>
      <c r="J247" s="512">
        <v>4</v>
      </c>
      <c r="K247" s="512">
        <v>136</v>
      </c>
      <c r="L247" s="512">
        <v>1</v>
      </c>
      <c r="M247" s="512">
        <v>34</v>
      </c>
      <c r="N247" s="512">
        <v>4</v>
      </c>
      <c r="O247" s="512">
        <v>136</v>
      </c>
      <c r="P247" s="535">
        <v>1</v>
      </c>
      <c r="Q247" s="513">
        <v>34</v>
      </c>
    </row>
    <row r="248" spans="1:17" ht="14.45" customHeight="1" x14ac:dyDescent="0.2">
      <c r="A248" s="507" t="s">
        <v>1759</v>
      </c>
      <c r="B248" s="508" t="s">
        <v>1592</v>
      </c>
      <c r="C248" s="508" t="s">
        <v>1593</v>
      </c>
      <c r="D248" s="508" t="s">
        <v>1622</v>
      </c>
      <c r="E248" s="508" t="s">
        <v>1623</v>
      </c>
      <c r="F248" s="512">
        <v>6</v>
      </c>
      <c r="G248" s="512">
        <v>3144</v>
      </c>
      <c r="H248" s="512">
        <v>1.2</v>
      </c>
      <c r="I248" s="512">
        <v>524</v>
      </c>
      <c r="J248" s="512">
        <v>5</v>
      </c>
      <c r="K248" s="512">
        <v>2620</v>
      </c>
      <c r="L248" s="512">
        <v>1</v>
      </c>
      <c r="M248" s="512">
        <v>524</v>
      </c>
      <c r="N248" s="512">
        <v>28</v>
      </c>
      <c r="O248" s="512">
        <v>14700</v>
      </c>
      <c r="P248" s="535">
        <v>5.6106870229007635</v>
      </c>
      <c r="Q248" s="513">
        <v>525</v>
      </c>
    </row>
    <row r="249" spans="1:17" ht="14.45" customHeight="1" x14ac:dyDescent="0.2">
      <c r="A249" s="507" t="s">
        <v>1759</v>
      </c>
      <c r="B249" s="508" t="s">
        <v>1592</v>
      </c>
      <c r="C249" s="508" t="s">
        <v>1593</v>
      </c>
      <c r="D249" s="508" t="s">
        <v>1624</v>
      </c>
      <c r="E249" s="508" t="s">
        <v>1625</v>
      </c>
      <c r="F249" s="512">
        <v>3</v>
      </c>
      <c r="G249" s="512">
        <v>171</v>
      </c>
      <c r="H249" s="512">
        <v>0.42857142857142855</v>
      </c>
      <c r="I249" s="512">
        <v>57</v>
      </c>
      <c r="J249" s="512">
        <v>7</v>
      </c>
      <c r="K249" s="512">
        <v>399</v>
      </c>
      <c r="L249" s="512">
        <v>1</v>
      </c>
      <c r="M249" s="512">
        <v>57</v>
      </c>
      <c r="N249" s="512">
        <v>1</v>
      </c>
      <c r="O249" s="512">
        <v>58</v>
      </c>
      <c r="P249" s="535">
        <v>0.14536340852130325</v>
      </c>
      <c r="Q249" s="513">
        <v>58</v>
      </c>
    </row>
    <row r="250" spans="1:17" ht="14.45" customHeight="1" x14ac:dyDescent="0.2">
      <c r="A250" s="507" t="s">
        <v>1759</v>
      </c>
      <c r="B250" s="508" t="s">
        <v>1592</v>
      </c>
      <c r="C250" s="508" t="s">
        <v>1593</v>
      </c>
      <c r="D250" s="508" t="s">
        <v>1626</v>
      </c>
      <c r="E250" s="508" t="s">
        <v>1627</v>
      </c>
      <c r="F250" s="512">
        <v>2</v>
      </c>
      <c r="G250" s="512">
        <v>448</v>
      </c>
      <c r="H250" s="512"/>
      <c r="I250" s="512">
        <v>224</v>
      </c>
      <c r="J250" s="512"/>
      <c r="K250" s="512"/>
      <c r="L250" s="512"/>
      <c r="M250" s="512"/>
      <c r="N250" s="512">
        <v>1</v>
      </c>
      <c r="O250" s="512">
        <v>226</v>
      </c>
      <c r="P250" s="535"/>
      <c r="Q250" s="513">
        <v>226</v>
      </c>
    </row>
    <row r="251" spans="1:17" ht="14.45" customHeight="1" x14ac:dyDescent="0.2">
      <c r="A251" s="507" t="s">
        <v>1759</v>
      </c>
      <c r="B251" s="508" t="s">
        <v>1592</v>
      </c>
      <c r="C251" s="508" t="s">
        <v>1593</v>
      </c>
      <c r="D251" s="508" t="s">
        <v>1628</v>
      </c>
      <c r="E251" s="508" t="s">
        <v>1629</v>
      </c>
      <c r="F251" s="512">
        <v>2</v>
      </c>
      <c r="G251" s="512">
        <v>1106</v>
      </c>
      <c r="H251" s="512"/>
      <c r="I251" s="512">
        <v>553</v>
      </c>
      <c r="J251" s="512"/>
      <c r="K251" s="512"/>
      <c r="L251" s="512"/>
      <c r="M251" s="512"/>
      <c r="N251" s="512">
        <v>1</v>
      </c>
      <c r="O251" s="512">
        <v>555</v>
      </c>
      <c r="P251" s="535"/>
      <c r="Q251" s="513">
        <v>555</v>
      </c>
    </row>
    <row r="252" spans="1:17" ht="14.45" customHeight="1" x14ac:dyDescent="0.2">
      <c r="A252" s="507" t="s">
        <v>1759</v>
      </c>
      <c r="B252" s="508" t="s">
        <v>1592</v>
      </c>
      <c r="C252" s="508" t="s">
        <v>1593</v>
      </c>
      <c r="D252" s="508" t="s">
        <v>1630</v>
      </c>
      <c r="E252" s="508" t="s">
        <v>1631</v>
      </c>
      <c r="F252" s="512">
        <v>172</v>
      </c>
      <c r="G252" s="512">
        <v>36636</v>
      </c>
      <c r="H252" s="512">
        <v>0.98957376694938148</v>
      </c>
      <c r="I252" s="512">
        <v>213</v>
      </c>
      <c r="J252" s="512">
        <v>173</v>
      </c>
      <c r="K252" s="512">
        <v>37022</v>
      </c>
      <c r="L252" s="512">
        <v>1</v>
      </c>
      <c r="M252" s="512">
        <v>214</v>
      </c>
      <c r="N252" s="512">
        <v>166</v>
      </c>
      <c r="O252" s="512">
        <v>35856</v>
      </c>
      <c r="P252" s="535">
        <v>0.96850521311652527</v>
      </c>
      <c r="Q252" s="513">
        <v>216</v>
      </c>
    </row>
    <row r="253" spans="1:17" ht="14.45" customHeight="1" x14ac:dyDescent="0.2">
      <c r="A253" s="507" t="s">
        <v>1759</v>
      </c>
      <c r="B253" s="508" t="s">
        <v>1592</v>
      </c>
      <c r="C253" s="508" t="s">
        <v>1593</v>
      </c>
      <c r="D253" s="508" t="s">
        <v>1632</v>
      </c>
      <c r="E253" s="508" t="s">
        <v>1633</v>
      </c>
      <c r="F253" s="512"/>
      <c r="G253" s="512"/>
      <c r="H253" s="512"/>
      <c r="I253" s="512"/>
      <c r="J253" s="512">
        <v>2</v>
      </c>
      <c r="K253" s="512">
        <v>284</v>
      </c>
      <c r="L253" s="512">
        <v>1</v>
      </c>
      <c r="M253" s="512">
        <v>142</v>
      </c>
      <c r="N253" s="512"/>
      <c r="O253" s="512"/>
      <c r="P253" s="535"/>
      <c r="Q253" s="513"/>
    </row>
    <row r="254" spans="1:17" ht="14.45" customHeight="1" x14ac:dyDescent="0.2">
      <c r="A254" s="507" t="s">
        <v>1759</v>
      </c>
      <c r="B254" s="508" t="s">
        <v>1592</v>
      </c>
      <c r="C254" s="508" t="s">
        <v>1593</v>
      </c>
      <c r="D254" s="508" t="s">
        <v>1638</v>
      </c>
      <c r="E254" s="508" t="s">
        <v>1639</v>
      </c>
      <c r="F254" s="512">
        <v>97</v>
      </c>
      <c r="G254" s="512">
        <v>1649</v>
      </c>
      <c r="H254" s="512">
        <v>1.043010752688172</v>
      </c>
      <c r="I254" s="512">
        <v>17</v>
      </c>
      <c r="J254" s="512">
        <v>93</v>
      </c>
      <c r="K254" s="512">
        <v>1581</v>
      </c>
      <c r="L254" s="512">
        <v>1</v>
      </c>
      <c r="M254" s="512">
        <v>17</v>
      </c>
      <c r="N254" s="512">
        <v>116</v>
      </c>
      <c r="O254" s="512">
        <v>1972</v>
      </c>
      <c r="P254" s="535">
        <v>1.2473118279569892</v>
      </c>
      <c r="Q254" s="513">
        <v>17</v>
      </c>
    </row>
    <row r="255" spans="1:17" ht="14.45" customHeight="1" x14ac:dyDescent="0.2">
      <c r="A255" s="507" t="s">
        <v>1759</v>
      </c>
      <c r="B255" s="508" t="s">
        <v>1592</v>
      </c>
      <c r="C255" s="508" t="s">
        <v>1593</v>
      </c>
      <c r="D255" s="508" t="s">
        <v>1640</v>
      </c>
      <c r="E255" s="508" t="s">
        <v>1641</v>
      </c>
      <c r="F255" s="512">
        <v>2</v>
      </c>
      <c r="G255" s="512">
        <v>286</v>
      </c>
      <c r="H255" s="512">
        <v>0.66666666666666663</v>
      </c>
      <c r="I255" s="512">
        <v>143</v>
      </c>
      <c r="J255" s="512">
        <v>3</v>
      </c>
      <c r="K255" s="512">
        <v>429</v>
      </c>
      <c r="L255" s="512">
        <v>1</v>
      </c>
      <c r="M255" s="512">
        <v>143</v>
      </c>
      <c r="N255" s="512">
        <v>2</v>
      </c>
      <c r="O255" s="512">
        <v>288</v>
      </c>
      <c r="P255" s="535">
        <v>0.67132867132867136</v>
      </c>
      <c r="Q255" s="513">
        <v>144</v>
      </c>
    </row>
    <row r="256" spans="1:17" ht="14.45" customHeight="1" x14ac:dyDescent="0.2">
      <c r="A256" s="507" t="s">
        <v>1759</v>
      </c>
      <c r="B256" s="508" t="s">
        <v>1592</v>
      </c>
      <c r="C256" s="508" t="s">
        <v>1593</v>
      </c>
      <c r="D256" s="508" t="s">
        <v>1642</v>
      </c>
      <c r="E256" s="508" t="s">
        <v>1643</v>
      </c>
      <c r="F256" s="512">
        <v>1</v>
      </c>
      <c r="G256" s="512">
        <v>65</v>
      </c>
      <c r="H256" s="512">
        <v>1</v>
      </c>
      <c r="I256" s="512">
        <v>65</v>
      </c>
      <c r="J256" s="512">
        <v>1</v>
      </c>
      <c r="K256" s="512">
        <v>65</v>
      </c>
      <c r="L256" s="512">
        <v>1</v>
      </c>
      <c r="M256" s="512">
        <v>65</v>
      </c>
      <c r="N256" s="512"/>
      <c r="O256" s="512"/>
      <c r="P256" s="535"/>
      <c r="Q256" s="513"/>
    </row>
    <row r="257" spans="1:17" ht="14.45" customHeight="1" x14ac:dyDescent="0.2">
      <c r="A257" s="507" t="s">
        <v>1759</v>
      </c>
      <c r="B257" s="508" t="s">
        <v>1592</v>
      </c>
      <c r="C257" s="508" t="s">
        <v>1593</v>
      </c>
      <c r="D257" s="508" t="s">
        <v>1648</v>
      </c>
      <c r="E257" s="508" t="s">
        <v>1649</v>
      </c>
      <c r="F257" s="512">
        <v>569</v>
      </c>
      <c r="G257" s="512">
        <v>77384</v>
      </c>
      <c r="H257" s="512">
        <v>0.95547598468946782</v>
      </c>
      <c r="I257" s="512">
        <v>136</v>
      </c>
      <c r="J257" s="512">
        <v>592</v>
      </c>
      <c r="K257" s="512">
        <v>80990</v>
      </c>
      <c r="L257" s="512">
        <v>1</v>
      </c>
      <c r="M257" s="512">
        <v>136.80743243243242</v>
      </c>
      <c r="N257" s="512">
        <v>642</v>
      </c>
      <c r="O257" s="512">
        <v>88596</v>
      </c>
      <c r="P257" s="535">
        <v>1.0939128287442894</v>
      </c>
      <c r="Q257" s="513">
        <v>138</v>
      </c>
    </row>
    <row r="258" spans="1:17" ht="14.45" customHeight="1" x14ac:dyDescent="0.2">
      <c r="A258" s="507" t="s">
        <v>1759</v>
      </c>
      <c r="B258" s="508" t="s">
        <v>1592</v>
      </c>
      <c r="C258" s="508" t="s">
        <v>1593</v>
      </c>
      <c r="D258" s="508" t="s">
        <v>1650</v>
      </c>
      <c r="E258" s="508" t="s">
        <v>1651</v>
      </c>
      <c r="F258" s="512">
        <v>60</v>
      </c>
      <c r="G258" s="512">
        <v>5460</v>
      </c>
      <c r="H258" s="512">
        <v>0.49586776859504134</v>
      </c>
      <c r="I258" s="512">
        <v>91</v>
      </c>
      <c r="J258" s="512">
        <v>121</v>
      </c>
      <c r="K258" s="512">
        <v>11011</v>
      </c>
      <c r="L258" s="512">
        <v>1</v>
      </c>
      <c r="M258" s="512">
        <v>91</v>
      </c>
      <c r="N258" s="512">
        <v>147</v>
      </c>
      <c r="O258" s="512">
        <v>13524</v>
      </c>
      <c r="P258" s="535">
        <v>1.2282263191354101</v>
      </c>
      <c r="Q258" s="513">
        <v>92</v>
      </c>
    </row>
    <row r="259" spans="1:17" ht="14.45" customHeight="1" x14ac:dyDescent="0.2">
      <c r="A259" s="507" t="s">
        <v>1759</v>
      </c>
      <c r="B259" s="508" t="s">
        <v>1592</v>
      </c>
      <c r="C259" s="508" t="s">
        <v>1593</v>
      </c>
      <c r="D259" s="508" t="s">
        <v>1652</v>
      </c>
      <c r="E259" s="508" t="s">
        <v>1653</v>
      </c>
      <c r="F259" s="512">
        <v>292</v>
      </c>
      <c r="G259" s="512">
        <v>40004</v>
      </c>
      <c r="H259" s="512">
        <v>1.2588187167626419</v>
      </c>
      <c r="I259" s="512">
        <v>137</v>
      </c>
      <c r="J259" s="512">
        <v>230</v>
      </c>
      <c r="K259" s="512">
        <v>31779</v>
      </c>
      <c r="L259" s="512">
        <v>1</v>
      </c>
      <c r="M259" s="512">
        <v>138.16956521739129</v>
      </c>
      <c r="N259" s="512">
        <v>257</v>
      </c>
      <c r="O259" s="512">
        <v>35980</v>
      </c>
      <c r="P259" s="535">
        <v>1.1321942163063659</v>
      </c>
      <c r="Q259" s="513">
        <v>140</v>
      </c>
    </row>
    <row r="260" spans="1:17" ht="14.45" customHeight="1" x14ac:dyDescent="0.2">
      <c r="A260" s="507" t="s">
        <v>1759</v>
      </c>
      <c r="B260" s="508" t="s">
        <v>1592</v>
      </c>
      <c r="C260" s="508" t="s">
        <v>1593</v>
      </c>
      <c r="D260" s="508" t="s">
        <v>1654</v>
      </c>
      <c r="E260" s="508" t="s">
        <v>1655</v>
      </c>
      <c r="F260" s="512">
        <v>19</v>
      </c>
      <c r="G260" s="512">
        <v>1254</v>
      </c>
      <c r="H260" s="512">
        <v>0.940735183795949</v>
      </c>
      <c r="I260" s="512">
        <v>66</v>
      </c>
      <c r="J260" s="512">
        <v>20</v>
      </c>
      <c r="K260" s="512">
        <v>1333</v>
      </c>
      <c r="L260" s="512">
        <v>1</v>
      </c>
      <c r="M260" s="512">
        <v>66.650000000000006</v>
      </c>
      <c r="N260" s="512">
        <v>13</v>
      </c>
      <c r="O260" s="512">
        <v>871</v>
      </c>
      <c r="P260" s="535">
        <v>0.65341335333833461</v>
      </c>
      <c r="Q260" s="513">
        <v>67</v>
      </c>
    </row>
    <row r="261" spans="1:17" ht="14.45" customHeight="1" x14ac:dyDescent="0.2">
      <c r="A261" s="507" t="s">
        <v>1759</v>
      </c>
      <c r="B261" s="508" t="s">
        <v>1592</v>
      </c>
      <c r="C261" s="508" t="s">
        <v>1593</v>
      </c>
      <c r="D261" s="508" t="s">
        <v>1656</v>
      </c>
      <c r="E261" s="508" t="s">
        <v>1657</v>
      </c>
      <c r="F261" s="512">
        <v>26</v>
      </c>
      <c r="G261" s="512">
        <v>8528</v>
      </c>
      <c r="H261" s="512">
        <v>1.625</v>
      </c>
      <c r="I261" s="512">
        <v>328</v>
      </c>
      <c r="J261" s="512">
        <v>16</v>
      </c>
      <c r="K261" s="512">
        <v>5248</v>
      </c>
      <c r="L261" s="512">
        <v>1</v>
      </c>
      <c r="M261" s="512">
        <v>328</v>
      </c>
      <c r="N261" s="512">
        <v>65</v>
      </c>
      <c r="O261" s="512">
        <v>21385</v>
      </c>
      <c r="P261" s="535">
        <v>4.0748856707317076</v>
      </c>
      <c r="Q261" s="513">
        <v>329</v>
      </c>
    </row>
    <row r="262" spans="1:17" ht="14.45" customHeight="1" x14ac:dyDescent="0.2">
      <c r="A262" s="507" t="s">
        <v>1759</v>
      </c>
      <c r="B262" s="508" t="s">
        <v>1592</v>
      </c>
      <c r="C262" s="508" t="s">
        <v>1593</v>
      </c>
      <c r="D262" s="508" t="s">
        <v>1662</v>
      </c>
      <c r="E262" s="508" t="s">
        <v>1663</v>
      </c>
      <c r="F262" s="512"/>
      <c r="G262" s="512"/>
      <c r="H262" s="512"/>
      <c r="I262" s="512"/>
      <c r="J262" s="512"/>
      <c r="K262" s="512"/>
      <c r="L262" s="512"/>
      <c r="M262" s="512"/>
      <c r="N262" s="512">
        <v>1</v>
      </c>
      <c r="O262" s="512">
        <v>72</v>
      </c>
      <c r="P262" s="535"/>
      <c r="Q262" s="513">
        <v>72</v>
      </c>
    </row>
    <row r="263" spans="1:17" ht="14.45" customHeight="1" x14ac:dyDescent="0.2">
      <c r="A263" s="507" t="s">
        <v>1759</v>
      </c>
      <c r="B263" s="508" t="s">
        <v>1592</v>
      </c>
      <c r="C263" s="508" t="s">
        <v>1593</v>
      </c>
      <c r="D263" s="508" t="s">
        <v>1664</v>
      </c>
      <c r="E263" s="508" t="s">
        <v>1665</v>
      </c>
      <c r="F263" s="512">
        <v>110</v>
      </c>
      <c r="G263" s="512">
        <v>5610</v>
      </c>
      <c r="H263" s="512">
        <v>0.96491228070175439</v>
      </c>
      <c r="I263" s="512">
        <v>51</v>
      </c>
      <c r="J263" s="512">
        <v>114</v>
      </c>
      <c r="K263" s="512">
        <v>5814</v>
      </c>
      <c r="L263" s="512">
        <v>1</v>
      </c>
      <c r="M263" s="512">
        <v>51</v>
      </c>
      <c r="N263" s="512">
        <v>137</v>
      </c>
      <c r="O263" s="512">
        <v>7124</v>
      </c>
      <c r="P263" s="535">
        <v>1.2253181974544203</v>
      </c>
      <c r="Q263" s="513">
        <v>52</v>
      </c>
    </row>
    <row r="264" spans="1:17" ht="14.45" customHeight="1" x14ac:dyDescent="0.2">
      <c r="A264" s="507" t="s">
        <v>1759</v>
      </c>
      <c r="B264" s="508" t="s">
        <v>1592</v>
      </c>
      <c r="C264" s="508" t="s">
        <v>1593</v>
      </c>
      <c r="D264" s="508" t="s">
        <v>1672</v>
      </c>
      <c r="E264" s="508" t="s">
        <v>1673</v>
      </c>
      <c r="F264" s="512"/>
      <c r="G264" s="512"/>
      <c r="H264" s="512"/>
      <c r="I264" s="512"/>
      <c r="J264" s="512">
        <v>1</v>
      </c>
      <c r="K264" s="512">
        <v>207</v>
      </c>
      <c r="L264" s="512">
        <v>1</v>
      </c>
      <c r="M264" s="512">
        <v>207</v>
      </c>
      <c r="N264" s="512"/>
      <c r="O264" s="512"/>
      <c r="P264" s="535"/>
      <c r="Q264" s="513"/>
    </row>
    <row r="265" spans="1:17" ht="14.45" customHeight="1" x14ac:dyDescent="0.2">
      <c r="A265" s="507" t="s">
        <v>1759</v>
      </c>
      <c r="B265" s="508" t="s">
        <v>1592</v>
      </c>
      <c r="C265" s="508" t="s">
        <v>1593</v>
      </c>
      <c r="D265" s="508" t="s">
        <v>1674</v>
      </c>
      <c r="E265" s="508" t="s">
        <v>1675</v>
      </c>
      <c r="F265" s="512"/>
      <c r="G265" s="512"/>
      <c r="H265" s="512"/>
      <c r="I265" s="512"/>
      <c r="J265" s="512">
        <v>1</v>
      </c>
      <c r="K265" s="512">
        <v>763</v>
      </c>
      <c r="L265" s="512">
        <v>1</v>
      </c>
      <c r="M265" s="512">
        <v>763</v>
      </c>
      <c r="N265" s="512"/>
      <c r="O265" s="512"/>
      <c r="P265" s="535"/>
      <c r="Q265" s="513"/>
    </row>
    <row r="266" spans="1:17" ht="14.45" customHeight="1" x14ac:dyDescent="0.2">
      <c r="A266" s="507" t="s">
        <v>1759</v>
      </c>
      <c r="B266" s="508" t="s">
        <v>1592</v>
      </c>
      <c r="C266" s="508" t="s">
        <v>1593</v>
      </c>
      <c r="D266" s="508" t="s">
        <v>1678</v>
      </c>
      <c r="E266" s="508" t="s">
        <v>1679</v>
      </c>
      <c r="F266" s="512">
        <v>5</v>
      </c>
      <c r="G266" s="512">
        <v>3060</v>
      </c>
      <c r="H266" s="512">
        <v>0.83333333333333337</v>
      </c>
      <c r="I266" s="512">
        <v>612</v>
      </c>
      <c r="J266" s="512">
        <v>6</v>
      </c>
      <c r="K266" s="512">
        <v>3672</v>
      </c>
      <c r="L266" s="512">
        <v>1</v>
      </c>
      <c r="M266" s="512">
        <v>612</v>
      </c>
      <c r="N266" s="512">
        <v>19</v>
      </c>
      <c r="O266" s="512">
        <v>11685</v>
      </c>
      <c r="P266" s="535">
        <v>3.1821895424836599</v>
      </c>
      <c r="Q266" s="513">
        <v>615</v>
      </c>
    </row>
    <row r="267" spans="1:17" ht="14.45" customHeight="1" x14ac:dyDescent="0.2">
      <c r="A267" s="507" t="s">
        <v>1759</v>
      </c>
      <c r="B267" s="508" t="s">
        <v>1592</v>
      </c>
      <c r="C267" s="508" t="s">
        <v>1593</v>
      </c>
      <c r="D267" s="508" t="s">
        <v>1680</v>
      </c>
      <c r="E267" s="508" t="s">
        <v>1681</v>
      </c>
      <c r="F267" s="512"/>
      <c r="G267" s="512"/>
      <c r="H267" s="512"/>
      <c r="I267" s="512"/>
      <c r="J267" s="512"/>
      <c r="K267" s="512"/>
      <c r="L267" s="512"/>
      <c r="M267" s="512"/>
      <c r="N267" s="512">
        <v>2</v>
      </c>
      <c r="O267" s="512">
        <v>1652</v>
      </c>
      <c r="P267" s="535"/>
      <c r="Q267" s="513">
        <v>826</v>
      </c>
    </row>
    <row r="268" spans="1:17" ht="14.45" customHeight="1" x14ac:dyDescent="0.2">
      <c r="A268" s="507" t="s">
        <v>1759</v>
      </c>
      <c r="B268" s="508" t="s">
        <v>1592</v>
      </c>
      <c r="C268" s="508" t="s">
        <v>1593</v>
      </c>
      <c r="D268" s="508" t="s">
        <v>1689</v>
      </c>
      <c r="E268" s="508" t="s">
        <v>1690</v>
      </c>
      <c r="F268" s="512">
        <v>172</v>
      </c>
      <c r="G268" s="512">
        <v>46612</v>
      </c>
      <c r="H268" s="512">
        <v>0.98997536318069834</v>
      </c>
      <c r="I268" s="512">
        <v>271</v>
      </c>
      <c r="J268" s="512">
        <v>173</v>
      </c>
      <c r="K268" s="512">
        <v>47084</v>
      </c>
      <c r="L268" s="512">
        <v>1</v>
      </c>
      <c r="M268" s="512">
        <v>272.16184971098266</v>
      </c>
      <c r="N268" s="512">
        <v>166</v>
      </c>
      <c r="O268" s="512">
        <v>45650</v>
      </c>
      <c r="P268" s="535">
        <v>0.96954379407017244</v>
      </c>
      <c r="Q268" s="513">
        <v>275</v>
      </c>
    </row>
    <row r="269" spans="1:17" ht="14.45" customHeight="1" x14ac:dyDescent="0.2">
      <c r="A269" s="507" t="s">
        <v>1759</v>
      </c>
      <c r="B269" s="508" t="s">
        <v>1592</v>
      </c>
      <c r="C269" s="508" t="s">
        <v>1593</v>
      </c>
      <c r="D269" s="508" t="s">
        <v>1705</v>
      </c>
      <c r="E269" s="508" t="s">
        <v>1706</v>
      </c>
      <c r="F269" s="512">
        <v>36</v>
      </c>
      <c r="G269" s="512">
        <v>53748</v>
      </c>
      <c r="H269" s="512">
        <v>12</v>
      </c>
      <c r="I269" s="512">
        <v>1493</v>
      </c>
      <c r="J269" s="512">
        <v>3</v>
      </c>
      <c r="K269" s="512">
        <v>4479</v>
      </c>
      <c r="L269" s="512">
        <v>1</v>
      </c>
      <c r="M269" s="512">
        <v>1493</v>
      </c>
      <c r="N269" s="512">
        <v>8</v>
      </c>
      <c r="O269" s="512">
        <v>11968</v>
      </c>
      <c r="P269" s="535">
        <v>2.6720250055816028</v>
      </c>
      <c r="Q269" s="513">
        <v>1496</v>
      </c>
    </row>
    <row r="270" spans="1:17" ht="14.45" customHeight="1" x14ac:dyDescent="0.2">
      <c r="A270" s="507" t="s">
        <v>1759</v>
      </c>
      <c r="B270" s="508" t="s">
        <v>1592</v>
      </c>
      <c r="C270" s="508" t="s">
        <v>1593</v>
      </c>
      <c r="D270" s="508" t="s">
        <v>1707</v>
      </c>
      <c r="E270" s="508" t="s">
        <v>1708</v>
      </c>
      <c r="F270" s="512">
        <v>124</v>
      </c>
      <c r="G270" s="512">
        <v>40548</v>
      </c>
      <c r="H270" s="512">
        <v>1.1588785046728971</v>
      </c>
      <c r="I270" s="512">
        <v>327</v>
      </c>
      <c r="J270" s="512">
        <v>107</v>
      </c>
      <c r="K270" s="512">
        <v>34989</v>
      </c>
      <c r="L270" s="512">
        <v>1</v>
      </c>
      <c r="M270" s="512">
        <v>327</v>
      </c>
      <c r="N270" s="512">
        <v>141</v>
      </c>
      <c r="O270" s="512">
        <v>46389</v>
      </c>
      <c r="P270" s="535">
        <v>1.3258166852439337</v>
      </c>
      <c r="Q270" s="513">
        <v>329</v>
      </c>
    </row>
    <row r="271" spans="1:17" ht="14.45" customHeight="1" x14ac:dyDescent="0.2">
      <c r="A271" s="507" t="s">
        <v>1759</v>
      </c>
      <c r="B271" s="508" t="s">
        <v>1592</v>
      </c>
      <c r="C271" s="508" t="s">
        <v>1593</v>
      </c>
      <c r="D271" s="508" t="s">
        <v>1709</v>
      </c>
      <c r="E271" s="508" t="s">
        <v>1710</v>
      </c>
      <c r="F271" s="512"/>
      <c r="G271" s="512"/>
      <c r="H271" s="512"/>
      <c r="I271" s="512"/>
      <c r="J271" s="512">
        <v>2</v>
      </c>
      <c r="K271" s="512">
        <v>1776</v>
      </c>
      <c r="L271" s="512">
        <v>1</v>
      </c>
      <c r="M271" s="512">
        <v>888</v>
      </c>
      <c r="N271" s="512">
        <v>2</v>
      </c>
      <c r="O271" s="512">
        <v>1782</v>
      </c>
      <c r="P271" s="535">
        <v>1.0033783783783783</v>
      </c>
      <c r="Q271" s="513">
        <v>891</v>
      </c>
    </row>
    <row r="272" spans="1:17" ht="14.45" customHeight="1" x14ac:dyDescent="0.2">
      <c r="A272" s="507" t="s">
        <v>1759</v>
      </c>
      <c r="B272" s="508" t="s">
        <v>1592</v>
      </c>
      <c r="C272" s="508" t="s">
        <v>1593</v>
      </c>
      <c r="D272" s="508" t="s">
        <v>1713</v>
      </c>
      <c r="E272" s="508" t="s">
        <v>1714</v>
      </c>
      <c r="F272" s="512">
        <v>163</v>
      </c>
      <c r="G272" s="512">
        <v>42380</v>
      </c>
      <c r="H272" s="512">
        <v>0.36987580621230765</v>
      </c>
      <c r="I272" s="512">
        <v>260</v>
      </c>
      <c r="J272" s="512">
        <v>439</v>
      </c>
      <c r="K272" s="512">
        <v>114579</v>
      </c>
      <c r="L272" s="512">
        <v>1</v>
      </c>
      <c r="M272" s="512">
        <v>261</v>
      </c>
      <c r="N272" s="512">
        <v>541</v>
      </c>
      <c r="O272" s="512">
        <v>141742</v>
      </c>
      <c r="P272" s="535">
        <v>1.2370678745668928</v>
      </c>
      <c r="Q272" s="513">
        <v>262</v>
      </c>
    </row>
    <row r="273" spans="1:17" ht="14.45" customHeight="1" x14ac:dyDescent="0.2">
      <c r="A273" s="507" t="s">
        <v>1759</v>
      </c>
      <c r="B273" s="508" t="s">
        <v>1592</v>
      </c>
      <c r="C273" s="508" t="s">
        <v>1593</v>
      </c>
      <c r="D273" s="508" t="s">
        <v>1715</v>
      </c>
      <c r="E273" s="508" t="s">
        <v>1716</v>
      </c>
      <c r="F273" s="512"/>
      <c r="G273" s="512"/>
      <c r="H273" s="512"/>
      <c r="I273" s="512"/>
      <c r="J273" s="512">
        <v>5</v>
      </c>
      <c r="K273" s="512">
        <v>825</v>
      </c>
      <c r="L273" s="512">
        <v>1</v>
      </c>
      <c r="M273" s="512">
        <v>165</v>
      </c>
      <c r="N273" s="512">
        <v>5</v>
      </c>
      <c r="O273" s="512">
        <v>830</v>
      </c>
      <c r="P273" s="535">
        <v>1.0060606060606061</v>
      </c>
      <c r="Q273" s="513">
        <v>166</v>
      </c>
    </row>
    <row r="274" spans="1:17" ht="14.45" customHeight="1" x14ac:dyDescent="0.2">
      <c r="A274" s="507" t="s">
        <v>1759</v>
      </c>
      <c r="B274" s="508" t="s">
        <v>1592</v>
      </c>
      <c r="C274" s="508" t="s">
        <v>1593</v>
      </c>
      <c r="D274" s="508" t="s">
        <v>1719</v>
      </c>
      <c r="E274" s="508" t="s">
        <v>1720</v>
      </c>
      <c r="F274" s="512"/>
      <c r="G274" s="512"/>
      <c r="H274" s="512"/>
      <c r="I274" s="512"/>
      <c r="J274" s="512"/>
      <c r="K274" s="512"/>
      <c r="L274" s="512"/>
      <c r="M274" s="512"/>
      <c r="N274" s="512">
        <v>1</v>
      </c>
      <c r="O274" s="512">
        <v>152</v>
      </c>
      <c r="P274" s="535"/>
      <c r="Q274" s="513">
        <v>152</v>
      </c>
    </row>
    <row r="275" spans="1:17" ht="14.45" customHeight="1" x14ac:dyDescent="0.2">
      <c r="A275" s="507" t="s">
        <v>1591</v>
      </c>
      <c r="B275" s="508" t="s">
        <v>1592</v>
      </c>
      <c r="C275" s="508" t="s">
        <v>1593</v>
      </c>
      <c r="D275" s="508" t="s">
        <v>1594</v>
      </c>
      <c r="E275" s="508" t="s">
        <v>1595</v>
      </c>
      <c r="F275" s="512">
        <v>148</v>
      </c>
      <c r="G275" s="512">
        <v>25604</v>
      </c>
      <c r="H275" s="512">
        <v>1.3256704980842913</v>
      </c>
      <c r="I275" s="512">
        <v>173</v>
      </c>
      <c r="J275" s="512">
        <v>111</v>
      </c>
      <c r="K275" s="512">
        <v>19314</v>
      </c>
      <c r="L275" s="512">
        <v>1</v>
      </c>
      <c r="M275" s="512">
        <v>174</v>
      </c>
      <c r="N275" s="512">
        <v>111</v>
      </c>
      <c r="O275" s="512">
        <v>19425</v>
      </c>
      <c r="P275" s="535">
        <v>1.0057471264367817</v>
      </c>
      <c r="Q275" s="513">
        <v>175</v>
      </c>
    </row>
    <row r="276" spans="1:17" ht="14.45" customHeight="1" x14ac:dyDescent="0.2">
      <c r="A276" s="507" t="s">
        <v>1591</v>
      </c>
      <c r="B276" s="508" t="s">
        <v>1592</v>
      </c>
      <c r="C276" s="508" t="s">
        <v>1593</v>
      </c>
      <c r="D276" s="508" t="s">
        <v>1596</v>
      </c>
      <c r="E276" s="508" t="s">
        <v>1597</v>
      </c>
      <c r="F276" s="512">
        <v>1</v>
      </c>
      <c r="G276" s="512">
        <v>192</v>
      </c>
      <c r="H276" s="512"/>
      <c r="I276" s="512">
        <v>192</v>
      </c>
      <c r="J276" s="512"/>
      <c r="K276" s="512"/>
      <c r="L276" s="512"/>
      <c r="M276" s="512"/>
      <c r="N276" s="512">
        <v>0</v>
      </c>
      <c r="O276" s="512">
        <v>0</v>
      </c>
      <c r="P276" s="535"/>
      <c r="Q276" s="513"/>
    </row>
    <row r="277" spans="1:17" ht="14.45" customHeight="1" x14ac:dyDescent="0.2">
      <c r="A277" s="507" t="s">
        <v>1591</v>
      </c>
      <c r="B277" s="508" t="s">
        <v>1592</v>
      </c>
      <c r="C277" s="508" t="s">
        <v>1593</v>
      </c>
      <c r="D277" s="508" t="s">
        <v>1608</v>
      </c>
      <c r="E277" s="508" t="s">
        <v>1609</v>
      </c>
      <c r="F277" s="512">
        <v>35</v>
      </c>
      <c r="G277" s="512">
        <v>37450</v>
      </c>
      <c r="H277" s="512">
        <v>0.51470588235294112</v>
      </c>
      <c r="I277" s="512">
        <v>1070</v>
      </c>
      <c r="J277" s="512">
        <v>68</v>
      </c>
      <c r="K277" s="512">
        <v>72760</v>
      </c>
      <c r="L277" s="512">
        <v>1</v>
      </c>
      <c r="M277" s="512">
        <v>1070</v>
      </c>
      <c r="N277" s="512">
        <v>49</v>
      </c>
      <c r="O277" s="512">
        <v>52577</v>
      </c>
      <c r="P277" s="535">
        <v>0.7226085761407367</v>
      </c>
      <c r="Q277" s="513">
        <v>1073</v>
      </c>
    </row>
    <row r="278" spans="1:17" ht="14.45" customHeight="1" x14ac:dyDescent="0.2">
      <c r="A278" s="507" t="s">
        <v>1591</v>
      </c>
      <c r="B278" s="508" t="s">
        <v>1592</v>
      </c>
      <c r="C278" s="508" t="s">
        <v>1593</v>
      </c>
      <c r="D278" s="508" t="s">
        <v>1610</v>
      </c>
      <c r="E278" s="508" t="s">
        <v>1611</v>
      </c>
      <c r="F278" s="512">
        <v>2027</v>
      </c>
      <c r="G278" s="512">
        <v>93242</v>
      </c>
      <c r="H278" s="512">
        <v>1.3513333333333333</v>
      </c>
      <c r="I278" s="512">
        <v>46</v>
      </c>
      <c r="J278" s="512">
        <v>1500</v>
      </c>
      <c r="K278" s="512">
        <v>69000</v>
      </c>
      <c r="L278" s="512">
        <v>1</v>
      </c>
      <c r="M278" s="512">
        <v>46</v>
      </c>
      <c r="N278" s="512">
        <v>2132</v>
      </c>
      <c r="O278" s="512">
        <v>100204</v>
      </c>
      <c r="P278" s="535">
        <v>1.4522318840579711</v>
      </c>
      <c r="Q278" s="513">
        <v>47</v>
      </c>
    </row>
    <row r="279" spans="1:17" ht="14.45" customHeight="1" x14ac:dyDescent="0.2">
      <c r="A279" s="507" t="s">
        <v>1591</v>
      </c>
      <c r="B279" s="508" t="s">
        <v>1592</v>
      </c>
      <c r="C279" s="508" t="s">
        <v>1593</v>
      </c>
      <c r="D279" s="508" t="s">
        <v>1612</v>
      </c>
      <c r="E279" s="508" t="s">
        <v>1613</v>
      </c>
      <c r="F279" s="512">
        <v>3</v>
      </c>
      <c r="G279" s="512">
        <v>1041</v>
      </c>
      <c r="H279" s="512"/>
      <c r="I279" s="512">
        <v>347</v>
      </c>
      <c r="J279" s="512"/>
      <c r="K279" s="512"/>
      <c r="L279" s="512"/>
      <c r="M279" s="512"/>
      <c r="N279" s="512"/>
      <c r="O279" s="512"/>
      <c r="P279" s="535"/>
      <c r="Q279" s="513"/>
    </row>
    <row r="280" spans="1:17" ht="14.45" customHeight="1" x14ac:dyDescent="0.2">
      <c r="A280" s="507" t="s">
        <v>1591</v>
      </c>
      <c r="B280" s="508" t="s">
        <v>1592</v>
      </c>
      <c r="C280" s="508" t="s">
        <v>1593</v>
      </c>
      <c r="D280" s="508" t="s">
        <v>1614</v>
      </c>
      <c r="E280" s="508" t="s">
        <v>1615</v>
      </c>
      <c r="F280" s="512"/>
      <c r="G280" s="512"/>
      <c r="H280" s="512"/>
      <c r="I280" s="512"/>
      <c r="J280" s="512">
        <v>6</v>
      </c>
      <c r="K280" s="512">
        <v>306</v>
      </c>
      <c r="L280" s="512">
        <v>1</v>
      </c>
      <c r="M280" s="512">
        <v>51</v>
      </c>
      <c r="N280" s="512"/>
      <c r="O280" s="512"/>
      <c r="P280" s="535"/>
      <c r="Q280" s="513"/>
    </row>
    <row r="281" spans="1:17" ht="14.45" customHeight="1" x14ac:dyDescent="0.2">
      <c r="A281" s="507" t="s">
        <v>1591</v>
      </c>
      <c r="B281" s="508" t="s">
        <v>1592</v>
      </c>
      <c r="C281" s="508" t="s">
        <v>1593</v>
      </c>
      <c r="D281" s="508" t="s">
        <v>1618</v>
      </c>
      <c r="E281" s="508" t="s">
        <v>1619</v>
      </c>
      <c r="F281" s="512">
        <v>61</v>
      </c>
      <c r="G281" s="512">
        <v>22997</v>
      </c>
      <c r="H281" s="512">
        <v>0.87142857142857144</v>
      </c>
      <c r="I281" s="512">
        <v>377</v>
      </c>
      <c r="J281" s="512">
        <v>70</v>
      </c>
      <c r="K281" s="512">
        <v>26390</v>
      </c>
      <c r="L281" s="512">
        <v>1</v>
      </c>
      <c r="M281" s="512">
        <v>377</v>
      </c>
      <c r="N281" s="512">
        <v>39</v>
      </c>
      <c r="O281" s="512">
        <v>14742</v>
      </c>
      <c r="P281" s="535">
        <v>0.55862068965517242</v>
      </c>
      <c r="Q281" s="513">
        <v>378</v>
      </c>
    </row>
    <row r="282" spans="1:17" ht="14.45" customHeight="1" x14ac:dyDescent="0.2">
      <c r="A282" s="507" t="s">
        <v>1591</v>
      </c>
      <c r="B282" s="508" t="s">
        <v>1592</v>
      </c>
      <c r="C282" s="508" t="s">
        <v>1593</v>
      </c>
      <c r="D282" s="508" t="s">
        <v>1622</v>
      </c>
      <c r="E282" s="508" t="s">
        <v>1623</v>
      </c>
      <c r="F282" s="512">
        <v>16</v>
      </c>
      <c r="G282" s="512">
        <v>8384</v>
      </c>
      <c r="H282" s="512">
        <v>1</v>
      </c>
      <c r="I282" s="512">
        <v>524</v>
      </c>
      <c r="J282" s="512">
        <v>16</v>
      </c>
      <c r="K282" s="512">
        <v>8384</v>
      </c>
      <c r="L282" s="512">
        <v>1</v>
      </c>
      <c r="M282" s="512">
        <v>524</v>
      </c>
      <c r="N282" s="512">
        <v>17</v>
      </c>
      <c r="O282" s="512">
        <v>8925</v>
      </c>
      <c r="P282" s="535">
        <v>1.0645276717557253</v>
      </c>
      <c r="Q282" s="513">
        <v>525</v>
      </c>
    </row>
    <row r="283" spans="1:17" ht="14.45" customHeight="1" x14ac:dyDescent="0.2">
      <c r="A283" s="507" t="s">
        <v>1591</v>
      </c>
      <c r="B283" s="508" t="s">
        <v>1592</v>
      </c>
      <c r="C283" s="508" t="s">
        <v>1593</v>
      </c>
      <c r="D283" s="508" t="s">
        <v>1624</v>
      </c>
      <c r="E283" s="508" t="s">
        <v>1625</v>
      </c>
      <c r="F283" s="512">
        <v>12</v>
      </c>
      <c r="G283" s="512">
        <v>684</v>
      </c>
      <c r="H283" s="512">
        <v>1.3281553398058252</v>
      </c>
      <c r="I283" s="512">
        <v>57</v>
      </c>
      <c r="J283" s="512">
        <v>9</v>
      </c>
      <c r="K283" s="512">
        <v>515</v>
      </c>
      <c r="L283" s="512">
        <v>1</v>
      </c>
      <c r="M283" s="512">
        <v>57.222222222222221</v>
      </c>
      <c r="N283" s="512">
        <v>4</v>
      </c>
      <c r="O283" s="512">
        <v>232</v>
      </c>
      <c r="P283" s="535">
        <v>0.45048543689320386</v>
      </c>
      <c r="Q283" s="513">
        <v>58</v>
      </c>
    </row>
    <row r="284" spans="1:17" ht="14.45" customHeight="1" x14ac:dyDescent="0.2">
      <c r="A284" s="507" t="s">
        <v>1591</v>
      </c>
      <c r="B284" s="508" t="s">
        <v>1592</v>
      </c>
      <c r="C284" s="508" t="s">
        <v>1593</v>
      </c>
      <c r="D284" s="508" t="s">
        <v>1630</v>
      </c>
      <c r="E284" s="508" t="s">
        <v>1631</v>
      </c>
      <c r="F284" s="512">
        <v>1</v>
      </c>
      <c r="G284" s="512">
        <v>213</v>
      </c>
      <c r="H284" s="512"/>
      <c r="I284" s="512">
        <v>213</v>
      </c>
      <c r="J284" s="512"/>
      <c r="K284" s="512"/>
      <c r="L284" s="512"/>
      <c r="M284" s="512"/>
      <c r="N284" s="512">
        <v>1</v>
      </c>
      <c r="O284" s="512">
        <v>216</v>
      </c>
      <c r="P284" s="535"/>
      <c r="Q284" s="513">
        <v>216</v>
      </c>
    </row>
    <row r="285" spans="1:17" ht="14.45" customHeight="1" x14ac:dyDescent="0.2">
      <c r="A285" s="507" t="s">
        <v>1591</v>
      </c>
      <c r="B285" s="508" t="s">
        <v>1592</v>
      </c>
      <c r="C285" s="508" t="s">
        <v>1593</v>
      </c>
      <c r="D285" s="508" t="s">
        <v>1638</v>
      </c>
      <c r="E285" s="508" t="s">
        <v>1639</v>
      </c>
      <c r="F285" s="512">
        <v>42</v>
      </c>
      <c r="G285" s="512">
        <v>714</v>
      </c>
      <c r="H285" s="512">
        <v>0.76363636363636367</v>
      </c>
      <c r="I285" s="512">
        <v>17</v>
      </c>
      <c r="J285" s="512">
        <v>55</v>
      </c>
      <c r="K285" s="512">
        <v>935</v>
      </c>
      <c r="L285" s="512">
        <v>1</v>
      </c>
      <c r="M285" s="512">
        <v>17</v>
      </c>
      <c r="N285" s="512">
        <v>35</v>
      </c>
      <c r="O285" s="512">
        <v>595</v>
      </c>
      <c r="P285" s="535">
        <v>0.63636363636363635</v>
      </c>
      <c r="Q285" s="513">
        <v>17</v>
      </c>
    </row>
    <row r="286" spans="1:17" ht="14.45" customHeight="1" x14ac:dyDescent="0.2">
      <c r="A286" s="507" t="s">
        <v>1591</v>
      </c>
      <c r="B286" s="508" t="s">
        <v>1592</v>
      </c>
      <c r="C286" s="508" t="s">
        <v>1593</v>
      </c>
      <c r="D286" s="508" t="s">
        <v>1640</v>
      </c>
      <c r="E286" s="508" t="s">
        <v>1641</v>
      </c>
      <c r="F286" s="512"/>
      <c r="G286" s="512"/>
      <c r="H286" s="512"/>
      <c r="I286" s="512"/>
      <c r="J286" s="512">
        <v>1</v>
      </c>
      <c r="K286" s="512">
        <v>143</v>
      </c>
      <c r="L286" s="512">
        <v>1</v>
      </c>
      <c r="M286" s="512">
        <v>143</v>
      </c>
      <c r="N286" s="512">
        <v>1</v>
      </c>
      <c r="O286" s="512">
        <v>144</v>
      </c>
      <c r="P286" s="535">
        <v>1.0069930069930071</v>
      </c>
      <c r="Q286" s="513">
        <v>144</v>
      </c>
    </row>
    <row r="287" spans="1:17" ht="14.45" customHeight="1" x14ac:dyDescent="0.2">
      <c r="A287" s="507" t="s">
        <v>1591</v>
      </c>
      <c r="B287" s="508" t="s">
        <v>1592</v>
      </c>
      <c r="C287" s="508" t="s">
        <v>1593</v>
      </c>
      <c r="D287" s="508" t="s">
        <v>1642</v>
      </c>
      <c r="E287" s="508" t="s">
        <v>1643</v>
      </c>
      <c r="F287" s="512">
        <v>2</v>
      </c>
      <c r="G287" s="512">
        <v>130</v>
      </c>
      <c r="H287" s="512">
        <v>2</v>
      </c>
      <c r="I287" s="512">
        <v>65</v>
      </c>
      <c r="J287" s="512">
        <v>1</v>
      </c>
      <c r="K287" s="512">
        <v>65</v>
      </c>
      <c r="L287" s="512">
        <v>1</v>
      </c>
      <c r="M287" s="512">
        <v>65</v>
      </c>
      <c r="N287" s="512"/>
      <c r="O287" s="512"/>
      <c r="P287" s="535"/>
      <c r="Q287" s="513"/>
    </row>
    <row r="288" spans="1:17" ht="14.45" customHeight="1" x14ac:dyDescent="0.2">
      <c r="A288" s="507" t="s">
        <v>1591</v>
      </c>
      <c r="B288" s="508" t="s">
        <v>1592</v>
      </c>
      <c r="C288" s="508" t="s">
        <v>1593</v>
      </c>
      <c r="D288" s="508" t="s">
        <v>1646</v>
      </c>
      <c r="E288" s="508" t="s">
        <v>1647</v>
      </c>
      <c r="F288" s="512"/>
      <c r="G288" s="512"/>
      <c r="H288" s="512"/>
      <c r="I288" s="512"/>
      <c r="J288" s="512"/>
      <c r="K288" s="512"/>
      <c r="L288" s="512"/>
      <c r="M288" s="512"/>
      <c r="N288" s="512">
        <v>0</v>
      </c>
      <c r="O288" s="512">
        <v>0</v>
      </c>
      <c r="P288" s="535"/>
      <c r="Q288" s="513"/>
    </row>
    <row r="289" spans="1:17" ht="14.45" customHeight="1" x14ac:dyDescent="0.2">
      <c r="A289" s="507" t="s">
        <v>1591</v>
      </c>
      <c r="B289" s="508" t="s">
        <v>1592</v>
      </c>
      <c r="C289" s="508" t="s">
        <v>1593</v>
      </c>
      <c r="D289" s="508" t="s">
        <v>1648</v>
      </c>
      <c r="E289" s="508" t="s">
        <v>1649</v>
      </c>
      <c r="F289" s="512">
        <v>1275</v>
      </c>
      <c r="G289" s="512">
        <v>173400</v>
      </c>
      <c r="H289" s="512">
        <v>1.4296432487694679</v>
      </c>
      <c r="I289" s="512">
        <v>136</v>
      </c>
      <c r="J289" s="512">
        <v>887</v>
      </c>
      <c r="K289" s="512">
        <v>121289</v>
      </c>
      <c r="L289" s="512">
        <v>1</v>
      </c>
      <c r="M289" s="512">
        <v>136.74069898534387</v>
      </c>
      <c r="N289" s="512">
        <v>1099</v>
      </c>
      <c r="O289" s="512">
        <v>151662</v>
      </c>
      <c r="P289" s="535">
        <v>1.250418422115773</v>
      </c>
      <c r="Q289" s="513">
        <v>138</v>
      </c>
    </row>
    <row r="290" spans="1:17" ht="14.45" customHeight="1" x14ac:dyDescent="0.2">
      <c r="A290" s="507" t="s">
        <v>1591</v>
      </c>
      <c r="B290" s="508" t="s">
        <v>1592</v>
      </c>
      <c r="C290" s="508" t="s">
        <v>1593</v>
      </c>
      <c r="D290" s="508" t="s">
        <v>1650</v>
      </c>
      <c r="E290" s="508" t="s">
        <v>1651</v>
      </c>
      <c r="F290" s="512">
        <v>91</v>
      </c>
      <c r="G290" s="512">
        <v>8281</v>
      </c>
      <c r="H290" s="512">
        <v>1.3</v>
      </c>
      <c r="I290" s="512">
        <v>91</v>
      </c>
      <c r="J290" s="512">
        <v>70</v>
      </c>
      <c r="K290" s="512">
        <v>6370</v>
      </c>
      <c r="L290" s="512">
        <v>1</v>
      </c>
      <c r="M290" s="512">
        <v>91</v>
      </c>
      <c r="N290" s="512">
        <v>72</v>
      </c>
      <c r="O290" s="512">
        <v>6624</v>
      </c>
      <c r="P290" s="535">
        <v>1.0398744113029827</v>
      </c>
      <c r="Q290" s="513">
        <v>92</v>
      </c>
    </row>
    <row r="291" spans="1:17" ht="14.45" customHeight="1" x14ac:dyDescent="0.2">
      <c r="A291" s="507" t="s">
        <v>1591</v>
      </c>
      <c r="B291" s="508" t="s">
        <v>1592</v>
      </c>
      <c r="C291" s="508" t="s">
        <v>1593</v>
      </c>
      <c r="D291" s="508" t="s">
        <v>1652</v>
      </c>
      <c r="E291" s="508" t="s">
        <v>1653</v>
      </c>
      <c r="F291" s="512">
        <v>14</v>
      </c>
      <c r="G291" s="512">
        <v>1918</v>
      </c>
      <c r="H291" s="512">
        <v>0.81617021276595747</v>
      </c>
      <c r="I291" s="512">
        <v>137</v>
      </c>
      <c r="J291" s="512">
        <v>17</v>
      </c>
      <c r="K291" s="512">
        <v>2350</v>
      </c>
      <c r="L291" s="512">
        <v>1</v>
      </c>
      <c r="M291" s="512">
        <v>138.23529411764707</v>
      </c>
      <c r="N291" s="512">
        <v>27</v>
      </c>
      <c r="O291" s="512">
        <v>3780</v>
      </c>
      <c r="P291" s="535">
        <v>1.6085106382978724</v>
      </c>
      <c r="Q291" s="513">
        <v>140</v>
      </c>
    </row>
    <row r="292" spans="1:17" ht="14.45" customHeight="1" x14ac:dyDescent="0.2">
      <c r="A292" s="507" t="s">
        <v>1591</v>
      </c>
      <c r="B292" s="508" t="s">
        <v>1592</v>
      </c>
      <c r="C292" s="508" t="s">
        <v>1593</v>
      </c>
      <c r="D292" s="508" t="s">
        <v>1654</v>
      </c>
      <c r="E292" s="508" t="s">
        <v>1655</v>
      </c>
      <c r="F292" s="512">
        <v>33</v>
      </c>
      <c r="G292" s="512">
        <v>2178</v>
      </c>
      <c r="H292" s="512">
        <v>2.3571428571428572</v>
      </c>
      <c r="I292" s="512">
        <v>66</v>
      </c>
      <c r="J292" s="512">
        <v>14</v>
      </c>
      <c r="K292" s="512">
        <v>924</v>
      </c>
      <c r="L292" s="512">
        <v>1</v>
      </c>
      <c r="M292" s="512">
        <v>66</v>
      </c>
      <c r="N292" s="512">
        <v>104</v>
      </c>
      <c r="O292" s="512">
        <v>6968</v>
      </c>
      <c r="P292" s="535">
        <v>7.5411255411255409</v>
      </c>
      <c r="Q292" s="513">
        <v>67</v>
      </c>
    </row>
    <row r="293" spans="1:17" ht="14.45" customHeight="1" x14ac:dyDescent="0.2">
      <c r="A293" s="507" t="s">
        <v>1591</v>
      </c>
      <c r="B293" s="508" t="s">
        <v>1592</v>
      </c>
      <c r="C293" s="508" t="s">
        <v>1593</v>
      </c>
      <c r="D293" s="508" t="s">
        <v>1656</v>
      </c>
      <c r="E293" s="508" t="s">
        <v>1657</v>
      </c>
      <c r="F293" s="512">
        <v>14</v>
      </c>
      <c r="G293" s="512">
        <v>4592</v>
      </c>
      <c r="H293" s="512">
        <v>1.0769230769230769</v>
      </c>
      <c r="I293" s="512">
        <v>328</v>
      </c>
      <c r="J293" s="512">
        <v>13</v>
      </c>
      <c r="K293" s="512">
        <v>4264</v>
      </c>
      <c r="L293" s="512">
        <v>1</v>
      </c>
      <c r="M293" s="512">
        <v>328</v>
      </c>
      <c r="N293" s="512">
        <v>8</v>
      </c>
      <c r="O293" s="512">
        <v>2632</v>
      </c>
      <c r="P293" s="535">
        <v>0.61726078799249529</v>
      </c>
      <c r="Q293" s="513">
        <v>329</v>
      </c>
    </row>
    <row r="294" spans="1:17" ht="14.45" customHeight="1" x14ac:dyDescent="0.2">
      <c r="A294" s="507" t="s">
        <v>1591</v>
      </c>
      <c r="B294" s="508" t="s">
        <v>1592</v>
      </c>
      <c r="C294" s="508" t="s">
        <v>1593</v>
      </c>
      <c r="D294" s="508" t="s">
        <v>1662</v>
      </c>
      <c r="E294" s="508" t="s">
        <v>1663</v>
      </c>
      <c r="F294" s="512"/>
      <c r="G294" s="512"/>
      <c r="H294" s="512"/>
      <c r="I294" s="512"/>
      <c r="J294" s="512"/>
      <c r="K294" s="512"/>
      <c r="L294" s="512"/>
      <c r="M294" s="512"/>
      <c r="N294" s="512">
        <v>1</v>
      </c>
      <c r="O294" s="512">
        <v>72</v>
      </c>
      <c r="P294" s="535"/>
      <c r="Q294" s="513">
        <v>72</v>
      </c>
    </row>
    <row r="295" spans="1:17" ht="14.45" customHeight="1" x14ac:dyDescent="0.2">
      <c r="A295" s="507" t="s">
        <v>1591</v>
      </c>
      <c r="B295" s="508" t="s">
        <v>1592</v>
      </c>
      <c r="C295" s="508" t="s">
        <v>1593</v>
      </c>
      <c r="D295" s="508" t="s">
        <v>1664</v>
      </c>
      <c r="E295" s="508" t="s">
        <v>1665</v>
      </c>
      <c r="F295" s="512">
        <v>86</v>
      </c>
      <c r="G295" s="512">
        <v>4386</v>
      </c>
      <c r="H295" s="512">
        <v>1.4098360655737705</v>
      </c>
      <c r="I295" s="512">
        <v>51</v>
      </c>
      <c r="J295" s="512">
        <v>61</v>
      </c>
      <c r="K295" s="512">
        <v>3111</v>
      </c>
      <c r="L295" s="512">
        <v>1</v>
      </c>
      <c r="M295" s="512">
        <v>51</v>
      </c>
      <c r="N295" s="512">
        <v>68</v>
      </c>
      <c r="O295" s="512">
        <v>3536</v>
      </c>
      <c r="P295" s="535">
        <v>1.1366120218579234</v>
      </c>
      <c r="Q295" s="513">
        <v>52</v>
      </c>
    </row>
    <row r="296" spans="1:17" ht="14.45" customHeight="1" x14ac:dyDescent="0.2">
      <c r="A296" s="507" t="s">
        <v>1591</v>
      </c>
      <c r="B296" s="508" t="s">
        <v>1592</v>
      </c>
      <c r="C296" s="508" t="s">
        <v>1593</v>
      </c>
      <c r="D296" s="508" t="s">
        <v>1666</v>
      </c>
      <c r="E296" s="508" t="s">
        <v>1667</v>
      </c>
      <c r="F296" s="512"/>
      <c r="G296" s="512"/>
      <c r="H296" s="512"/>
      <c r="I296" s="512"/>
      <c r="J296" s="512">
        <v>1</v>
      </c>
      <c r="K296" s="512">
        <v>130</v>
      </c>
      <c r="L296" s="512">
        <v>1</v>
      </c>
      <c r="M296" s="512">
        <v>130</v>
      </c>
      <c r="N296" s="512">
        <v>0</v>
      </c>
      <c r="O296" s="512">
        <v>0</v>
      </c>
      <c r="P296" s="535">
        <v>0</v>
      </c>
      <c r="Q296" s="513"/>
    </row>
    <row r="297" spans="1:17" ht="14.45" customHeight="1" x14ac:dyDescent="0.2">
      <c r="A297" s="507" t="s">
        <v>1591</v>
      </c>
      <c r="B297" s="508" t="s">
        <v>1592</v>
      </c>
      <c r="C297" s="508" t="s">
        <v>1593</v>
      </c>
      <c r="D297" s="508" t="s">
        <v>1672</v>
      </c>
      <c r="E297" s="508" t="s">
        <v>1673</v>
      </c>
      <c r="F297" s="512"/>
      <c r="G297" s="512"/>
      <c r="H297" s="512"/>
      <c r="I297" s="512"/>
      <c r="J297" s="512">
        <v>1</v>
      </c>
      <c r="K297" s="512">
        <v>207</v>
      </c>
      <c r="L297" s="512">
        <v>1</v>
      </c>
      <c r="M297" s="512">
        <v>207</v>
      </c>
      <c r="N297" s="512"/>
      <c r="O297" s="512"/>
      <c r="P297" s="535"/>
      <c r="Q297" s="513"/>
    </row>
    <row r="298" spans="1:17" ht="14.45" customHeight="1" x14ac:dyDescent="0.2">
      <c r="A298" s="507" t="s">
        <v>1591</v>
      </c>
      <c r="B298" s="508" t="s">
        <v>1592</v>
      </c>
      <c r="C298" s="508" t="s">
        <v>1593</v>
      </c>
      <c r="D298" s="508" t="s">
        <v>1678</v>
      </c>
      <c r="E298" s="508" t="s">
        <v>1679</v>
      </c>
      <c r="F298" s="512">
        <v>12</v>
      </c>
      <c r="G298" s="512">
        <v>7344</v>
      </c>
      <c r="H298" s="512">
        <v>0.75</v>
      </c>
      <c r="I298" s="512">
        <v>612</v>
      </c>
      <c r="J298" s="512">
        <v>16</v>
      </c>
      <c r="K298" s="512">
        <v>9792</v>
      </c>
      <c r="L298" s="512">
        <v>1</v>
      </c>
      <c r="M298" s="512">
        <v>612</v>
      </c>
      <c r="N298" s="512">
        <v>10</v>
      </c>
      <c r="O298" s="512">
        <v>6150</v>
      </c>
      <c r="P298" s="535">
        <v>0.62806372549019607</v>
      </c>
      <c r="Q298" s="513">
        <v>615</v>
      </c>
    </row>
    <row r="299" spans="1:17" ht="14.45" customHeight="1" x14ac:dyDescent="0.2">
      <c r="A299" s="507" t="s">
        <v>1591</v>
      </c>
      <c r="B299" s="508" t="s">
        <v>1592</v>
      </c>
      <c r="C299" s="508" t="s">
        <v>1593</v>
      </c>
      <c r="D299" s="508" t="s">
        <v>1687</v>
      </c>
      <c r="E299" s="508" t="s">
        <v>1688</v>
      </c>
      <c r="F299" s="512"/>
      <c r="G299" s="512"/>
      <c r="H299" s="512"/>
      <c r="I299" s="512"/>
      <c r="J299" s="512"/>
      <c r="K299" s="512"/>
      <c r="L299" s="512"/>
      <c r="M299" s="512"/>
      <c r="N299" s="512">
        <v>0</v>
      </c>
      <c r="O299" s="512">
        <v>0</v>
      </c>
      <c r="P299" s="535"/>
      <c r="Q299" s="513"/>
    </row>
    <row r="300" spans="1:17" ht="14.45" customHeight="1" x14ac:dyDescent="0.2">
      <c r="A300" s="507" t="s">
        <v>1591</v>
      </c>
      <c r="B300" s="508" t="s">
        <v>1592</v>
      </c>
      <c r="C300" s="508" t="s">
        <v>1593</v>
      </c>
      <c r="D300" s="508" t="s">
        <v>1689</v>
      </c>
      <c r="E300" s="508" t="s">
        <v>1690</v>
      </c>
      <c r="F300" s="512">
        <v>1</v>
      </c>
      <c r="G300" s="512">
        <v>271</v>
      </c>
      <c r="H300" s="512"/>
      <c r="I300" s="512">
        <v>271</v>
      </c>
      <c r="J300" s="512"/>
      <c r="K300" s="512"/>
      <c r="L300" s="512"/>
      <c r="M300" s="512"/>
      <c r="N300" s="512">
        <v>1</v>
      </c>
      <c r="O300" s="512">
        <v>275</v>
      </c>
      <c r="P300" s="535"/>
      <c r="Q300" s="513">
        <v>275</v>
      </c>
    </row>
    <row r="301" spans="1:17" ht="14.45" customHeight="1" x14ac:dyDescent="0.2">
      <c r="A301" s="507" t="s">
        <v>1591</v>
      </c>
      <c r="B301" s="508" t="s">
        <v>1592</v>
      </c>
      <c r="C301" s="508" t="s">
        <v>1593</v>
      </c>
      <c r="D301" s="508" t="s">
        <v>1695</v>
      </c>
      <c r="E301" s="508" t="s">
        <v>1696</v>
      </c>
      <c r="F301" s="512">
        <v>235</v>
      </c>
      <c r="G301" s="512">
        <v>11045</v>
      </c>
      <c r="H301" s="512">
        <v>1.5878378378378379</v>
      </c>
      <c r="I301" s="512">
        <v>47</v>
      </c>
      <c r="J301" s="512">
        <v>148</v>
      </c>
      <c r="K301" s="512">
        <v>6956</v>
      </c>
      <c r="L301" s="512">
        <v>1</v>
      </c>
      <c r="M301" s="512">
        <v>47</v>
      </c>
      <c r="N301" s="512">
        <v>249</v>
      </c>
      <c r="O301" s="512">
        <v>11703</v>
      </c>
      <c r="P301" s="535">
        <v>1.6824324324324325</v>
      </c>
      <c r="Q301" s="513">
        <v>47</v>
      </c>
    </row>
    <row r="302" spans="1:17" ht="14.45" customHeight="1" x14ac:dyDescent="0.2">
      <c r="A302" s="507" t="s">
        <v>1591</v>
      </c>
      <c r="B302" s="508" t="s">
        <v>1592</v>
      </c>
      <c r="C302" s="508" t="s">
        <v>1593</v>
      </c>
      <c r="D302" s="508" t="s">
        <v>1703</v>
      </c>
      <c r="E302" s="508" t="s">
        <v>1704</v>
      </c>
      <c r="F302" s="512">
        <v>1</v>
      </c>
      <c r="G302" s="512">
        <v>242</v>
      </c>
      <c r="H302" s="512">
        <v>0.33333333333333331</v>
      </c>
      <c r="I302" s="512">
        <v>242</v>
      </c>
      <c r="J302" s="512">
        <v>3</v>
      </c>
      <c r="K302" s="512">
        <v>726</v>
      </c>
      <c r="L302" s="512">
        <v>1</v>
      </c>
      <c r="M302" s="512">
        <v>242</v>
      </c>
      <c r="N302" s="512"/>
      <c r="O302" s="512"/>
      <c r="P302" s="535"/>
      <c r="Q302" s="513"/>
    </row>
    <row r="303" spans="1:17" ht="14.45" customHeight="1" x14ac:dyDescent="0.2">
      <c r="A303" s="507" t="s">
        <v>1591</v>
      </c>
      <c r="B303" s="508" t="s">
        <v>1592</v>
      </c>
      <c r="C303" s="508" t="s">
        <v>1593</v>
      </c>
      <c r="D303" s="508" t="s">
        <v>1705</v>
      </c>
      <c r="E303" s="508" t="s">
        <v>1706</v>
      </c>
      <c r="F303" s="512">
        <v>41</v>
      </c>
      <c r="G303" s="512">
        <v>61213</v>
      </c>
      <c r="H303" s="512">
        <v>1.64</v>
      </c>
      <c r="I303" s="512">
        <v>1493</v>
      </c>
      <c r="J303" s="512">
        <v>25</v>
      </c>
      <c r="K303" s="512">
        <v>37325</v>
      </c>
      <c r="L303" s="512">
        <v>1</v>
      </c>
      <c r="M303" s="512">
        <v>1493</v>
      </c>
      <c r="N303" s="512">
        <v>31</v>
      </c>
      <c r="O303" s="512">
        <v>46376</v>
      </c>
      <c r="P303" s="535">
        <v>1.2424916275954454</v>
      </c>
      <c r="Q303" s="513">
        <v>1496</v>
      </c>
    </row>
    <row r="304" spans="1:17" ht="14.45" customHeight="1" x14ac:dyDescent="0.2">
      <c r="A304" s="507" t="s">
        <v>1591</v>
      </c>
      <c r="B304" s="508" t="s">
        <v>1592</v>
      </c>
      <c r="C304" s="508" t="s">
        <v>1593</v>
      </c>
      <c r="D304" s="508" t="s">
        <v>1707</v>
      </c>
      <c r="E304" s="508" t="s">
        <v>1708</v>
      </c>
      <c r="F304" s="512">
        <v>36</v>
      </c>
      <c r="G304" s="512">
        <v>11772</v>
      </c>
      <c r="H304" s="512">
        <v>0.61016949152542377</v>
      </c>
      <c r="I304" s="512">
        <v>327</v>
      </c>
      <c r="J304" s="512">
        <v>59</v>
      </c>
      <c r="K304" s="512">
        <v>19293</v>
      </c>
      <c r="L304" s="512">
        <v>1</v>
      </c>
      <c r="M304" s="512">
        <v>327</v>
      </c>
      <c r="N304" s="512">
        <v>56</v>
      </c>
      <c r="O304" s="512">
        <v>18424</v>
      </c>
      <c r="P304" s="535">
        <v>0.95495775669932104</v>
      </c>
      <c r="Q304" s="513">
        <v>329</v>
      </c>
    </row>
    <row r="305" spans="1:17" ht="14.45" customHeight="1" x14ac:dyDescent="0.2">
      <c r="A305" s="507" t="s">
        <v>1591</v>
      </c>
      <c r="B305" s="508" t="s">
        <v>1592</v>
      </c>
      <c r="C305" s="508" t="s">
        <v>1593</v>
      </c>
      <c r="D305" s="508" t="s">
        <v>1709</v>
      </c>
      <c r="E305" s="508" t="s">
        <v>1710</v>
      </c>
      <c r="F305" s="512">
        <v>2</v>
      </c>
      <c r="G305" s="512">
        <v>1774</v>
      </c>
      <c r="H305" s="512">
        <v>0.16647897897897898</v>
      </c>
      <c r="I305" s="512">
        <v>887</v>
      </c>
      <c r="J305" s="512">
        <v>12</v>
      </c>
      <c r="K305" s="512">
        <v>10656</v>
      </c>
      <c r="L305" s="512">
        <v>1</v>
      </c>
      <c r="M305" s="512">
        <v>888</v>
      </c>
      <c r="N305" s="512">
        <v>5</v>
      </c>
      <c r="O305" s="512">
        <v>4455</v>
      </c>
      <c r="P305" s="535">
        <v>0.41807432432432434</v>
      </c>
      <c r="Q305" s="513">
        <v>891</v>
      </c>
    </row>
    <row r="306" spans="1:17" ht="14.45" customHeight="1" x14ac:dyDescent="0.2">
      <c r="A306" s="507" t="s">
        <v>1591</v>
      </c>
      <c r="B306" s="508" t="s">
        <v>1592</v>
      </c>
      <c r="C306" s="508" t="s">
        <v>1593</v>
      </c>
      <c r="D306" s="508" t="s">
        <v>1713</v>
      </c>
      <c r="E306" s="508" t="s">
        <v>1714</v>
      </c>
      <c r="F306" s="512">
        <v>452</v>
      </c>
      <c r="G306" s="512">
        <v>117520</v>
      </c>
      <c r="H306" s="512">
        <v>0.47647428490340366</v>
      </c>
      <c r="I306" s="512">
        <v>260</v>
      </c>
      <c r="J306" s="512">
        <v>945</v>
      </c>
      <c r="K306" s="512">
        <v>246645</v>
      </c>
      <c r="L306" s="512">
        <v>1</v>
      </c>
      <c r="M306" s="512">
        <v>261</v>
      </c>
      <c r="N306" s="512">
        <v>1159</v>
      </c>
      <c r="O306" s="512">
        <v>303658</v>
      </c>
      <c r="P306" s="535">
        <v>1.2311540878590688</v>
      </c>
      <c r="Q306" s="513">
        <v>262</v>
      </c>
    </row>
    <row r="307" spans="1:17" ht="14.45" customHeight="1" x14ac:dyDescent="0.2">
      <c r="A307" s="507" t="s">
        <v>1591</v>
      </c>
      <c r="B307" s="508" t="s">
        <v>1592</v>
      </c>
      <c r="C307" s="508" t="s">
        <v>1593</v>
      </c>
      <c r="D307" s="508" t="s">
        <v>1715</v>
      </c>
      <c r="E307" s="508" t="s">
        <v>1716</v>
      </c>
      <c r="F307" s="512">
        <v>1</v>
      </c>
      <c r="G307" s="512">
        <v>165</v>
      </c>
      <c r="H307" s="512">
        <v>8.3333333333333329E-2</v>
      </c>
      <c r="I307" s="512">
        <v>165</v>
      </c>
      <c r="J307" s="512">
        <v>12</v>
      </c>
      <c r="K307" s="512">
        <v>1980</v>
      </c>
      <c r="L307" s="512">
        <v>1</v>
      </c>
      <c r="M307" s="512">
        <v>165</v>
      </c>
      <c r="N307" s="512">
        <v>20</v>
      </c>
      <c r="O307" s="512">
        <v>3320</v>
      </c>
      <c r="P307" s="535">
        <v>1.6767676767676767</v>
      </c>
      <c r="Q307" s="513">
        <v>166</v>
      </c>
    </row>
    <row r="308" spans="1:17" ht="14.45" customHeight="1" x14ac:dyDescent="0.2">
      <c r="A308" s="507" t="s">
        <v>1760</v>
      </c>
      <c r="B308" s="508" t="s">
        <v>1592</v>
      </c>
      <c r="C308" s="508" t="s">
        <v>1593</v>
      </c>
      <c r="D308" s="508" t="s">
        <v>1594</v>
      </c>
      <c r="E308" s="508" t="s">
        <v>1595</v>
      </c>
      <c r="F308" s="512">
        <v>988</v>
      </c>
      <c r="G308" s="512">
        <v>170924</v>
      </c>
      <c r="H308" s="512">
        <v>1.0608227203892655</v>
      </c>
      <c r="I308" s="512">
        <v>173</v>
      </c>
      <c r="J308" s="512">
        <v>926</v>
      </c>
      <c r="K308" s="512">
        <v>161124</v>
      </c>
      <c r="L308" s="512">
        <v>1</v>
      </c>
      <c r="M308" s="512">
        <v>174</v>
      </c>
      <c r="N308" s="512">
        <v>1042</v>
      </c>
      <c r="O308" s="512">
        <v>182350</v>
      </c>
      <c r="P308" s="535">
        <v>1.1317370472431172</v>
      </c>
      <c r="Q308" s="513">
        <v>175</v>
      </c>
    </row>
    <row r="309" spans="1:17" ht="14.45" customHeight="1" x14ac:dyDescent="0.2">
      <c r="A309" s="507" t="s">
        <v>1760</v>
      </c>
      <c r="B309" s="508" t="s">
        <v>1592</v>
      </c>
      <c r="C309" s="508" t="s">
        <v>1593</v>
      </c>
      <c r="D309" s="508" t="s">
        <v>1596</v>
      </c>
      <c r="E309" s="508" t="s">
        <v>1597</v>
      </c>
      <c r="F309" s="512"/>
      <c r="G309" s="512"/>
      <c r="H309" s="512"/>
      <c r="I309" s="512"/>
      <c r="J309" s="512"/>
      <c r="K309" s="512"/>
      <c r="L309" s="512"/>
      <c r="M309" s="512"/>
      <c r="N309" s="512">
        <v>2</v>
      </c>
      <c r="O309" s="512">
        <v>390</v>
      </c>
      <c r="P309" s="535"/>
      <c r="Q309" s="513">
        <v>195</v>
      </c>
    </row>
    <row r="310" spans="1:17" ht="14.45" customHeight="1" x14ac:dyDescent="0.2">
      <c r="A310" s="507" t="s">
        <v>1760</v>
      </c>
      <c r="B310" s="508" t="s">
        <v>1592</v>
      </c>
      <c r="C310" s="508" t="s">
        <v>1593</v>
      </c>
      <c r="D310" s="508" t="s">
        <v>1598</v>
      </c>
      <c r="E310" s="508" t="s">
        <v>1599</v>
      </c>
      <c r="F310" s="512">
        <v>8</v>
      </c>
      <c r="G310" s="512">
        <v>608</v>
      </c>
      <c r="H310" s="512">
        <v>4</v>
      </c>
      <c r="I310" s="512">
        <v>76</v>
      </c>
      <c r="J310" s="512">
        <v>2</v>
      </c>
      <c r="K310" s="512">
        <v>152</v>
      </c>
      <c r="L310" s="512">
        <v>1</v>
      </c>
      <c r="M310" s="512">
        <v>76</v>
      </c>
      <c r="N310" s="512">
        <v>3</v>
      </c>
      <c r="O310" s="512">
        <v>231</v>
      </c>
      <c r="P310" s="535">
        <v>1.5197368421052631</v>
      </c>
      <c r="Q310" s="513">
        <v>77</v>
      </c>
    </row>
    <row r="311" spans="1:17" ht="14.45" customHeight="1" x14ac:dyDescent="0.2">
      <c r="A311" s="507" t="s">
        <v>1760</v>
      </c>
      <c r="B311" s="508" t="s">
        <v>1592</v>
      </c>
      <c r="C311" s="508" t="s">
        <v>1593</v>
      </c>
      <c r="D311" s="508" t="s">
        <v>1608</v>
      </c>
      <c r="E311" s="508" t="s">
        <v>1609</v>
      </c>
      <c r="F311" s="512">
        <v>245</v>
      </c>
      <c r="G311" s="512">
        <v>262150</v>
      </c>
      <c r="H311" s="512">
        <v>0.5444444444444444</v>
      </c>
      <c r="I311" s="512">
        <v>1070</v>
      </c>
      <c r="J311" s="512">
        <v>450</v>
      </c>
      <c r="K311" s="512">
        <v>481500</v>
      </c>
      <c r="L311" s="512">
        <v>1</v>
      </c>
      <c r="M311" s="512">
        <v>1070</v>
      </c>
      <c r="N311" s="512">
        <v>436</v>
      </c>
      <c r="O311" s="512">
        <v>467828</v>
      </c>
      <c r="P311" s="535">
        <v>0.97160539979231564</v>
      </c>
      <c r="Q311" s="513">
        <v>1073</v>
      </c>
    </row>
    <row r="312" spans="1:17" ht="14.45" customHeight="1" x14ac:dyDescent="0.2">
      <c r="A312" s="507" t="s">
        <v>1760</v>
      </c>
      <c r="B312" s="508" t="s">
        <v>1592</v>
      </c>
      <c r="C312" s="508" t="s">
        <v>1593</v>
      </c>
      <c r="D312" s="508" t="s">
        <v>1610</v>
      </c>
      <c r="E312" s="508" t="s">
        <v>1611</v>
      </c>
      <c r="F312" s="512">
        <v>2832</v>
      </c>
      <c r="G312" s="512">
        <v>130272</v>
      </c>
      <c r="H312" s="512">
        <v>1.137806347930896</v>
      </c>
      <c r="I312" s="512">
        <v>46</v>
      </c>
      <c r="J312" s="512">
        <v>2489</v>
      </c>
      <c r="K312" s="512">
        <v>114494</v>
      </c>
      <c r="L312" s="512">
        <v>1</v>
      </c>
      <c r="M312" s="512">
        <v>46</v>
      </c>
      <c r="N312" s="512">
        <v>2206</v>
      </c>
      <c r="O312" s="512">
        <v>103682</v>
      </c>
      <c r="P312" s="535">
        <v>0.90556710395304563</v>
      </c>
      <c r="Q312" s="513">
        <v>47</v>
      </c>
    </row>
    <row r="313" spans="1:17" ht="14.45" customHeight="1" x14ac:dyDescent="0.2">
      <c r="A313" s="507" t="s">
        <v>1760</v>
      </c>
      <c r="B313" s="508" t="s">
        <v>1592</v>
      </c>
      <c r="C313" s="508" t="s">
        <v>1593</v>
      </c>
      <c r="D313" s="508" t="s">
        <v>1612</v>
      </c>
      <c r="E313" s="508" t="s">
        <v>1613</v>
      </c>
      <c r="F313" s="512">
        <v>107</v>
      </c>
      <c r="G313" s="512">
        <v>37129</v>
      </c>
      <c r="H313" s="512">
        <v>0.85599999999999998</v>
      </c>
      <c r="I313" s="512">
        <v>347</v>
      </c>
      <c r="J313" s="512">
        <v>125</v>
      </c>
      <c r="K313" s="512">
        <v>43375</v>
      </c>
      <c r="L313" s="512">
        <v>1</v>
      </c>
      <c r="M313" s="512">
        <v>347</v>
      </c>
      <c r="N313" s="512">
        <v>92</v>
      </c>
      <c r="O313" s="512">
        <v>32016</v>
      </c>
      <c r="P313" s="535">
        <v>0.73812103746397695</v>
      </c>
      <c r="Q313" s="513">
        <v>348</v>
      </c>
    </row>
    <row r="314" spans="1:17" ht="14.45" customHeight="1" x14ac:dyDescent="0.2">
      <c r="A314" s="507" t="s">
        <v>1760</v>
      </c>
      <c r="B314" s="508" t="s">
        <v>1592</v>
      </c>
      <c r="C314" s="508" t="s">
        <v>1593</v>
      </c>
      <c r="D314" s="508" t="s">
        <v>1614</v>
      </c>
      <c r="E314" s="508" t="s">
        <v>1615</v>
      </c>
      <c r="F314" s="512">
        <v>387</v>
      </c>
      <c r="G314" s="512">
        <v>19737</v>
      </c>
      <c r="H314" s="512">
        <v>1.3674911660777385</v>
      </c>
      <c r="I314" s="512">
        <v>51</v>
      </c>
      <c r="J314" s="512">
        <v>283</v>
      </c>
      <c r="K314" s="512">
        <v>14433</v>
      </c>
      <c r="L314" s="512">
        <v>1</v>
      </c>
      <c r="M314" s="512">
        <v>51</v>
      </c>
      <c r="N314" s="512">
        <v>314</v>
      </c>
      <c r="O314" s="512">
        <v>16014</v>
      </c>
      <c r="P314" s="535">
        <v>1.1095406360424027</v>
      </c>
      <c r="Q314" s="513">
        <v>51</v>
      </c>
    </row>
    <row r="315" spans="1:17" ht="14.45" customHeight="1" x14ac:dyDescent="0.2">
      <c r="A315" s="507" t="s">
        <v>1760</v>
      </c>
      <c r="B315" s="508" t="s">
        <v>1592</v>
      </c>
      <c r="C315" s="508" t="s">
        <v>1593</v>
      </c>
      <c r="D315" s="508" t="s">
        <v>1618</v>
      </c>
      <c r="E315" s="508" t="s">
        <v>1619</v>
      </c>
      <c r="F315" s="512">
        <v>1855</v>
      </c>
      <c r="G315" s="512">
        <v>699335</v>
      </c>
      <c r="H315" s="512">
        <v>1.0136612021857923</v>
      </c>
      <c r="I315" s="512">
        <v>377</v>
      </c>
      <c r="J315" s="512">
        <v>1830</v>
      </c>
      <c r="K315" s="512">
        <v>689910</v>
      </c>
      <c r="L315" s="512">
        <v>1</v>
      </c>
      <c r="M315" s="512">
        <v>377</v>
      </c>
      <c r="N315" s="512">
        <v>1896</v>
      </c>
      <c r="O315" s="512">
        <v>716688</v>
      </c>
      <c r="P315" s="535">
        <v>1.0388137583163022</v>
      </c>
      <c r="Q315" s="513">
        <v>378</v>
      </c>
    </row>
    <row r="316" spans="1:17" ht="14.45" customHeight="1" x14ac:dyDescent="0.2">
      <c r="A316" s="507" t="s">
        <v>1760</v>
      </c>
      <c r="B316" s="508" t="s">
        <v>1592</v>
      </c>
      <c r="C316" s="508" t="s">
        <v>1593</v>
      </c>
      <c r="D316" s="508" t="s">
        <v>1622</v>
      </c>
      <c r="E316" s="508" t="s">
        <v>1623</v>
      </c>
      <c r="F316" s="512">
        <v>1200</v>
      </c>
      <c r="G316" s="512">
        <v>628800</v>
      </c>
      <c r="H316" s="512">
        <v>1.084010840108401</v>
      </c>
      <c r="I316" s="512">
        <v>524</v>
      </c>
      <c r="J316" s="512">
        <v>1107</v>
      </c>
      <c r="K316" s="512">
        <v>580068</v>
      </c>
      <c r="L316" s="512">
        <v>1</v>
      </c>
      <c r="M316" s="512">
        <v>524</v>
      </c>
      <c r="N316" s="512">
        <v>1270</v>
      </c>
      <c r="O316" s="512">
        <v>666750</v>
      </c>
      <c r="P316" s="535">
        <v>1.1494342042657069</v>
      </c>
      <c r="Q316" s="513">
        <v>525</v>
      </c>
    </row>
    <row r="317" spans="1:17" ht="14.45" customHeight="1" x14ac:dyDescent="0.2">
      <c r="A317" s="507" t="s">
        <v>1760</v>
      </c>
      <c r="B317" s="508" t="s">
        <v>1592</v>
      </c>
      <c r="C317" s="508" t="s">
        <v>1593</v>
      </c>
      <c r="D317" s="508" t="s">
        <v>1624</v>
      </c>
      <c r="E317" s="508" t="s">
        <v>1625</v>
      </c>
      <c r="F317" s="512">
        <v>134</v>
      </c>
      <c r="G317" s="512">
        <v>7638</v>
      </c>
      <c r="H317" s="512">
        <v>0.92885808099233858</v>
      </c>
      <c r="I317" s="512">
        <v>57</v>
      </c>
      <c r="J317" s="512">
        <v>144</v>
      </c>
      <c r="K317" s="512">
        <v>8223</v>
      </c>
      <c r="L317" s="512">
        <v>1</v>
      </c>
      <c r="M317" s="512">
        <v>57.104166666666664</v>
      </c>
      <c r="N317" s="512">
        <v>105</v>
      </c>
      <c r="O317" s="512">
        <v>6090</v>
      </c>
      <c r="P317" s="535">
        <v>0.74060561838744987</v>
      </c>
      <c r="Q317" s="513">
        <v>58</v>
      </c>
    </row>
    <row r="318" spans="1:17" ht="14.45" customHeight="1" x14ac:dyDescent="0.2">
      <c r="A318" s="507" t="s">
        <v>1760</v>
      </c>
      <c r="B318" s="508" t="s">
        <v>1592</v>
      </c>
      <c r="C318" s="508" t="s">
        <v>1593</v>
      </c>
      <c r="D318" s="508" t="s">
        <v>1626</v>
      </c>
      <c r="E318" s="508" t="s">
        <v>1627</v>
      </c>
      <c r="F318" s="512">
        <v>9</v>
      </c>
      <c r="G318" s="512">
        <v>2016</v>
      </c>
      <c r="H318" s="512">
        <v>1.4933333333333334</v>
      </c>
      <c r="I318" s="512">
        <v>224</v>
      </c>
      <c r="J318" s="512">
        <v>6</v>
      </c>
      <c r="K318" s="512">
        <v>1350</v>
      </c>
      <c r="L318" s="512">
        <v>1</v>
      </c>
      <c r="M318" s="512">
        <v>225</v>
      </c>
      <c r="N318" s="512">
        <v>11</v>
      </c>
      <c r="O318" s="512">
        <v>2486</v>
      </c>
      <c r="P318" s="535">
        <v>1.8414814814814815</v>
      </c>
      <c r="Q318" s="513">
        <v>226</v>
      </c>
    </row>
    <row r="319" spans="1:17" ht="14.45" customHeight="1" x14ac:dyDescent="0.2">
      <c r="A319" s="507" t="s">
        <v>1760</v>
      </c>
      <c r="B319" s="508" t="s">
        <v>1592</v>
      </c>
      <c r="C319" s="508" t="s">
        <v>1593</v>
      </c>
      <c r="D319" s="508" t="s">
        <v>1628</v>
      </c>
      <c r="E319" s="508" t="s">
        <v>1629</v>
      </c>
      <c r="F319" s="512">
        <v>8</v>
      </c>
      <c r="G319" s="512">
        <v>4424</v>
      </c>
      <c r="H319" s="512">
        <v>1.3309265944645006</v>
      </c>
      <c r="I319" s="512">
        <v>553</v>
      </c>
      <c r="J319" s="512">
        <v>6</v>
      </c>
      <c r="K319" s="512">
        <v>3324</v>
      </c>
      <c r="L319" s="512">
        <v>1</v>
      </c>
      <c r="M319" s="512">
        <v>554</v>
      </c>
      <c r="N319" s="512">
        <v>11</v>
      </c>
      <c r="O319" s="512">
        <v>6105</v>
      </c>
      <c r="P319" s="535">
        <v>1.8366425992779782</v>
      </c>
      <c r="Q319" s="513">
        <v>555</v>
      </c>
    </row>
    <row r="320" spans="1:17" ht="14.45" customHeight="1" x14ac:dyDescent="0.2">
      <c r="A320" s="507" t="s">
        <v>1760</v>
      </c>
      <c r="B320" s="508" t="s">
        <v>1592</v>
      </c>
      <c r="C320" s="508" t="s">
        <v>1593</v>
      </c>
      <c r="D320" s="508" t="s">
        <v>1630</v>
      </c>
      <c r="E320" s="508" t="s">
        <v>1631</v>
      </c>
      <c r="F320" s="512"/>
      <c r="G320" s="512"/>
      <c r="H320" s="512"/>
      <c r="I320" s="512"/>
      <c r="J320" s="512">
        <v>5</v>
      </c>
      <c r="K320" s="512">
        <v>1070</v>
      </c>
      <c r="L320" s="512">
        <v>1</v>
      </c>
      <c r="M320" s="512">
        <v>214</v>
      </c>
      <c r="N320" s="512">
        <v>3</v>
      </c>
      <c r="O320" s="512">
        <v>648</v>
      </c>
      <c r="P320" s="535">
        <v>0.60560747663551406</v>
      </c>
      <c r="Q320" s="513">
        <v>216</v>
      </c>
    </row>
    <row r="321" spans="1:17" ht="14.45" customHeight="1" x14ac:dyDescent="0.2">
      <c r="A321" s="507" t="s">
        <v>1760</v>
      </c>
      <c r="B321" s="508" t="s">
        <v>1592</v>
      </c>
      <c r="C321" s="508" t="s">
        <v>1593</v>
      </c>
      <c r="D321" s="508" t="s">
        <v>1632</v>
      </c>
      <c r="E321" s="508" t="s">
        <v>1633</v>
      </c>
      <c r="F321" s="512">
        <v>85</v>
      </c>
      <c r="G321" s="512">
        <v>11985</v>
      </c>
      <c r="H321" s="512">
        <v>0.80382293762575452</v>
      </c>
      <c r="I321" s="512">
        <v>141</v>
      </c>
      <c r="J321" s="512">
        <v>105</v>
      </c>
      <c r="K321" s="512">
        <v>14910</v>
      </c>
      <c r="L321" s="512">
        <v>1</v>
      </c>
      <c r="M321" s="512">
        <v>142</v>
      </c>
      <c r="N321" s="512">
        <v>120</v>
      </c>
      <c r="O321" s="512">
        <v>17160</v>
      </c>
      <c r="P321" s="535">
        <v>1.1509054325955734</v>
      </c>
      <c r="Q321" s="513">
        <v>143</v>
      </c>
    </row>
    <row r="322" spans="1:17" ht="14.45" customHeight="1" x14ac:dyDescent="0.2">
      <c r="A322" s="507" t="s">
        <v>1760</v>
      </c>
      <c r="B322" s="508" t="s">
        <v>1592</v>
      </c>
      <c r="C322" s="508" t="s">
        <v>1593</v>
      </c>
      <c r="D322" s="508" t="s">
        <v>1634</v>
      </c>
      <c r="E322" s="508" t="s">
        <v>1635</v>
      </c>
      <c r="F322" s="512">
        <v>0</v>
      </c>
      <c r="G322" s="512">
        <v>0</v>
      </c>
      <c r="H322" s="512"/>
      <c r="I322" s="512"/>
      <c r="J322" s="512"/>
      <c r="K322" s="512"/>
      <c r="L322" s="512"/>
      <c r="M322" s="512"/>
      <c r="N322" s="512">
        <v>5</v>
      </c>
      <c r="O322" s="512">
        <v>1110</v>
      </c>
      <c r="P322" s="535"/>
      <c r="Q322" s="513">
        <v>222</v>
      </c>
    </row>
    <row r="323" spans="1:17" ht="14.45" customHeight="1" x14ac:dyDescent="0.2">
      <c r="A323" s="507" t="s">
        <v>1760</v>
      </c>
      <c r="B323" s="508" t="s">
        <v>1592</v>
      </c>
      <c r="C323" s="508" t="s">
        <v>1593</v>
      </c>
      <c r="D323" s="508" t="s">
        <v>1638</v>
      </c>
      <c r="E323" s="508" t="s">
        <v>1639</v>
      </c>
      <c r="F323" s="512">
        <v>1865</v>
      </c>
      <c r="G323" s="512">
        <v>31705</v>
      </c>
      <c r="H323" s="512">
        <v>1.1692789968652038</v>
      </c>
      <c r="I323" s="512">
        <v>17</v>
      </c>
      <c r="J323" s="512">
        <v>1595</v>
      </c>
      <c r="K323" s="512">
        <v>27115</v>
      </c>
      <c r="L323" s="512">
        <v>1</v>
      </c>
      <c r="M323" s="512">
        <v>17</v>
      </c>
      <c r="N323" s="512">
        <v>1767</v>
      </c>
      <c r="O323" s="512">
        <v>30039</v>
      </c>
      <c r="P323" s="535">
        <v>1.1078369905956114</v>
      </c>
      <c r="Q323" s="513">
        <v>17</v>
      </c>
    </row>
    <row r="324" spans="1:17" ht="14.45" customHeight="1" x14ac:dyDescent="0.2">
      <c r="A324" s="507" t="s">
        <v>1760</v>
      </c>
      <c r="B324" s="508" t="s">
        <v>1592</v>
      </c>
      <c r="C324" s="508" t="s">
        <v>1593</v>
      </c>
      <c r="D324" s="508" t="s">
        <v>1640</v>
      </c>
      <c r="E324" s="508" t="s">
        <v>1641</v>
      </c>
      <c r="F324" s="512">
        <v>608</v>
      </c>
      <c r="G324" s="512">
        <v>86944</v>
      </c>
      <c r="H324" s="512">
        <v>0.91981845688350983</v>
      </c>
      <c r="I324" s="512">
        <v>143</v>
      </c>
      <c r="J324" s="512">
        <v>661</v>
      </c>
      <c r="K324" s="512">
        <v>94523</v>
      </c>
      <c r="L324" s="512">
        <v>1</v>
      </c>
      <c r="M324" s="512">
        <v>143</v>
      </c>
      <c r="N324" s="512">
        <v>459</v>
      </c>
      <c r="O324" s="512">
        <v>66096</v>
      </c>
      <c r="P324" s="535">
        <v>0.69925838155792774</v>
      </c>
      <c r="Q324" s="513">
        <v>144</v>
      </c>
    </row>
    <row r="325" spans="1:17" ht="14.45" customHeight="1" x14ac:dyDescent="0.2">
      <c r="A325" s="507" t="s">
        <v>1760</v>
      </c>
      <c r="B325" s="508" t="s">
        <v>1592</v>
      </c>
      <c r="C325" s="508" t="s">
        <v>1593</v>
      </c>
      <c r="D325" s="508" t="s">
        <v>1642</v>
      </c>
      <c r="E325" s="508" t="s">
        <v>1643</v>
      </c>
      <c r="F325" s="512">
        <v>80</v>
      </c>
      <c r="G325" s="512">
        <v>5200</v>
      </c>
      <c r="H325" s="512">
        <v>0.54054054054054057</v>
      </c>
      <c r="I325" s="512">
        <v>65</v>
      </c>
      <c r="J325" s="512">
        <v>148</v>
      </c>
      <c r="K325" s="512">
        <v>9620</v>
      </c>
      <c r="L325" s="512">
        <v>1</v>
      </c>
      <c r="M325" s="512">
        <v>65</v>
      </c>
      <c r="N325" s="512">
        <v>86</v>
      </c>
      <c r="O325" s="512">
        <v>5676</v>
      </c>
      <c r="P325" s="535">
        <v>0.59002079002079</v>
      </c>
      <c r="Q325" s="513">
        <v>66</v>
      </c>
    </row>
    <row r="326" spans="1:17" ht="14.45" customHeight="1" x14ac:dyDescent="0.2">
      <c r="A326" s="507" t="s">
        <v>1760</v>
      </c>
      <c r="B326" s="508" t="s">
        <v>1592</v>
      </c>
      <c r="C326" s="508" t="s">
        <v>1593</v>
      </c>
      <c r="D326" s="508" t="s">
        <v>1646</v>
      </c>
      <c r="E326" s="508" t="s">
        <v>1647</v>
      </c>
      <c r="F326" s="512"/>
      <c r="G326" s="512"/>
      <c r="H326" s="512"/>
      <c r="I326" s="512"/>
      <c r="J326" s="512"/>
      <c r="K326" s="512"/>
      <c r="L326" s="512"/>
      <c r="M326" s="512"/>
      <c r="N326" s="512">
        <v>1</v>
      </c>
      <c r="O326" s="512">
        <v>44</v>
      </c>
      <c r="P326" s="535"/>
      <c r="Q326" s="513">
        <v>44</v>
      </c>
    </row>
    <row r="327" spans="1:17" ht="14.45" customHeight="1" x14ac:dyDescent="0.2">
      <c r="A327" s="507" t="s">
        <v>1760</v>
      </c>
      <c r="B327" s="508" t="s">
        <v>1592</v>
      </c>
      <c r="C327" s="508" t="s">
        <v>1593</v>
      </c>
      <c r="D327" s="508" t="s">
        <v>1648</v>
      </c>
      <c r="E327" s="508" t="s">
        <v>1649</v>
      </c>
      <c r="F327" s="512">
        <v>1950</v>
      </c>
      <c r="G327" s="512">
        <v>265200</v>
      </c>
      <c r="H327" s="512">
        <v>1.1091315148929763</v>
      </c>
      <c r="I327" s="512">
        <v>136</v>
      </c>
      <c r="J327" s="512">
        <v>1748</v>
      </c>
      <c r="K327" s="512">
        <v>239106</v>
      </c>
      <c r="L327" s="512">
        <v>1</v>
      </c>
      <c r="M327" s="512">
        <v>136.7883295194508</v>
      </c>
      <c r="N327" s="512">
        <v>1583</v>
      </c>
      <c r="O327" s="512">
        <v>218454</v>
      </c>
      <c r="P327" s="535">
        <v>0.91362826528819852</v>
      </c>
      <c r="Q327" s="513">
        <v>138</v>
      </c>
    </row>
    <row r="328" spans="1:17" ht="14.45" customHeight="1" x14ac:dyDescent="0.2">
      <c r="A328" s="507" t="s">
        <v>1760</v>
      </c>
      <c r="B328" s="508" t="s">
        <v>1592</v>
      </c>
      <c r="C328" s="508" t="s">
        <v>1593</v>
      </c>
      <c r="D328" s="508" t="s">
        <v>1650</v>
      </c>
      <c r="E328" s="508" t="s">
        <v>1651</v>
      </c>
      <c r="F328" s="512">
        <v>361</v>
      </c>
      <c r="G328" s="512">
        <v>32851</v>
      </c>
      <c r="H328" s="512">
        <v>0.88264058679706603</v>
      </c>
      <c r="I328" s="512">
        <v>91</v>
      </c>
      <c r="J328" s="512">
        <v>409</v>
      </c>
      <c r="K328" s="512">
        <v>37219</v>
      </c>
      <c r="L328" s="512">
        <v>1</v>
      </c>
      <c r="M328" s="512">
        <v>91</v>
      </c>
      <c r="N328" s="512">
        <v>485</v>
      </c>
      <c r="O328" s="512">
        <v>44620</v>
      </c>
      <c r="P328" s="535">
        <v>1.1988500497057955</v>
      </c>
      <c r="Q328" s="513">
        <v>92</v>
      </c>
    </row>
    <row r="329" spans="1:17" ht="14.45" customHeight="1" x14ac:dyDescent="0.2">
      <c r="A329" s="507" t="s">
        <v>1760</v>
      </c>
      <c r="B329" s="508" t="s">
        <v>1592</v>
      </c>
      <c r="C329" s="508" t="s">
        <v>1593</v>
      </c>
      <c r="D329" s="508" t="s">
        <v>1652</v>
      </c>
      <c r="E329" s="508" t="s">
        <v>1653</v>
      </c>
      <c r="F329" s="512">
        <v>24</v>
      </c>
      <c r="G329" s="512">
        <v>3288</v>
      </c>
      <c r="H329" s="512">
        <v>0.76679104477611937</v>
      </c>
      <c r="I329" s="512">
        <v>137</v>
      </c>
      <c r="J329" s="512">
        <v>31</v>
      </c>
      <c r="K329" s="512">
        <v>4288</v>
      </c>
      <c r="L329" s="512">
        <v>1</v>
      </c>
      <c r="M329" s="512">
        <v>138.32258064516128</v>
      </c>
      <c r="N329" s="512">
        <v>23</v>
      </c>
      <c r="O329" s="512">
        <v>3220</v>
      </c>
      <c r="P329" s="535">
        <v>0.75093283582089554</v>
      </c>
      <c r="Q329" s="513">
        <v>140</v>
      </c>
    </row>
    <row r="330" spans="1:17" ht="14.45" customHeight="1" x14ac:dyDescent="0.2">
      <c r="A330" s="507" t="s">
        <v>1760</v>
      </c>
      <c r="B330" s="508" t="s">
        <v>1592</v>
      </c>
      <c r="C330" s="508" t="s">
        <v>1593</v>
      </c>
      <c r="D330" s="508" t="s">
        <v>1654</v>
      </c>
      <c r="E330" s="508" t="s">
        <v>1655</v>
      </c>
      <c r="F330" s="512">
        <v>185</v>
      </c>
      <c r="G330" s="512">
        <v>12210</v>
      </c>
      <c r="H330" s="512">
        <v>1.3577226731902592</v>
      </c>
      <c r="I330" s="512">
        <v>66</v>
      </c>
      <c r="J330" s="512">
        <v>136</v>
      </c>
      <c r="K330" s="512">
        <v>8993</v>
      </c>
      <c r="L330" s="512">
        <v>1</v>
      </c>
      <c r="M330" s="512">
        <v>66.125</v>
      </c>
      <c r="N330" s="512">
        <v>192</v>
      </c>
      <c r="O330" s="512">
        <v>12864</v>
      </c>
      <c r="P330" s="535">
        <v>1.4304459023685088</v>
      </c>
      <c r="Q330" s="513">
        <v>67</v>
      </c>
    </row>
    <row r="331" spans="1:17" ht="14.45" customHeight="1" x14ac:dyDescent="0.2">
      <c r="A331" s="507" t="s">
        <v>1760</v>
      </c>
      <c r="B331" s="508" t="s">
        <v>1592</v>
      </c>
      <c r="C331" s="508" t="s">
        <v>1593</v>
      </c>
      <c r="D331" s="508" t="s">
        <v>1656</v>
      </c>
      <c r="E331" s="508" t="s">
        <v>1657</v>
      </c>
      <c r="F331" s="512">
        <v>1561</v>
      </c>
      <c r="G331" s="512">
        <v>512008</v>
      </c>
      <c r="H331" s="512">
        <v>1.2795081967213116</v>
      </c>
      <c r="I331" s="512">
        <v>328</v>
      </c>
      <c r="J331" s="512">
        <v>1220</v>
      </c>
      <c r="K331" s="512">
        <v>400160</v>
      </c>
      <c r="L331" s="512">
        <v>1</v>
      </c>
      <c r="M331" s="512">
        <v>328</v>
      </c>
      <c r="N331" s="512">
        <v>1402</v>
      </c>
      <c r="O331" s="512">
        <v>461258</v>
      </c>
      <c r="P331" s="535">
        <v>1.1526839264294282</v>
      </c>
      <c r="Q331" s="513">
        <v>329</v>
      </c>
    </row>
    <row r="332" spans="1:17" ht="14.45" customHeight="1" x14ac:dyDescent="0.2">
      <c r="A332" s="507" t="s">
        <v>1760</v>
      </c>
      <c r="B332" s="508" t="s">
        <v>1592</v>
      </c>
      <c r="C332" s="508" t="s">
        <v>1593</v>
      </c>
      <c r="D332" s="508" t="s">
        <v>1664</v>
      </c>
      <c r="E332" s="508" t="s">
        <v>1665</v>
      </c>
      <c r="F332" s="512">
        <v>430</v>
      </c>
      <c r="G332" s="512">
        <v>21930</v>
      </c>
      <c r="H332" s="512">
        <v>1.075</v>
      </c>
      <c r="I332" s="512">
        <v>51</v>
      </c>
      <c r="J332" s="512">
        <v>400</v>
      </c>
      <c r="K332" s="512">
        <v>20400</v>
      </c>
      <c r="L332" s="512">
        <v>1</v>
      </c>
      <c r="M332" s="512">
        <v>51</v>
      </c>
      <c r="N332" s="512">
        <v>328</v>
      </c>
      <c r="O332" s="512">
        <v>17056</v>
      </c>
      <c r="P332" s="535">
        <v>0.836078431372549</v>
      </c>
      <c r="Q332" s="513">
        <v>52</v>
      </c>
    </row>
    <row r="333" spans="1:17" ht="14.45" customHeight="1" x14ac:dyDescent="0.2">
      <c r="A333" s="507" t="s">
        <v>1760</v>
      </c>
      <c r="B333" s="508" t="s">
        <v>1592</v>
      </c>
      <c r="C333" s="508" t="s">
        <v>1593</v>
      </c>
      <c r="D333" s="508" t="s">
        <v>1670</v>
      </c>
      <c r="E333" s="508" t="s">
        <v>1671</v>
      </c>
      <c r="F333" s="512">
        <v>3</v>
      </c>
      <c r="G333" s="512">
        <v>1440</v>
      </c>
      <c r="H333" s="512"/>
      <c r="I333" s="512">
        <v>480</v>
      </c>
      <c r="J333" s="512"/>
      <c r="K333" s="512"/>
      <c r="L333" s="512"/>
      <c r="M333" s="512"/>
      <c r="N333" s="512"/>
      <c r="O333" s="512"/>
      <c r="P333" s="535"/>
      <c r="Q333" s="513"/>
    </row>
    <row r="334" spans="1:17" ht="14.45" customHeight="1" x14ac:dyDescent="0.2">
      <c r="A334" s="507" t="s">
        <v>1760</v>
      </c>
      <c r="B334" s="508" t="s">
        <v>1592</v>
      </c>
      <c r="C334" s="508" t="s">
        <v>1593</v>
      </c>
      <c r="D334" s="508" t="s">
        <v>1672</v>
      </c>
      <c r="E334" s="508" t="s">
        <v>1673</v>
      </c>
      <c r="F334" s="512">
        <v>4</v>
      </c>
      <c r="G334" s="512">
        <v>828</v>
      </c>
      <c r="H334" s="512">
        <v>0.44444444444444442</v>
      </c>
      <c r="I334" s="512">
        <v>207</v>
      </c>
      <c r="J334" s="512">
        <v>9</v>
      </c>
      <c r="K334" s="512">
        <v>1863</v>
      </c>
      <c r="L334" s="512">
        <v>1</v>
      </c>
      <c r="M334" s="512">
        <v>207</v>
      </c>
      <c r="N334" s="512">
        <v>8</v>
      </c>
      <c r="O334" s="512">
        <v>1672</v>
      </c>
      <c r="P334" s="535">
        <v>0.89747718733225978</v>
      </c>
      <c r="Q334" s="513">
        <v>209</v>
      </c>
    </row>
    <row r="335" spans="1:17" ht="14.45" customHeight="1" x14ac:dyDescent="0.2">
      <c r="A335" s="507" t="s">
        <v>1760</v>
      </c>
      <c r="B335" s="508" t="s">
        <v>1592</v>
      </c>
      <c r="C335" s="508" t="s">
        <v>1593</v>
      </c>
      <c r="D335" s="508" t="s">
        <v>1674</v>
      </c>
      <c r="E335" s="508" t="s">
        <v>1675</v>
      </c>
      <c r="F335" s="512">
        <v>30</v>
      </c>
      <c r="G335" s="512">
        <v>22890</v>
      </c>
      <c r="H335" s="512">
        <v>2.3076923076923075</v>
      </c>
      <c r="I335" s="512">
        <v>763</v>
      </c>
      <c r="J335" s="512">
        <v>13</v>
      </c>
      <c r="K335" s="512">
        <v>9919</v>
      </c>
      <c r="L335" s="512">
        <v>1</v>
      </c>
      <c r="M335" s="512">
        <v>763</v>
      </c>
      <c r="N335" s="512">
        <v>30</v>
      </c>
      <c r="O335" s="512">
        <v>22920</v>
      </c>
      <c r="P335" s="535">
        <v>2.3107168061296504</v>
      </c>
      <c r="Q335" s="513">
        <v>764</v>
      </c>
    </row>
    <row r="336" spans="1:17" ht="14.45" customHeight="1" x14ac:dyDescent="0.2">
      <c r="A336" s="507" t="s">
        <v>1760</v>
      </c>
      <c r="B336" s="508" t="s">
        <v>1592</v>
      </c>
      <c r="C336" s="508" t="s">
        <v>1593</v>
      </c>
      <c r="D336" s="508" t="s">
        <v>1676</v>
      </c>
      <c r="E336" s="508" t="s">
        <v>1677</v>
      </c>
      <c r="F336" s="512">
        <v>2</v>
      </c>
      <c r="G336" s="512">
        <v>4232</v>
      </c>
      <c r="H336" s="512"/>
      <c r="I336" s="512">
        <v>2116</v>
      </c>
      <c r="J336" s="512"/>
      <c r="K336" s="512"/>
      <c r="L336" s="512"/>
      <c r="M336" s="512"/>
      <c r="N336" s="512"/>
      <c r="O336" s="512"/>
      <c r="P336" s="535"/>
      <c r="Q336" s="513"/>
    </row>
    <row r="337" spans="1:17" ht="14.45" customHeight="1" x14ac:dyDescent="0.2">
      <c r="A337" s="507" t="s">
        <v>1760</v>
      </c>
      <c r="B337" s="508" t="s">
        <v>1592</v>
      </c>
      <c r="C337" s="508" t="s">
        <v>1593</v>
      </c>
      <c r="D337" s="508" t="s">
        <v>1678</v>
      </c>
      <c r="E337" s="508" t="s">
        <v>1679</v>
      </c>
      <c r="F337" s="512">
        <v>133</v>
      </c>
      <c r="G337" s="512">
        <v>81396</v>
      </c>
      <c r="H337" s="512">
        <v>1.1271186440677967</v>
      </c>
      <c r="I337" s="512">
        <v>612</v>
      </c>
      <c r="J337" s="512">
        <v>118</v>
      </c>
      <c r="K337" s="512">
        <v>72216</v>
      </c>
      <c r="L337" s="512">
        <v>1</v>
      </c>
      <c r="M337" s="512">
        <v>612</v>
      </c>
      <c r="N337" s="512">
        <v>127</v>
      </c>
      <c r="O337" s="512">
        <v>78105</v>
      </c>
      <c r="P337" s="535">
        <v>1.0815470255898969</v>
      </c>
      <c r="Q337" s="513">
        <v>615</v>
      </c>
    </row>
    <row r="338" spans="1:17" ht="14.45" customHeight="1" x14ac:dyDescent="0.2">
      <c r="A338" s="507" t="s">
        <v>1760</v>
      </c>
      <c r="B338" s="508" t="s">
        <v>1592</v>
      </c>
      <c r="C338" s="508" t="s">
        <v>1593</v>
      </c>
      <c r="D338" s="508" t="s">
        <v>1682</v>
      </c>
      <c r="E338" s="508" t="s">
        <v>1683</v>
      </c>
      <c r="F338" s="512">
        <v>1</v>
      </c>
      <c r="G338" s="512">
        <v>431</v>
      </c>
      <c r="H338" s="512">
        <v>1</v>
      </c>
      <c r="I338" s="512">
        <v>431</v>
      </c>
      <c r="J338" s="512">
        <v>1</v>
      </c>
      <c r="K338" s="512">
        <v>431</v>
      </c>
      <c r="L338" s="512">
        <v>1</v>
      </c>
      <c r="M338" s="512">
        <v>431</v>
      </c>
      <c r="N338" s="512"/>
      <c r="O338" s="512"/>
      <c r="P338" s="535"/>
      <c r="Q338" s="513"/>
    </row>
    <row r="339" spans="1:17" ht="14.45" customHeight="1" x14ac:dyDescent="0.2">
      <c r="A339" s="507" t="s">
        <v>1760</v>
      </c>
      <c r="B339" s="508" t="s">
        <v>1592</v>
      </c>
      <c r="C339" s="508" t="s">
        <v>1593</v>
      </c>
      <c r="D339" s="508" t="s">
        <v>1684</v>
      </c>
      <c r="E339" s="508" t="s">
        <v>1685</v>
      </c>
      <c r="F339" s="512">
        <v>11</v>
      </c>
      <c r="G339" s="512">
        <v>19393</v>
      </c>
      <c r="H339" s="512">
        <v>2.7422228506787332</v>
      </c>
      <c r="I339" s="512">
        <v>1763</v>
      </c>
      <c r="J339" s="512">
        <v>4</v>
      </c>
      <c r="K339" s="512">
        <v>7072</v>
      </c>
      <c r="L339" s="512">
        <v>1</v>
      </c>
      <c r="M339" s="512">
        <v>1768</v>
      </c>
      <c r="N339" s="512">
        <v>13</v>
      </c>
      <c r="O339" s="512">
        <v>23283</v>
      </c>
      <c r="P339" s="535">
        <v>3.2922794117647061</v>
      </c>
      <c r="Q339" s="513">
        <v>1791</v>
      </c>
    </row>
    <row r="340" spans="1:17" ht="14.45" customHeight="1" x14ac:dyDescent="0.2">
      <c r="A340" s="507" t="s">
        <v>1760</v>
      </c>
      <c r="B340" s="508" t="s">
        <v>1592</v>
      </c>
      <c r="C340" s="508" t="s">
        <v>1593</v>
      </c>
      <c r="D340" s="508" t="s">
        <v>1689</v>
      </c>
      <c r="E340" s="508" t="s">
        <v>1690</v>
      </c>
      <c r="F340" s="512"/>
      <c r="G340" s="512"/>
      <c r="H340" s="512"/>
      <c r="I340" s="512"/>
      <c r="J340" s="512">
        <v>5</v>
      </c>
      <c r="K340" s="512">
        <v>1363</v>
      </c>
      <c r="L340" s="512">
        <v>1</v>
      </c>
      <c r="M340" s="512">
        <v>272.60000000000002</v>
      </c>
      <c r="N340" s="512">
        <v>3</v>
      </c>
      <c r="O340" s="512">
        <v>825</v>
      </c>
      <c r="P340" s="535">
        <v>0.60528246515040351</v>
      </c>
      <c r="Q340" s="513">
        <v>275</v>
      </c>
    </row>
    <row r="341" spans="1:17" ht="14.45" customHeight="1" x14ac:dyDescent="0.2">
      <c r="A341" s="507" t="s">
        <v>1760</v>
      </c>
      <c r="B341" s="508" t="s">
        <v>1592</v>
      </c>
      <c r="C341" s="508" t="s">
        <v>1593</v>
      </c>
      <c r="D341" s="508" t="s">
        <v>1695</v>
      </c>
      <c r="E341" s="508" t="s">
        <v>1696</v>
      </c>
      <c r="F341" s="512">
        <v>96</v>
      </c>
      <c r="G341" s="512">
        <v>4512</v>
      </c>
      <c r="H341" s="512">
        <v>1.2307692307692308</v>
      </c>
      <c r="I341" s="512">
        <v>47</v>
      </c>
      <c r="J341" s="512">
        <v>78</v>
      </c>
      <c r="K341" s="512">
        <v>3666</v>
      </c>
      <c r="L341" s="512">
        <v>1</v>
      </c>
      <c r="M341" s="512">
        <v>47</v>
      </c>
      <c r="N341" s="512">
        <v>98</v>
      </c>
      <c r="O341" s="512">
        <v>4606</v>
      </c>
      <c r="P341" s="535">
        <v>1.2564102564102564</v>
      </c>
      <c r="Q341" s="513">
        <v>47</v>
      </c>
    </row>
    <row r="342" spans="1:17" ht="14.45" customHeight="1" x14ac:dyDescent="0.2">
      <c r="A342" s="507" t="s">
        <v>1760</v>
      </c>
      <c r="B342" s="508" t="s">
        <v>1592</v>
      </c>
      <c r="C342" s="508" t="s">
        <v>1593</v>
      </c>
      <c r="D342" s="508" t="s">
        <v>1697</v>
      </c>
      <c r="E342" s="508" t="s">
        <v>1698</v>
      </c>
      <c r="F342" s="512">
        <v>2</v>
      </c>
      <c r="G342" s="512">
        <v>88</v>
      </c>
      <c r="H342" s="512">
        <v>2</v>
      </c>
      <c r="I342" s="512">
        <v>44</v>
      </c>
      <c r="J342" s="512">
        <v>1</v>
      </c>
      <c r="K342" s="512">
        <v>44</v>
      </c>
      <c r="L342" s="512">
        <v>1</v>
      </c>
      <c r="M342" s="512">
        <v>44</v>
      </c>
      <c r="N342" s="512">
        <v>3</v>
      </c>
      <c r="O342" s="512">
        <v>135</v>
      </c>
      <c r="P342" s="535">
        <v>3.0681818181818183</v>
      </c>
      <c r="Q342" s="513">
        <v>45</v>
      </c>
    </row>
    <row r="343" spans="1:17" ht="14.45" customHeight="1" x14ac:dyDescent="0.2">
      <c r="A343" s="507" t="s">
        <v>1760</v>
      </c>
      <c r="B343" s="508" t="s">
        <v>1592</v>
      </c>
      <c r="C343" s="508" t="s">
        <v>1593</v>
      </c>
      <c r="D343" s="508" t="s">
        <v>1751</v>
      </c>
      <c r="E343" s="508" t="s">
        <v>1752</v>
      </c>
      <c r="F343" s="512">
        <v>4</v>
      </c>
      <c r="G343" s="512">
        <v>200</v>
      </c>
      <c r="H343" s="512"/>
      <c r="I343" s="512">
        <v>50</v>
      </c>
      <c r="J343" s="512"/>
      <c r="K343" s="512"/>
      <c r="L343" s="512"/>
      <c r="M343" s="512"/>
      <c r="N343" s="512"/>
      <c r="O343" s="512"/>
      <c r="P343" s="535"/>
      <c r="Q343" s="513"/>
    </row>
    <row r="344" spans="1:17" ht="14.45" customHeight="1" x14ac:dyDescent="0.2">
      <c r="A344" s="507" t="s">
        <v>1760</v>
      </c>
      <c r="B344" s="508" t="s">
        <v>1592</v>
      </c>
      <c r="C344" s="508" t="s">
        <v>1593</v>
      </c>
      <c r="D344" s="508" t="s">
        <v>1699</v>
      </c>
      <c r="E344" s="508" t="s">
        <v>1700</v>
      </c>
      <c r="F344" s="512">
        <v>1</v>
      </c>
      <c r="G344" s="512">
        <v>377</v>
      </c>
      <c r="H344" s="512"/>
      <c r="I344" s="512">
        <v>377</v>
      </c>
      <c r="J344" s="512"/>
      <c r="K344" s="512"/>
      <c r="L344" s="512"/>
      <c r="M344" s="512"/>
      <c r="N344" s="512">
        <v>3</v>
      </c>
      <c r="O344" s="512">
        <v>1137</v>
      </c>
      <c r="P344" s="535"/>
      <c r="Q344" s="513">
        <v>379</v>
      </c>
    </row>
    <row r="345" spans="1:17" ht="14.45" customHeight="1" x14ac:dyDescent="0.2">
      <c r="A345" s="507" t="s">
        <v>1760</v>
      </c>
      <c r="B345" s="508" t="s">
        <v>1592</v>
      </c>
      <c r="C345" s="508" t="s">
        <v>1593</v>
      </c>
      <c r="D345" s="508" t="s">
        <v>1703</v>
      </c>
      <c r="E345" s="508" t="s">
        <v>1704</v>
      </c>
      <c r="F345" s="512">
        <v>16</v>
      </c>
      <c r="G345" s="512">
        <v>3872</v>
      </c>
      <c r="H345" s="512">
        <v>2.6666666666666665</v>
      </c>
      <c r="I345" s="512">
        <v>242</v>
      </c>
      <c r="J345" s="512">
        <v>6</v>
      </c>
      <c r="K345" s="512">
        <v>1452</v>
      </c>
      <c r="L345" s="512">
        <v>1</v>
      </c>
      <c r="M345" s="512">
        <v>242</v>
      </c>
      <c r="N345" s="512">
        <v>12</v>
      </c>
      <c r="O345" s="512">
        <v>2904</v>
      </c>
      <c r="P345" s="535">
        <v>2</v>
      </c>
      <c r="Q345" s="513">
        <v>242</v>
      </c>
    </row>
    <row r="346" spans="1:17" ht="14.45" customHeight="1" x14ac:dyDescent="0.2">
      <c r="A346" s="507" t="s">
        <v>1760</v>
      </c>
      <c r="B346" s="508" t="s">
        <v>1592</v>
      </c>
      <c r="C346" s="508" t="s">
        <v>1593</v>
      </c>
      <c r="D346" s="508" t="s">
        <v>1705</v>
      </c>
      <c r="E346" s="508" t="s">
        <v>1706</v>
      </c>
      <c r="F346" s="512">
        <v>291</v>
      </c>
      <c r="G346" s="512">
        <v>434463</v>
      </c>
      <c r="H346" s="512">
        <v>1.4846938775510203</v>
      </c>
      <c r="I346" s="512">
        <v>1493</v>
      </c>
      <c r="J346" s="512">
        <v>196</v>
      </c>
      <c r="K346" s="512">
        <v>292628</v>
      </c>
      <c r="L346" s="512">
        <v>1</v>
      </c>
      <c r="M346" s="512">
        <v>1493</v>
      </c>
      <c r="N346" s="512">
        <v>276</v>
      </c>
      <c r="O346" s="512">
        <v>412896</v>
      </c>
      <c r="P346" s="535">
        <v>1.410992796314775</v>
      </c>
      <c r="Q346" s="513">
        <v>1496</v>
      </c>
    </row>
    <row r="347" spans="1:17" ht="14.45" customHeight="1" x14ac:dyDescent="0.2">
      <c r="A347" s="507" t="s">
        <v>1760</v>
      </c>
      <c r="B347" s="508" t="s">
        <v>1592</v>
      </c>
      <c r="C347" s="508" t="s">
        <v>1593</v>
      </c>
      <c r="D347" s="508" t="s">
        <v>1707</v>
      </c>
      <c r="E347" s="508" t="s">
        <v>1708</v>
      </c>
      <c r="F347" s="512">
        <v>111</v>
      </c>
      <c r="G347" s="512">
        <v>36297</v>
      </c>
      <c r="H347" s="512">
        <v>0.27889447236180903</v>
      </c>
      <c r="I347" s="512">
        <v>327</v>
      </c>
      <c r="J347" s="512">
        <v>398</v>
      </c>
      <c r="K347" s="512">
        <v>130146</v>
      </c>
      <c r="L347" s="512">
        <v>1</v>
      </c>
      <c r="M347" s="512">
        <v>327</v>
      </c>
      <c r="N347" s="512">
        <v>478</v>
      </c>
      <c r="O347" s="512">
        <v>157262</v>
      </c>
      <c r="P347" s="535">
        <v>1.208350621609577</v>
      </c>
      <c r="Q347" s="513">
        <v>329</v>
      </c>
    </row>
    <row r="348" spans="1:17" ht="14.45" customHeight="1" x14ac:dyDescent="0.2">
      <c r="A348" s="507" t="s">
        <v>1760</v>
      </c>
      <c r="B348" s="508" t="s">
        <v>1592</v>
      </c>
      <c r="C348" s="508" t="s">
        <v>1593</v>
      </c>
      <c r="D348" s="508" t="s">
        <v>1709</v>
      </c>
      <c r="E348" s="508" t="s">
        <v>1710</v>
      </c>
      <c r="F348" s="512">
        <v>146</v>
      </c>
      <c r="G348" s="512">
        <v>129502</v>
      </c>
      <c r="H348" s="512">
        <v>0.92301003535180748</v>
      </c>
      <c r="I348" s="512">
        <v>887</v>
      </c>
      <c r="J348" s="512">
        <v>158</v>
      </c>
      <c r="K348" s="512">
        <v>140304</v>
      </c>
      <c r="L348" s="512">
        <v>1</v>
      </c>
      <c r="M348" s="512">
        <v>888</v>
      </c>
      <c r="N348" s="512">
        <v>155</v>
      </c>
      <c r="O348" s="512">
        <v>138105</v>
      </c>
      <c r="P348" s="535">
        <v>0.98432689018132058</v>
      </c>
      <c r="Q348" s="513">
        <v>891</v>
      </c>
    </row>
    <row r="349" spans="1:17" ht="14.45" customHeight="1" x14ac:dyDescent="0.2">
      <c r="A349" s="507" t="s">
        <v>1760</v>
      </c>
      <c r="B349" s="508" t="s">
        <v>1592</v>
      </c>
      <c r="C349" s="508" t="s">
        <v>1593</v>
      </c>
      <c r="D349" s="508" t="s">
        <v>1711</v>
      </c>
      <c r="E349" s="508" t="s">
        <v>1712</v>
      </c>
      <c r="F349" s="512">
        <v>2</v>
      </c>
      <c r="G349" s="512">
        <v>662</v>
      </c>
      <c r="H349" s="512"/>
      <c r="I349" s="512">
        <v>331</v>
      </c>
      <c r="J349" s="512"/>
      <c r="K349" s="512"/>
      <c r="L349" s="512"/>
      <c r="M349" s="512"/>
      <c r="N349" s="512">
        <v>2</v>
      </c>
      <c r="O349" s="512">
        <v>668</v>
      </c>
      <c r="P349" s="535"/>
      <c r="Q349" s="513">
        <v>334</v>
      </c>
    </row>
    <row r="350" spans="1:17" ht="14.45" customHeight="1" x14ac:dyDescent="0.2">
      <c r="A350" s="507" t="s">
        <v>1760</v>
      </c>
      <c r="B350" s="508" t="s">
        <v>1592</v>
      </c>
      <c r="C350" s="508" t="s">
        <v>1593</v>
      </c>
      <c r="D350" s="508" t="s">
        <v>1713</v>
      </c>
      <c r="E350" s="508" t="s">
        <v>1714</v>
      </c>
      <c r="F350" s="512">
        <v>599</v>
      </c>
      <c r="G350" s="512">
        <v>155740</v>
      </c>
      <c r="H350" s="512">
        <v>0.32985349963676719</v>
      </c>
      <c r="I350" s="512">
        <v>260</v>
      </c>
      <c r="J350" s="512">
        <v>1809</v>
      </c>
      <c r="K350" s="512">
        <v>472149</v>
      </c>
      <c r="L350" s="512">
        <v>1</v>
      </c>
      <c r="M350" s="512">
        <v>261</v>
      </c>
      <c r="N350" s="512">
        <v>1885</v>
      </c>
      <c r="O350" s="512">
        <v>493870</v>
      </c>
      <c r="P350" s="535">
        <v>1.0460045451753577</v>
      </c>
      <c r="Q350" s="513">
        <v>262</v>
      </c>
    </row>
    <row r="351" spans="1:17" ht="14.45" customHeight="1" x14ac:dyDescent="0.2">
      <c r="A351" s="507" t="s">
        <v>1760</v>
      </c>
      <c r="B351" s="508" t="s">
        <v>1592</v>
      </c>
      <c r="C351" s="508" t="s">
        <v>1593</v>
      </c>
      <c r="D351" s="508" t="s">
        <v>1715</v>
      </c>
      <c r="E351" s="508" t="s">
        <v>1716</v>
      </c>
      <c r="F351" s="512">
        <v>5</v>
      </c>
      <c r="G351" s="512">
        <v>825</v>
      </c>
      <c r="H351" s="512">
        <v>0.12195121951219512</v>
      </c>
      <c r="I351" s="512">
        <v>165</v>
      </c>
      <c r="J351" s="512">
        <v>41</v>
      </c>
      <c r="K351" s="512">
        <v>6765</v>
      </c>
      <c r="L351" s="512">
        <v>1</v>
      </c>
      <c r="M351" s="512">
        <v>165</v>
      </c>
      <c r="N351" s="512">
        <v>61</v>
      </c>
      <c r="O351" s="512">
        <v>10126</v>
      </c>
      <c r="P351" s="535">
        <v>1.4968218773096822</v>
      </c>
      <c r="Q351" s="513">
        <v>166</v>
      </c>
    </row>
    <row r="352" spans="1:17" ht="14.45" customHeight="1" x14ac:dyDescent="0.2">
      <c r="A352" s="507" t="s">
        <v>1760</v>
      </c>
      <c r="B352" s="508" t="s">
        <v>1592</v>
      </c>
      <c r="C352" s="508" t="s">
        <v>1593</v>
      </c>
      <c r="D352" s="508" t="s">
        <v>1717</v>
      </c>
      <c r="E352" s="508" t="s">
        <v>1718</v>
      </c>
      <c r="F352" s="512"/>
      <c r="G352" s="512"/>
      <c r="H352" s="512"/>
      <c r="I352" s="512"/>
      <c r="J352" s="512">
        <v>4</v>
      </c>
      <c r="K352" s="512">
        <v>4312</v>
      </c>
      <c r="L352" s="512">
        <v>1</v>
      </c>
      <c r="M352" s="512">
        <v>1078</v>
      </c>
      <c r="N352" s="512"/>
      <c r="O352" s="512"/>
      <c r="P352" s="535"/>
      <c r="Q352" s="513"/>
    </row>
    <row r="353" spans="1:17" ht="14.45" customHeight="1" x14ac:dyDescent="0.2">
      <c r="A353" s="507" t="s">
        <v>1760</v>
      </c>
      <c r="B353" s="508" t="s">
        <v>1592</v>
      </c>
      <c r="C353" s="508" t="s">
        <v>1593</v>
      </c>
      <c r="D353" s="508" t="s">
        <v>1719</v>
      </c>
      <c r="E353" s="508" t="s">
        <v>1720</v>
      </c>
      <c r="F353" s="512"/>
      <c r="G353" s="512"/>
      <c r="H353" s="512"/>
      <c r="I353" s="512"/>
      <c r="J353" s="512">
        <v>5</v>
      </c>
      <c r="K353" s="512">
        <v>759</v>
      </c>
      <c r="L353" s="512">
        <v>1</v>
      </c>
      <c r="M353" s="512">
        <v>151.80000000000001</v>
      </c>
      <c r="N353" s="512">
        <v>12</v>
      </c>
      <c r="O353" s="512">
        <v>1824</v>
      </c>
      <c r="P353" s="535">
        <v>2.4031620553359683</v>
      </c>
      <c r="Q353" s="513">
        <v>152</v>
      </c>
    </row>
    <row r="354" spans="1:17" ht="14.45" customHeight="1" x14ac:dyDescent="0.2">
      <c r="A354" s="507" t="s">
        <v>1761</v>
      </c>
      <c r="B354" s="508" t="s">
        <v>1592</v>
      </c>
      <c r="C354" s="508" t="s">
        <v>1593</v>
      </c>
      <c r="D354" s="508" t="s">
        <v>1594</v>
      </c>
      <c r="E354" s="508" t="s">
        <v>1595</v>
      </c>
      <c r="F354" s="512">
        <v>2551</v>
      </c>
      <c r="G354" s="512">
        <v>441323</v>
      </c>
      <c r="H354" s="512">
        <v>0.93179246159433138</v>
      </c>
      <c r="I354" s="512">
        <v>173</v>
      </c>
      <c r="J354" s="512">
        <v>2722</v>
      </c>
      <c r="K354" s="512">
        <v>473628</v>
      </c>
      <c r="L354" s="512">
        <v>1</v>
      </c>
      <c r="M354" s="512">
        <v>174</v>
      </c>
      <c r="N354" s="512">
        <v>2853</v>
      </c>
      <c r="O354" s="512">
        <v>499275</v>
      </c>
      <c r="P354" s="535">
        <v>1.0541500924776406</v>
      </c>
      <c r="Q354" s="513">
        <v>175</v>
      </c>
    </row>
    <row r="355" spans="1:17" ht="14.45" customHeight="1" x14ac:dyDescent="0.2">
      <c r="A355" s="507" t="s">
        <v>1761</v>
      </c>
      <c r="B355" s="508" t="s">
        <v>1592</v>
      </c>
      <c r="C355" s="508" t="s">
        <v>1593</v>
      </c>
      <c r="D355" s="508" t="s">
        <v>1608</v>
      </c>
      <c r="E355" s="508" t="s">
        <v>1609</v>
      </c>
      <c r="F355" s="512">
        <v>5</v>
      </c>
      <c r="G355" s="512">
        <v>5350</v>
      </c>
      <c r="H355" s="512">
        <v>5</v>
      </c>
      <c r="I355" s="512">
        <v>1070</v>
      </c>
      <c r="J355" s="512">
        <v>1</v>
      </c>
      <c r="K355" s="512">
        <v>1070</v>
      </c>
      <c r="L355" s="512">
        <v>1</v>
      </c>
      <c r="M355" s="512">
        <v>1070</v>
      </c>
      <c r="N355" s="512">
        <v>5</v>
      </c>
      <c r="O355" s="512">
        <v>5365</v>
      </c>
      <c r="P355" s="535">
        <v>5.0140186915887854</v>
      </c>
      <c r="Q355" s="513">
        <v>1073</v>
      </c>
    </row>
    <row r="356" spans="1:17" ht="14.45" customHeight="1" x14ac:dyDescent="0.2">
      <c r="A356" s="507" t="s">
        <v>1761</v>
      </c>
      <c r="B356" s="508" t="s">
        <v>1592</v>
      </c>
      <c r="C356" s="508" t="s">
        <v>1593</v>
      </c>
      <c r="D356" s="508" t="s">
        <v>1610</v>
      </c>
      <c r="E356" s="508" t="s">
        <v>1611</v>
      </c>
      <c r="F356" s="512">
        <v>80</v>
      </c>
      <c r="G356" s="512">
        <v>3680</v>
      </c>
      <c r="H356" s="512">
        <v>1.5384615384615385</v>
      </c>
      <c r="I356" s="512">
        <v>46</v>
      </c>
      <c r="J356" s="512">
        <v>52</v>
      </c>
      <c r="K356" s="512">
        <v>2392</v>
      </c>
      <c r="L356" s="512">
        <v>1</v>
      </c>
      <c r="M356" s="512">
        <v>46</v>
      </c>
      <c r="N356" s="512">
        <v>47</v>
      </c>
      <c r="O356" s="512">
        <v>2209</v>
      </c>
      <c r="P356" s="535">
        <v>0.92349498327759194</v>
      </c>
      <c r="Q356" s="513">
        <v>47</v>
      </c>
    </row>
    <row r="357" spans="1:17" ht="14.45" customHeight="1" x14ac:dyDescent="0.2">
      <c r="A357" s="507" t="s">
        <v>1761</v>
      </c>
      <c r="B357" s="508" t="s">
        <v>1592</v>
      </c>
      <c r="C357" s="508" t="s">
        <v>1593</v>
      </c>
      <c r="D357" s="508" t="s">
        <v>1612</v>
      </c>
      <c r="E357" s="508" t="s">
        <v>1613</v>
      </c>
      <c r="F357" s="512">
        <v>16</v>
      </c>
      <c r="G357" s="512">
        <v>5552</v>
      </c>
      <c r="H357" s="512">
        <v>0.76190476190476186</v>
      </c>
      <c r="I357" s="512">
        <v>347</v>
      </c>
      <c r="J357" s="512">
        <v>21</v>
      </c>
      <c r="K357" s="512">
        <v>7287</v>
      </c>
      <c r="L357" s="512">
        <v>1</v>
      </c>
      <c r="M357" s="512">
        <v>347</v>
      </c>
      <c r="N357" s="512">
        <v>24</v>
      </c>
      <c r="O357" s="512">
        <v>8352</v>
      </c>
      <c r="P357" s="535">
        <v>1.1461506792918896</v>
      </c>
      <c r="Q357" s="513">
        <v>348</v>
      </c>
    </row>
    <row r="358" spans="1:17" ht="14.45" customHeight="1" x14ac:dyDescent="0.2">
      <c r="A358" s="507" t="s">
        <v>1761</v>
      </c>
      <c r="B358" s="508" t="s">
        <v>1592</v>
      </c>
      <c r="C358" s="508" t="s">
        <v>1593</v>
      </c>
      <c r="D358" s="508" t="s">
        <v>1614</v>
      </c>
      <c r="E358" s="508" t="s">
        <v>1615</v>
      </c>
      <c r="F358" s="512">
        <v>25</v>
      </c>
      <c r="G358" s="512">
        <v>1275</v>
      </c>
      <c r="H358" s="512"/>
      <c r="I358" s="512">
        <v>51</v>
      </c>
      <c r="J358" s="512"/>
      <c r="K358" s="512"/>
      <c r="L358" s="512"/>
      <c r="M358" s="512"/>
      <c r="N358" s="512"/>
      <c r="O358" s="512"/>
      <c r="P358" s="535"/>
      <c r="Q358" s="513"/>
    </row>
    <row r="359" spans="1:17" ht="14.45" customHeight="1" x14ac:dyDescent="0.2">
      <c r="A359" s="507" t="s">
        <v>1761</v>
      </c>
      <c r="B359" s="508" t="s">
        <v>1592</v>
      </c>
      <c r="C359" s="508" t="s">
        <v>1593</v>
      </c>
      <c r="D359" s="508" t="s">
        <v>1618</v>
      </c>
      <c r="E359" s="508" t="s">
        <v>1619</v>
      </c>
      <c r="F359" s="512">
        <v>64</v>
      </c>
      <c r="G359" s="512">
        <v>24128</v>
      </c>
      <c r="H359" s="512">
        <v>2</v>
      </c>
      <c r="I359" s="512">
        <v>377</v>
      </c>
      <c r="J359" s="512">
        <v>32</v>
      </c>
      <c r="K359" s="512">
        <v>12064</v>
      </c>
      <c r="L359" s="512">
        <v>1</v>
      </c>
      <c r="M359" s="512">
        <v>377</v>
      </c>
      <c r="N359" s="512">
        <v>154</v>
      </c>
      <c r="O359" s="512">
        <v>58212</v>
      </c>
      <c r="P359" s="535">
        <v>4.8252652519893902</v>
      </c>
      <c r="Q359" s="513">
        <v>378</v>
      </c>
    </row>
    <row r="360" spans="1:17" ht="14.45" customHeight="1" x14ac:dyDescent="0.2">
      <c r="A360" s="507" t="s">
        <v>1761</v>
      </c>
      <c r="B360" s="508" t="s">
        <v>1592</v>
      </c>
      <c r="C360" s="508" t="s">
        <v>1593</v>
      </c>
      <c r="D360" s="508" t="s">
        <v>1620</v>
      </c>
      <c r="E360" s="508" t="s">
        <v>1621</v>
      </c>
      <c r="F360" s="512">
        <v>2</v>
      </c>
      <c r="G360" s="512">
        <v>68</v>
      </c>
      <c r="H360" s="512">
        <v>2</v>
      </c>
      <c r="I360" s="512">
        <v>34</v>
      </c>
      <c r="J360" s="512">
        <v>1</v>
      </c>
      <c r="K360" s="512">
        <v>34</v>
      </c>
      <c r="L360" s="512">
        <v>1</v>
      </c>
      <c r="M360" s="512">
        <v>34</v>
      </c>
      <c r="N360" s="512"/>
      <c r="O360" s="512"/>
      <c r="P360" s="535"/>
      <c r="Q360" s="513"/>
    </row>
    <row r="361" spans="1:17" ht="14.45" customHeight="1" x14ac:dyDescent="0.2">
      <c r="A361" s="507" t="s">
        <v>1761</v>
      </c>
      <c r="B361" s="508" t="s">
        <v>1592</v>
      </c>
      <c r="C361" s="508" t="s">
        <v>1593</v>
      </c>
      <c r="D361" s="508" t="s">
        <v>1622</v>
      </c>
      <c r="E361" s="508" t="s">
        <v>1623</v>
      </c>
      <c r="F361" s="512">
        <v>14</v>
      </c>
      <c r="G361" s="512">
        <v>7336</v>
      </c>
      <c r="H361" s="512">
        <v>0.93333333333333335</v>
      </c>
      <c r="I361" s="512">
        <v>524</v>
      </c>
      <c r="J361" s="512">
        <v>15</v>
      </c>
      <c r="K361" s="512">
        <v>7860</v>
      </c>
      <c r="L361" s="512">
        <v>1</v>
      </c>
      <c r="M361" s="512">
        <v>524</v>
      </c>
      <c r="N361" s="512">
        <v>24</v>
      </c>
      <c r="O361" s="512">
        <v>12600</v>
      </c>
      <c r="P361" s="535">
        <v>1.6030534351145038</v>
      </c>
      <c r="Q361" s="513">
        <v>525</v>
      </c>
    </row>
    <row r="362" spans="1:17" ht="14.45" customHeight="1" x14ac:dyDescent="0.2">
      <c r="A362" s="507" t="s">
        <v>1761</v>
      </c>
      <c r="B362" s="508" t="s">
        <v>1592</v>
      </c>
      <c r="C362" s="508" t="s">
        <v>1593</v>
      </c>
      <c r="D362" s="508" t="s">
        <v>1624</v>
      </c>
      <c r="E362" s="508" t="s">
        <v>1625</v>
      </c>
      <c r="F362" s="512">
        <v>26</v>
      </c>
      <c r="G362" s="512">
        <v>1482</v>
      </c>
      <c r="H362" s="512">
        <v>8.6666666666666661</v>
      </c>
      <c r="I362" s="512">
        <v>57</v>
      </c>
      <c r="J362" s="512">
        <v>3</v>
      </c>
      <c r="K362" s="512">
        <v>171</v>
      </c>
      <c r="L362" s="512">
        <v>1</v>
      </c>
      <c r="M362" s="512">
        <v>57</v>
      </c>
      <c r="N362" s="512">
        <v>5</v>
      </c>
      <c r="O362" s="512">
        <v>290</v>
      </c>
      <c r="P362" s="535">
        <v>1.695906432748538</v>
      </c>
      <c r="Q362" s="513">
        <v>58</v>
      </c>
    </row>
    <row r="363" spans="1:17" ht="14.45" customHeight="1" x14ac:dyDescent="0.2">
      <c r="A363" s="507" t="s">
        <v>1761</v>
      </c>
      <c r="B363" s="508" t="s">
        <v>1592</v>
      </c>
      <c r="C363" s="508" t="s">
        <v>1593</v>
      </c>
      <c r="D363" s="508" t="s">
        <v>1626</v>
      </c>
      <c r="E363" s="508" t="s">
        <v>1627</v>
      </c>
      <c r="F363" s="512">
        <v>90</v>
      </c>
      <c r="G363" s="512">
        <v>20160</v>
      </c>
      <c r="H363" s="512">
        <v>1.4451612903225806</v>
      </c>
      <c r="I363" s="512">
        <v>224</v>
      </c>
      <c r="J363" s="512">
        <v>62</v>
      </c>
      <c r="K363" s="512">
        <v>13950</v>
      </c>
      <c r="L363" s="512">
        <v>1</v>
      </c>
      <c r="M363" s="512">
        <v>225</v>
      </c>
      <c r="N363" s="512">
        <v>83</v>
      </c>
      <c r="O363" s="512">
        <v>18758</v>
      </c>
      <c r="P363" s="535">
        <v>1.3446594982078852</v>
      </c>
      <c r="Q363" s="513">
        <v>226</v>
      </c>
    </row>
    <row r="364" spans="1:17" ht="14.45" customHeight="1" x14ac:dyDescent="0.2">
      <c r="A364" s="507" t="s">
        <v>1761</v>
      </c>
      <c r="B364" s="508" t="s">
        <v>1592</v>
      </c>
      <c r="C364" s="508" t="s">
        <v>1593</v>
      </c>
      <c r="D364" s="508" t="s">
        <v>1628</v>
      </c>
      <c r="E364" s="508" t="s">
        <v>1629</v>
      </c>
      <c r="F364" s="512">
        <v>89</v>
      </c>
      <c r="G364" s="512">
        <v>49217</v>
      </c>
      <c r="H364" s="512">
        <v>1.480655836341757</v>
      </c>
      <c r="I364" s="512">
        <v>553</v>
      </c>
      <c r="J364" s="512">
        <v>60</v>
      </c>
      <c r="K364" s="512">
        <v>33240</v>
      </c>
      <c r="L364" s="512">
        <v>1</v>
      </c>
      <c r="M364" s="512">
        <v>554</v>
      </c>
      <c r="N364" s="512">
        <v>81</v>
      </c>
      <c r="O364" s="512">
        <v>44955</v>
      </c>
      <c r="P364" s="535">
        <v>1.352436823104693</v>
      </c>
      <c r="Q364" s="513">
        <v>555</v>
      </c>
    </row>
    <row r="365" spans="1:17" ht="14.45" customHeight="1" x14ac:dyDescent="0.2">
      <c r="A365" s="507" t="s">
        <v>1761</v>
      </c>
      <c r="B365" s="508" t="s">
        <v>1592</v>
      </c>
      <c r="C365" s="508" t="s">
        <v>1593</v>
      </c>
      <c r="D365" s="508" t="s">
        <v>1638</v>
      </c>
      <c r="E365" s="508" t="s">
        <v>1639</v>
      </c>
      <c r="F365" s="512">
        <v>79</v>
      </c>
      <c r="G365" s="512">
        <v>1343</v>
      </c>
      <c r="H365" s="512">
        <v>2.5483870967741935</v>
      </c>
      <c r="I365" s="512">
        <v>17</v>
      </c>
      <c r="J365" s="512">
        <v>31</v>
      </c>
      <c r="K365" s="512">
        <v>527</v>
      </c>
      <c r="L365" s="512">
        <v>1</v>
      </c>
      <c r="M365" s="512">
        <v>17</v>
      </c>
      <c r="N365" s="512">
        <v>106</v>
      </c>
      <c r="O365" s="512">
        <v>1802</v>
      </c>
      <c r="P365" s="535">
        <v>3.4193548387096775</v>
      </c>
      <c r="Q365" s="513">
        <v>17</v>
      </c>
    </row>
    <row r="366" spans="1:17" ht="14.45" customHeight="1" x14ac:dyDescent="0.2">
      <c r="A366" s="507" t="s">
        <v>1761</v>
      </c>
      <c r="B366" s="508" t="s">
        <v>1592</v>
      </c>
      <c r="C366" s="508" t="s">
        <v>1593</v>
      </c>
      <c r="D366" s="508" t="s">
        <v>1640</v>
      </c>
      <c r="E366" s="508" t="s">
        <v>1641</v>
      </c>
      <c r="F366" s="512">
        <v>1</v>
      </c>
      <c r="G366" s="512">
        <v>143</v>
      </c>
      <c r="H366" s="512"/>
      <c r="I366" s="512">
        <v>143</v>
      </c>
      <c r="J366" s="512"/>
      <c r="K366" s="512"/>
      <c r="L366" s="512"/>
      <c r="M366" s="512"/>
      <c r="N366" s="512"/>
      <c r="O366" s="512"/>
      <c r="P366" s="535"/>
      <c r="Q366" s="513"/>
    </row>
    <row r="367" spans="1:17" ht="14.45" customHeight="1" x14ac:dyDescent="0.2">
      <c r="A367" s="507" t="s">
        <v>1761</v>
      </c>
      <c r="B367" s="508" t="s">
        <v>1592</v>
      </c>
      <c r="C367" s="508" t="s">
        <v>1593</v>
      </c>
      <c r="D367" s="508" t="s">
        <v>1642</v>
      </c>
      <c r="E367" s="508" t="s">
        <v>1643</v>
      </c>
      <c r="F367" s="512">
        <v>3</v>
      </c>
      <c r="G367" s="512">
        <v>195</v>
      </c>
      <c r="H367" s="512"/>
      <c r="I367" s="512">
        <v>65</v>
      </c>
      <c r="J367" s="512"/>
      <c r="K367" s="512"/>
      <c r="L367" s="512"/>
      <c r="M367" s="512"/>
      <c r="N367" s="512"/>
      <c r="O367" s="512"/>
      <c r="P367" s="535"/>
      <c r="Q367" s="513"/>
    </row>
    <row r="368" spans="1:17" ht="14.45" customHeight="1" x14ac:dyDescent="0.2">
      <c r="A368" s="507" t="s">
        <v>1761</v>
      </c>
      <c r="B368" s="508" t="s">
        <v>1592</v>
      </c>
      <c r="C368" s="508" t="s">
        <v>1593</v>
      </c>
      <c r="D368" s="508" t="s">
        <v>1648</v>
      </c>
      <c r="E368" s="508" t="s">
        <v>1649</v>
      </c>
      <c r="F368" s="512">
        <v>305</v>
      </c>
      <c r="G368" s="512">
        <v>41480</v>
      </c>
      <c r="H368" s="512">
        <v>1.1670371099794614</v>
      </c>
      <c r="I368" s="512">
        <v>136</v>
      </c>
      <c r="J368" s="512">
        <v>260</v>
      </c>
      <c r="K368" s="512">
        <v>35543</v>
      </c>
      <c r="L368" s="512">
        <v>1</v>
      </c>
      <c r="M368" s="512">
        <v>136.70384615384614</v>
      </c>
      <c r="N368" s="512">
        <v>287</v>
      </c>
      <c r="O368" s="512">
        <v>39606</v>
      </c>
      <c r="P368" s="535">
        <v>1.1143122415102833</v>
      </c>
      <c r="Q368" s="513">
        <v>138</v>
      </c>
    </row>
    <row r="369" spans="1:17" ht="14.45" customHeight="1" x14ac:dyDescent="0.2">
      <c r="A369" s="507" t="s">
        <v>1761</v>
      </c>
      <c r="B369" s="508" t="s">
        <v>1592</v>
      </c>
      <c r="C369" s="508" t="s">
        <v>1593</v>
      </c>
      <c r="D369" s="508" t="s">
        <v>1650</v>
      </c>
      <c r="E369" s="508" t="s">
        <v>1651</v>
      </c>
      <c r="F369" s="512">
        <v>253</v>
      </c>
      <c r="G369" s="512">
        <v>23023</v>
      </c>
      <c r="H369" s="512">
        <v>1.0630252100840336</v>
      </c>
      <c r="I369" s="512">
        <v>91</v>
      </c>
      <c r="J369" s="512">
        <v>238</v>
      </c>
      <c r="K369" s="512">
        <v>21658</v>
      </c>
      <c r="L369" s="512">
        <v>1</v>
      </c>
      <c r="M369" s="512">
        <v>91</v>
      </c>
      <c r="N369" s="512">
        <v>241</v>
      </c>
      <c r="O369" s="512">
        <v>22172</v>
      </c>
      <c r="P369" s="535">
        <v>1.0237325699510573</v>
      </c>
      <c r="Q369" s="513">
        <v>92</v>
      </c>
    </row>
    <row r="370" spans="1:17" ht="14.45" customHeight="1" x14ac:dyDescent="0.2">
      <c r="A370" s="507" t="s">
        <v>1761</v>
      </c>
      <c r="B370" s="508" t="s">
        <v>1592</v>
      </c>
      <c r="C370" s="508" t="s">
        <v>1593</v>
      </c>
      <c r="D370" s="508" t="s">
        <v>1652</v>
      </c>
      <c r="E370" s="508" t="s">
        <v>1653</v>
      </c>
      <c r="F370" s="512">
        <v>3</v>
      </c>
      <c r="G370" s="512">
        <v>411</v>
      </c>
      <c r="H370" s="512"/>
      <c r="I370" s="512">
        <v>137</v>
      </c>
      <c r="J370" s="512"/>
      <c r="K370" s="512"/>
      <c r="L370" s="512"/>
      <c r="M370" s="512"/>
      <c r="N370" s="512"/>
      <c r="O370" s="512"/>
      <c r="P370" s="535"/>
      <c r="Q370" s="513"/>
    </row>
    <row r="371" spans="1:17" ht="14.45" customHeight="1" x14ac:dyDescent="0.2">
      <c r="A371" s="507" t="s">
        <v>1761</v>
      </c>
      <c r="B371" s="508" t="s">
        <v>1592</v>
      </c>
      <c r="C371" s="508" t="s">
        <v>1593</v>
      </c>
      <c r="D371" s="508" t="s">
        <v>1654</v>
      </c>
      <c r="E371" s="508" t="s">
        <v>1655</v>
      </c>
      <c r="F371" s="512">
        <v>15</v>
      </c>
      <c r="G371" s="512">
        <v>990</v>
      </c>
      <c r="H371" s="512">
        <v>4.974874371859296</v>
      </c>
      <c r="I371" s="512">
        <v>66</v>
      </c>
      <c r="J371" s="512">
        <v>3</v>
      </c>
      <c r="K371" s="512">
        <v>199</v>
      </c>
      <c r="L371" s="512">
        <v>1</v>
      </c>
      <c r="M371" s="512">
        <v>66.333333333333329</v>
      </c>
      <c r="N371" s="512">
        <v>7</v>
      </c>
      <c r="O371" s="512">
        <v>469</v>
      </c>
      <c r="P371" s="535">
        <v>2.3567839195979898</v>
      </c>
      <c r="Q371" s="513">
        <v>67</v>
      </c>
    </row>
    <row r="372" spans="1:17" ht="14.45" customHeight="1" x14ac:dyDescent="0.2">
      <c r="A372" s="507" t="s">
        <v>1761</v>
      </c>
      <c r="B372" s="508" t="s">
        <v>1592</v>
      </c>
      <c r="C372" s="508" t="s">
        <v>1593</v>
      </c>
      <c r="D372" s="508" t="s">
        <v>1656</v>
      </c>
      <c r="E372" s="508" t="s">
        <v>1657</v>
      </c>
      <c r="F372" s="512">
        <v>39</v>
      </c>
      <c r="G372" s="512">
        <v>12792</v>
      </c>
      <c r="H372" s="512">
        <v>3</v>
      </c>
      <c r="I372" s="512">
        <v>328</v>
      </c>
      <c r="J372" s="512">
        <v>13</v>
      </c>
      <c r="K372" s="512">
        <v>4264</v>
      </c>
      <c r="L372" s="512">
        <v>1</v>
      </c>
      <c r="M372" s="512">
        <v>328</v>
      </c>
      <c r="N372" s="512">
        <v>52</v>
      </c>
      <c r="O372" s="512">
        <v>17108</v>
      </c>
      <c r="P372" s="535">
        <v>4.0121951219512191</v>
      </c>
      <c r="Q372" s="513">
        <v>329</v>
      </c>
    </row>
    <row r="373" spans="1:17" ht="14.45" customHeight="1" x14ac:dyDescent="0.2">
      <c r="A373" s="507" t="s">
        <v>1761</v>
      </c>
      <c r="B373" s="508" t="s">
        <v>1592</v>
      </c>
      <c r="C373" s="508" t="s">
        <v>1593</v>
      </c>
      <c r="D373" s="508" t="s">
        <v>1664</v>
      </c>
      <c r="E373" s="508" t="s">
        <v>1665</v>
      </c>
      <c r="F373" s="512">
        <v>59</v>
      </c>
      <c r="G373" s="512">
        <v>3009</v>
      </c>
      <c r="H373" s="512">
        <v>0.75641025641025639</v>
      </c>
      <c r="I373" s="512">
        <v>51</v>
      </c>
      <c r="J373" s="512">
        <v>78</v>
      </c>
      <c r="K373" s="512">
        <v>3978</v>
      </c>
      <c r="L373" s="512">
        <v>1</v>
      </c>
      <c r="M373" s="512">
        <v>51</v>
      </c>
      <c r="N373" s="512">
        <v>67</v>
      </c>
      <c r="O373" s="512">
        <v>3484</v>
      </c>
      <c r="P373" s="535">
        <v>0.87581699346405228</v>
      </c>
      <c r="Q373" s="513">
        <v>52</v>
      </c>
    </row>
    <row r="374" spans="1:17" ht="14.45" customHeight="1" x14ac:dyDescent="0.2">
      <c r="A374" s="507" t="s">
        <v>1761</v>
      </c>
      <c r="B374" s="508" t="s">
        <v>1592</v>
      </c>
      <c r="C374" s="508" t="s">
        <v>1593</v>
      </c>
      <c r="D374" s="508" t="s">
        <v>1672</v>
      </c>
      <c r="E374" s="508" t="s">
        <v>1673</v>
      </c>
      <c r="F374" s="512">
        <v>1</v>
      </c>
      <c r="G374" s="512">
        <v>207</v>
      </c>
      <c r="H374" s="512"/>
      <c r="I374" s="512">
        <v>207</v>
      </c>
      <c r="J374" s="512"/>
      <c r="K374" s="512"/>
      <c r="L374" s="512"/>
      <c r="M374" s="512"/>
      <c r="N374" s="512"/>
      <c r="O374" s="512"/>
      <c r="P374" s="535"/>
      <c r="Q374" s="513"/>
    </row>
    <row r="375" spans="1:17" ht="14.45" customHeight="1" x14ac:dyDescent="0.2">
      <c r="A375" s="507" t="s">
        <v>1761</v>
      </c>
      <c r="B375" s="508" t="s">
        <v>1592</v>
      </c>
      <c r="C375" s="508" t="s">
        <v>1593</v>
      </c>
      <c r="D375" s="508" t="s">
        <v>1674</v>
      </c>
      <c r="E375" s="508" t="s">
        <v>1675</v>
      </c>
      <c r="F375" s="512">
        <v>2</v>
      </c>
      <c r="G375" s="512">
        <v>1526</v>
      </c>
      <c r="H375" s="512"/>
      <c r="I375" s="512">
        <v>763</v>
      </c>
      <c r="J375" s="512"/>
      <c r="K375" s="512"/>
      <c r="L375" s="512"/>
      <c r="M375" s="512"/>
      <c r="N375" s="512"/>
      <c r="O375" s="512"/>
      <c r="P375" s="535"/>
      <c r="Q375" s="513"/>
    </row>
    <row r="376" spans="1:17" ht="14.45" customHeight="1" x14ac:dyDescent="0.2">
      <c r="A376" s="507" t="s">
        <v>1761</v>
      </c>
      <c r="B376" s="508" t="s">
        <v>1592</v>
      </c>
      <c r="C376" s="508" t="s">
        <v>1593</v>
      </c>
      <c r="D376" s="508" t="s">
        <v>1678</v>
      </c>
      <c r="E376" s="508" t="s">
        <v>1679</v>
      </c>
      <c r="F376" s="512">
        <v>12</v>
      </c>
      <c r="G376" s="512">
        <v>7344</v>
      </c>
      <c r="H376" s="512">
        <v>0.8571428571428571</v>
      </c>
      <c r="I376" s="512">
        <v>612</v>
      </c>
      <c r="J376" s="512">
        <v>14</v>
      </c>
      <c r="K376" s="512">
        <v>8568</v>
      </c>
      <c r="L376" s="512">
        <v>1</v>
      </c>
      <c r="M376" s="512">
        <v>612</v>
      </c>
      <c r="N376" s="512">
        <v>18</v>
      </c>
      <c r="O376" s="512">
        <v>11070</v>
      </c>
      <c r="P376" s="535">
        <v>1.2920168067226891</v>
      </c>
      <c r="Q376" s="513">
        <v>615</v>
      </c>
    </row>
    <row r="377" spans="1:17" ht="14.45" customHeight="1" x14ac:dyDescent="0.2">
      <c r="A377" s="507" t="s">
        <v>1761</v>
      </c>
      <c r="B377" s="508" t="s">
        <v>1592</v>
      </c>
      <c r="C377" s="508" t="s">
        <v>1593</v>
      </c>
      <c r="D377" s="508" t="s">
        <v>1695</v>
      </c>
      <c r="E377" s="508" t="s">
        <v>1696</v>
      </c>
      <c r="F377" s="512"/>
      <c r="G377" s="512"/>
      <c r="H377" s="512"/>
      <c r="I377" s="512"/>
      <c r="J377" s="512">
        <v>1</v>
      </c>
      <c r="K377" s="512">
        <v>47</v>
      </c>
      <c r="L377" s="512">
        <v>1</v>
      </c>
      <c r="M377" s="512">
        <v>47</v>
      </c>
      <c r="N377" s="512"/>
      <c r="O377" s="512"/>
      <c r="P377" s="535"/>
      <c r="Q377" s="513"/>
    </row>
    <row r="378" spans="1:17" ht="14.45" customHeight="1" x14ac:dyDescent="0.2">
      <c r="A378" s="507" t="s">
        <v>1761</v>
      </c>
      <c r="B378" s="508" t="s">
        <v>1592</v>
      </c>
      <c r="C378" s="508" t="s">
        <v>1593</v>
      </c>
      <c r="D378" s="508" t="s">
        <v>1751</v>
      </c>
      <c r="E378" s="508" t="s">
        <v>1752</v>
      </c>
      <c r="F378" s="512">
        <v>648</v>
      </c>
      <c r="G378" s="512">
        <v>32400</v>
      </c>
      <c r="H378" s="512">
        <v>0.97227223622614334</v>
      </c>
      <c r="I378" s="512">
        <v>50</v>
      </c>
      <c r="J378" s="512">
        <v>664</v>
      </c>
      <c r="K378" s="512">
        <v>33324</v>
      </c>
      <c r="L378" s="512">
        <v>1</v>
      </c>
      <c r="M378" s="512">
        <v>50.186746987951807</v>
      </c>
      <c r="N378" s="512">
        <v>672</v>
      </c>
      <c r="O378" s="512">
        <v>34944</v>
      </c>
      <c r="P378" s="535">
        <v>1.0486136118113072</v>
      </c>
      <c r="Q378" s="513">
        <v>52</v>
      </c>
    </row>
    <row r="379" spans="1:17" ht="14.45" customHeight="1" x14ac:dyDescent="0.2">
      <c r="A379" s="507" t="s">
        <v>1761</v>
      </c>
      <c r="B379" s="508" t="s">
        <v>1592</v>
      </c>
      <c r="C379" s="508" t="s">
        <v>1593</v>
      </c>
      <c r="D379" s="508" t="s">
        <v>1705</v>
      </c>
      <c r="E379" s="508" t="s">
        <v>1706</v>
      </c>
      <c r="F379" s="512">
        <v>14</v>
      </c>
      <c r="G379" s="512">
        <v>20902</v>
      </c>
      <c r="H379" s="512">
        <v>14</v>
      </c>
      <c r="I379" s="512">
        <v>1493</v>
      </c>
      <c r="J379" s="512">
        <v>1</v>
      </c>
      <c r="K379" s="512">
        <v>1493</v>
      </c>
      <c r="L379" s="512">
        <v>1</v>
      </c>
      <c r="M379" s="512">
        <v>1493</v>
      </c>
      <c r="N379" s="512">
        <v>3</v>
      </c>
      <c r="O379" s="512">
        <v>4488</v>
      </c>
      <c r="P379" s="535">
        <v>3.0060281312793036</v>
      </c>
      <c r="Q379" s="513">
        <v>1496</v>
      </c>
    </row>
    <row r="380" spans="1:17" ht="14.45" customHeight="1" x14ac:dyDescent="0.2">
      <c r="A380" s="507" t="s">
        <v>1761</v>
      </c>
      <c r="B380" s="508" t="s">
        <v>1592</v>
      </c>
      <c r="C380" s="508" t="s">
        <v>1593</v>
      </c>
      <c r="D380" s="508" t="s">
        <v>1707</v>
      </c>
      <c r="E380" s="508" t="s">
        <v>1708</v>
      </c>
      <c r="F380" s="512">
        <v>11</v>
      </c>
      <c r="G380" s="512">
        <v>3597</v>
      </c>
      <c r="H380" s="512">
        <v>5.5</v>
      </c>
      <c r="I380" s="512">
        <v>327</v>
      </c>
      <c r="J380" s="512">
        <v>2</v>
      </c>
      <c r="K380" s="512">
        <v>654</v>
      </c>
      <c r="L380" s="512">
        <v>1</v>
      </c>
      <c r="M380" s="512">
        <v>327</v>
      </c>
      <c r="N380" s="512">
        <v>6</v>
      </c>
      <c r="O380" s="512">
        <v>1974</v>
      </c>
      <c r="P380" s="535">
        <v>3.0183486238532109</v>
      </c>
      <c r="Q380" s="513">
        <v>329</v>
      </c>
    </row>
    <row r="381" spans="1:17" ht="14.45" customHeight="1" x14ac:dyDescent="0.2">
      <c r="A381" s="507" t="s">
        <v>1761</v>
      </c>
      <c r="B381" s="508" t="s">
        <v>1592</v>
      </c>
      <c r="C381" s="508" t="s">
        <v>1593</v>
      </c>
      <c r="D381" s="508" t="s">
        <v>1709</v>
      </c>
      <c r="E381" s="508" t="s">
        <v>1710</v>
      </c>
      <c r="F381" s="512">
        <v>1</v>
      </c>
      <c r="G381" s="512">
        <v>887</v>
      </c>
      <c r="H381" s="512"/>
      <c r="I381" s="512">
        <v>887</v>
      </c>
      <c r="J381" s="512"/>
      <c r="K381" s="512"/>
      <c r="L381" s="512"/>
      <c r="M381" s="512"/>
      <c r="N381" s="512"/>
      <c r="O381" s="512"/>
      <c r="P381" s="535"/>
      <c r="Q381" s="513"/>
    </row>
    <row r="382" spans="1:17" ht="14.45" customHeight="1" x14ac:dyDescent="0.2">
      <c r="A382" s="507" t="s">
        <v>1761</v>
      </c>
      <c r="B382" s="508" t="s">
        <v>1592</v>
      </c>
      <c r="C382" s="508" t="s">
        <v>1593</v>
      </c>
      <c r="D382" s="508" t="s">
        <v>1713</v>
      </c>
      <c r="E382" s="508" t="s">
        <v>1714</v>
      </c>
      <c r="F382" s="512">
        <v>71</v>
      </c>
      <c r="G382" s="512">
        <v>18460</v>
      </c>
      <c r="H382" s="512">
        <v>0.29106160225785599</v>
      </c>
      <c r="I382" s="512">
        <v>260</v>
      </c>
      <c r="J382" s="512">
        <v>243</v>
      </c>
      <c r="K382" s="512">
        <v>63423</v>
      </c>
      <c r="L382" s="512">
        <v>1</v>
      </c>
      <c r="M382" s="512">
        <v>261</v>
      </c>
      <c r="N382" s="512">
        <v>264</v>
      </c>
      <c r="O382" s="512">
        <v>69168</v>
      </c>
      <c r="P382" s="535">
        <v>1.0905822808760228</v>
      </c>
      <c r="Q382" s="513">
        <v>262</v>
      </c>
    </row>
    <row r="383" spans="1:17" ht="14.45" customHeight="1" x14ac:dyDescent="0.2">
      <c r="A383" s="507" t="s">
        <v>1761</v>
      </c>
      <c r="B383" s="508" t="s">
        <v>1592</v>
      </c>
      <c r="C383" s="508" t="s">
        <v>1593</v>
      </c>
      <c r="D383" s="508" t="s">
        <v>1715</v>
      </c>
      <c r="E383" s="508" t="s">
        <v>1716</v>
      </c>
      <c r="F383" s="512"/>
      <c r="G383" s="512"/>
      <c r="H383" s="512"/>
      <c r="I383" s="512"/>
      <c r="J383" s="512">
        <v>6</v>
      </c>
      <c r="K383" s="512">
        <v>990</v>
      </c>
      <c r="L383" s="512">
        <v>1</v>
      </c>
      <c r="M383" s="512">
        <v>165</v>
      </c>
      <c r="N383" s="512">
        <v>27</v>
      </c>
      <c r="O383" s="512">
        <v>4482</v>
      </c>
      <c r="P383" s="535">
        <v>4.5272727272727273</v>
      </c>
      <c r="Q383" s="513">
        <v>166</v>
      </c>
    </row>
    <row r="384" spans="1:17" ht="14.45" customHeight="1" x14ac:dyDescent="0.2">
      <c r="A384" s="507" t="s">
        <v>1761</v>
      </c>
      <c r="B384" s="508" t="s">
        <v>1592</v>
      </c>
      <c r="C384" s="508" t="s">
        <v>1593</v>
      </c>
      <c r="D384" s="508" t="s">
        <v>1719</v>
      </c>
      <c r="E384" s="508" t="s">
        <v>1720</v>
      </c>
      <c r="F384" s="512"/>
      <c r="G384" s="512"/>
      <c r="H384" s="512"/>
      <c r="I384" s="512"/>
      <c r="J384" s="512">
        <v>52</v>
      </c>
      <c r="K384" s="512">
        <v>7891</v>
      </c>
      <c r="L384" s="512">
        <v>1</v>
      </c>
      <c r="M384" s="512">
        <v>151.75</v>
      </c>
      <c r="N384" s="512">
        <v>106</v>
      </c>
      <c r="O384" s="512">
        <v>16112</v>
      </c>
      <c r="P384" s="535">
        <v>2.041819794702826</v>
      </c>
      <c r="Q384" s="513">
        <v>152</v>
      </c>
    </row>
    <row r="385" spans="1:17" ht="14.45" customHeight="1" x14ac:dyDescent="0.2">
      <c r="A385" s="507" t="s">
        <v>1762</v>
      </c>
      <c r="B385" s="508" t="s">
        <v>1592</v>
      </c>
      <c r="C385" s="508" t="s">
        <v>1593</v>
      </c>
      <c r="D385" s="508" t="s">
        <v>1594</v>
      </c>
      <c r="E385" s="508" t="s">
        <v>1595</v>
      </c>
      <c r="F385" s="512">
        <v>565</v>
      </c>
      <c r="G385" s="512">
        <v>97745</v>
      </c>
      <c r="H385" s="512">
        <v>0.84985306136644234</v>
      </c>
      <c r="I385" s="512">
        <v>173</v>
      </c>
      <c r="J385" s="512">
        <v>661</v>
      </c>
      <c r="K385" s="512">
        <v>115014</v>
      </c>
      <c r="L385" s="512">
        <v>1</v>
      </c>
      <c r="M385" s="512">
        <v>174</v>
      </c>
      <c r="N385" s="512">
        <v>626</v>
      </c>
      <c r="O385" s="512">
        <v>109550</v>
      </c>
      <c r="P385" s="535">
        <v>0.9524927400142591</v>
      </c>
      <c r="Q385" s="513">
        <v>175</v>
      </c>
    </row>
    <row r="386" spans="1:17" ht="14.45" customHeight="1" x14ac:dyDescent="0.2">
      <c r="A386" s="507" t="s">
        <v>1762</v>
      </c>
      <c r="B386" s="508" t="s">
        <v>1592</v>
      </c>
      <c r="C386" s="508" t="s">
        <v>1593</v>
      </c>
      <c r="D386" s="508" t="s">
        <v>1608</v>
      </c>
      <c r="E386" s="508" t="s">
        <v>1609</v>
      </c>
      <c r="F386" s="512"/>
      <c r="G386" s="512"/>
      <c r="H386" s="512"/>
      <c r="I386" s="512"/>
      <c r="J386" s="512">
        <v>2</v>
      </c>
      <c r="K386" s="512">
        <v>2140</v>
      </c>
      <c r="L386" s="512">
        <v>1</v>
      </c>
      <c r="M386" s="512">
        <v>1070</v>
      </c>
      <c r="N386" s="512"/>
      <c r="O386" s="512"/>
      <c r="P386" s="535"/>
      <c r="Q386" s="513"/>
    </row>
    <row r="387" spans="1:17" ht="14.45" customHeight="1" x14ac:dyDescent="0.2">
      <c r="A387" s="507" t="s">
        <v>1762</v>
      </c>
      <c r="B387" s="508" t="s">
        <v>1592</v>
      </c>
      <c r="C387" s="508" t="s">
        <v>1593</v>
      </c>
      <c r="D387" s="508" t="s">
        <v>1610</v>
      </c>
      <c r="E387" s="508" t="s">
        <v>1611</v>
      </c>
      <c r="F387" s="512">
        <v>16</v>
      </c>
      <c r="G387" s="512">
        <v>736</v>
      </c>
      <c r="H387" s="512">
        <v>0.88888888888888884</v>
      </c>
      <c r="I387" s="512">
        <v>46</v>
      </c>
      <c r="J387" s="512">
        <v>18</v>
      </c>
      <c r="K387" s="512">
        <v>828</v>
      </c>
      <c r="L387" s="512">
        <v>1</v>
      </c>
      <c r="M387" s="512">
        <v>46</v>
      </c>
      <c r="N387" s="512">
        <v>16</v>
      </c>
      <c r="O387" s="512">
        <v>752</v>
      </c>
      <c r="P387" s="535">
        <v>0.90821256038647347</v>
      </c>
      <c r="Q387" s="513">
        <v>47</v>
      </c>
    </row>
    <row r="388" spans="1:17" ht="14.45" customHeight="1" x14ac:dyDescent="0.2">
      <c r="A388" s="507" t="s">
        <v>1762</v>
      </c>
      <c r="B388" s="508" t="s">
        <v>1592</v>
      </c>
      <c r="C388" s="508" t="s">
        <v>1593</v>
      </c>
      <c r="D388" s="508" t="s">
        <v>1612</v>
      </c>
      <c r="E388" s="508" t="s">
        <v>1613</v>
      </c>
      <c r="F388" s="512">
        <v>4</v>
      </c>
      <c r="G388" s="512">
        <v>1388</v>
      </c>
      <c r="H388" s="512">
        <v>0.8</v>
      </c>
      <c r="I388" s="512">
        <v>347</v>
      </c>
      <c r="J388" s="512">
        <v>5</v>
      </c>
      <c r="K388" s="512">
        <v>1735</v>
      </c>
      <c r="L388" s="512">
        <v>1</v>
      </c>
      <c r="M388" s="512">
        <v>347</v>
      </c>
      <c r="N388" s="512">
        <v>5</v>
      </c>
      <c r="O388" s="512">
        <v>1740</v>
      </c>
      <c r="P388" s="535">
        <v>1.0028818443804035</v>
      </c>
      <c r="Q388" s="513">
        <v>348</v>
      </c>
    </row>
    <row r="389" spans="1:17" ht="14.45" customHeight="1" x14ac:dyDescent="0.2">
      <c r="A389" s="507" t="s">
        <v>1762</v>
      </c>
      <c r="B389" s="508" t="s">
        <v>1592</v>
      </c>
      <c r="C389" s="508" t="s">
        <v>1593</v>
      </c>
      <c r="D389" s="508" t="s">
        <v>1618</v>
      </c>
      <c r="E389" s="508" t="s">
        <v>1619</v>
      </c>
      <c r="F389" s="512">
        <v>6</v>
      </c>
      <c r="G389" s="512">
        <v>2262</v>
      </c>
      <c r="H389" s="512">
        <v>0.21428571428571427</v>
      </c>
      <c r="I389" s="512">
        <v>377</v>
      </c>
      <c r="J389" s="512">
        <v>28</v>
      </c>
      <c r="K389" s="512">
        <v>10556</v>
      </c>
      <c r="L389" s="512">
        <v>1</v>
      </c>
      <c r="M389" s="512">
        <v>377</v>
      </c>
      <c r="N389" s="512">
        <v>16</v>
      </c>
      <c r="O389" s="512">
        <v>6048</v>
      </c>
      <c r="P389" s="535">
        <v>0.57294429708222816</v>
      </c>
      <c r="Q389" s="513">
        <v>378</v>
      </c>
    </row>
    <row r="390" spans="1:17" ht="14.45" customHeight="1" x14ac:dyDescent="0.2">
      <c r="A390" s="507" t="s">
        <v>1762</v>
      </c>
      <c r="B390" s="508" t="s">
        <v>1592</v>
      </c>
      <c r="C390" s="508" t="s">
        <v>1593</v>
      </c>
      <c r="D390" s="508" t="s">
        <v>1620</v>
      </c>
      <c r="E390" s="508" t="s">
        <v>1621</v>
      </c>
      <c r="F390" s="512">
        <v>1</v>
      </c>
      <c r="G390" s="512">
        <v>34</v>
      </c>
      <c r="H390" s="512">
        <v>0.5</v>
      </c>
      <c r="I390" s="512">
        <v>34</v>
      </c>
      <c r="J390" s="512">
        <v>2</v>
      </c>
      <c r="K390" s="512">
        <v>68</v>
      </c>
      <c r="L390" s="512">
        <v>1</v>
      </c>
      <c r="M390" s="512">
        <v>34</v>
      </c>
      <c r="N390" s="512"/>
      <c r="O390" s="512"/>
      <c r="P390" s="535"/>
      <c r="Q390" s="513"/>
    </row>
    <row r="391" spans="1:17" ht="14.45" customHeight="1" x14ac:dyDescent="0.2">
      <c r="A391" s="507" t="s">
        <v>1762</v>
      </c>
      <c r="B391" s="508" t="s">
        <v>1592</v>
      </c>
      <c r="C391" s="508" t="s">
        <v>1593</v>
      </c>
      <c r="D391" s="508" t="s">
        <v>1622</v>
      </c>
      <c r="E391" s="508" t="s">
        <v>1623</v>
      </c>
      <c r="F391" s="512"/>
      <c r="G391" s="512"/>
      <c r="H391" s="512"/>
      <c r="I391" s="512"/>
      <c r="J391" s="512">
        <v>4</v>
      </c>
      <c r="K391" s="512">
        <v>2096</v>
      </c>
      <c r="L391" s="512">
        <v>1</v>
      </c>
      <c r="M391" s="512">
        <v>524</v>
      </c>
      <c r="N391" s="512">
        <v>1</v>
      </c>
      <c r="O391" s="512">
        <v>525</v>
      </c>
      <c r="P391" s="535">
        <v>0.25047709923664124</v>
      </c>
      <c r="Q391" s="513">
        <v>525</v>
      </c>
    </row>
    <row r="392" spans="1:17" ht="14.45" customHeight="1" x14ac:dyDescent="0.2">
      <c r="A392" s="507" t="s">
        <v>1762</v>
      </c>
      <c r="B392" s="508" t="s">
        <v>1592</v>
      </c>
      <c r="C392" s="508" t="s">
        <v>1593</v>
      </c>
      <c r="D392" s="508" t="s">
        <v>1624</v>
      </c>
      <c r="E392" s="508" t="s">
        <v>1625</v>
      </c>
      <c r="F392" s="512"/>
      <c r="G392" s="512"/>
      <c r="H392" s="512"/>
      <c r="I392" s="512"/>
      <c r="J392" s="512"/>
      <c r="K392" s="512"/>
      <c r="L392" s="512"/>
      <c r="M392" s="512"/>
      <c r="N392" s="512">
        <v>4</v>
      </c>
      <c r="O392" s="512">
        <v>232</v>
      </c>
      <c r="P392" s="535"/>
      <c r="Q392" s="513">
        <v>58</v>
      </c>
    </row>
    <row r="393" spans="1:17" ht="14.45" customHeight="1" x14ac:dyDescent="0.2">
      <c r="A393" s="507" t="s">
        <v>1762</v>
      </c>
      <c r="B393" s="508" t="s">
        <v>1592</v>
      </c>
      <c r="C393" s="508" t="s">
        <v>1593</v>
      </c>
      <c r="D393" s="508" t="s">
        <v>1630</v>
      </c>
      <c r="E393" s="508" t="s">
        <v>1631</v>
      </c>
      <c r="F393" s="512">
        <v>1</v>
      </c>
      <c r="G393" s="512">
        <v>213</v>
      </c>
      <c r="H393" s="512">
        <v>0.33177570093457942</v>
      </c>
      <c r="I393" s="512">
        <v>213</v>
      </c>
      <c r="J393" s="512">
        <v>3</v>
      </c>
      <c r="K393" s="512">
        <v>642</v>
      </c>
      <c r="L393" s="512">
        <v>1</v>
      </c>
      <c r="M393" s="512">
        <v>214</v>
      </c>
      <c r="N393" s="512"/>
      <c r="O393" s="512"/>
      <c r="P393" s="535"/>
      <c r="Q393" s="513"/>
    </row>
    <row r="394" spans="1:17" ht="14.45" customHeight="1" x14ac:dyDescent="0.2">
      <c r="A394" s="507" t="s">
        <v>1762</v>
      </c>
      <c r="B394" s="508" t="s">
        <v>1592</v>
      </c>
      <c r="C394" s="508" t="s">
        <v>1593</v>
      </c>
      <c r="D394" s="508" t="s">
        <v>1638</v>
      </c>
      <c r="E394" s="508" t="s">
        <v>1639</v>
      </c>
      <c r="F394" s="512">
        <v>10</v>
      </c>
      <c r="G394" s="512">
        <v>170</v>
      </c>
      <c r="H394" s="512">
        <v>0.43478260869565216</v>
      </c>
      <c r="I394" s="512">
        <v>17</v>
      </c>
      <c r="J394" s="512">
        <v>23</v>
      </c>
      <c r="K394" s="512">
        <v>391</v>
      </c>
      <c r="L394" s="512">
        <v>1</v>
      </c>
      <c r="M394" s="512">
        <v>17</v>
      </c>
      <c r="N394" s="512">
        <v>13</v>
      </c>
      <c r="O394" s="512">
        <v>221</v>
      </c>
      <c r="P394" s="535">
        <v>0.56521739130434778</v>
      </c>
      <c r="Q394" s="513">
        <v>17</v>
      </c>
    </row>
    <row r="395" spans="1:17" ht="14.45" customHeight="1" x14ac:dyDescent="0.2">
      <c r="A395" s="507" t="s">
        <v>1762</v>
      </c>
      <c r="B395" s="508" t="s">
        <v>1592</v>
      </c>
      <c r="C395" s="508" t="s">
        <v>1593</v>
      </c>
      <c r="D395" s="508" t="s">
        <v>1642</v>
      </c>
      <c r="E395" s="508" t="s">
        <v>1643</v>
      </c>
      <c r="F395" s="512">
        <v>10</v>
      </c>
      <c r="G395" s="512">
        <v>650</v>
      </c>
      <c r="H395" s="512">
        <v>5</v>
      </c>
      <c r="I395" s="512">
        <v>65</v>
      </c>
      <c r="J395" s="512">
        <v>2</v>
      </c>
      <c r="K395" s="512">
        <v>130</v>
      </c>
      <c r="L395" s="512">
        <v>1</v>
      </c>
      <c r="M395" s="512">
        <v>65</v>
      </c>
      <c r="N395" s="512">
        <v>2</v>
      </c>
      <c r="O395" s="512">
        <v>132</v>
      </c>
      <c r="P395" s="535">
        <v>1.0153846153846153</v>
      </c>
      <c r="Q395" s="513">
        <v>66</v>
      </c>
    </row>
    <row r="396" spans="1:17" ht="14.45" customHeight="1" x14ac:dyDescent="0.2">
      <c r="A396" s="507" t="s">
        <v>1762</v>
      </c>
      <c r="B396" s="508" t="s">
        <v>1592</v>
      </c>
      <c r="C396" s="508" t="s">
        <v>1593</v>
      </c>
      <c r="D396" s="508" t="s">
        <v>1648</v>
      </c>
      <c r="E396" s="508" t="s">
        <v>1649</v>
      </c>
      <c r="F396" s="512">
        <v>449</v>
      </c>
      <c r="G396" s="512">
        <v>61064</v>
      </c>
      <c r="H396" s="512">
        <v>1.0729547371380377</v>
      </c>
      <c r="I396" s="512">
        <v>136</v>
      </c>
      <c r="J396" s="512">
        <v>416</v>
      </c>
      <c r="K396" s="512">
        <v>56912</v>
      </c>
      <c r="L396" s="512">
        <v>1</v>
      </c>
      <c r="M396" s="512">
        <v>136.80769230769232</v>
      </c>
      <c r="N396" s="512">
        <v>380</v>
      </c>
      <c r="O396" s="512">
        <v>52440</v>
      </c>
      <c r="P396" s="535">
        <v>0.92142254709024463</v>
      </c>
      <c r="Q396" s="513">
        <v>138</v>
      </c>
    </row>
    <row r="397" spans="1:17" ht="14.45" customHeight="1" x14ac:dyDescent="0.2">
      <c r="A397" s="507" t="s">
        <v>1762</v>
      </c>
      <c r="B397" s="508" t="s">
        <v>1592</v>
      </c>
      <c r="C397" s="508" t="s">
        <v>1593</v>
      </c>
      <c r="D397" s="508" t="s">
        <v>1650</v>
      </c>
      <c r="E397" s="508" t="s">
        <v>1651</v>
      </c>
      <c r="F397" s="512">
        <v>60</v>
      </c>
      <c r="G397" s="512">
        <v>5460</v>
      </c>
      <c r="H397" s="512">
        <v>0.88235294117647056</v>
      </c>
      <c r="I397" s="512">
        <v>91</v>
      </c>
      <c r="J397" s="512">
        <v>68</v>
      </c>
      <c r="K397" s="512">
        <v>6188</v>
      </c>
      <c r="L397" s="512">
        <v>1</v>
      </c>
      <c r="M397" s="512">
        <v>91</v>
      </c>
      <c r="N397" s="512">
        <v>90</v>
      </c>
      <c r="O397" s="512">
        <v>8280</v>
      </c>
      <c r="P397" s="535">
        <v>1.3380736910148674</v>
      </c>
      <c r="Q397" s="513">
        <v>92</v>
      </c>
    </row>
    <row r="398" spans="1:17" ht="14.45" customHeight="1" x14ac:dyDescent="0.2">
      <c r="A398" s="507" t="s">
        <v>1762</v>
      </c>
      <c r="B398" s="508" t="s">
        <v>1592</v>
      </c>
      <c r="C398" s="508" t="s">
        <v>1593</v>
      </c>
      <c r="D398" s="508" t="s">
        <v>1652</v>
      </c>
      <c r="E398" s="508" t="s">
        <v>1653</v>
      </c>
      <c r="F398" s="512">
        <v>2</v>
      </c>
      <c r="G398" s="512">
        <v>274</v>
      </c>
      <c r="H398" s="512">
        <v>0.66183574879227058</v>
      </c>
      <c r="I398" s="512">
        <v>137</v>
      </c>
      <c r="J398" s="512">
        <v>3</v>
      </c>
      <c r="K398" s="512">
        <v>414</v>
      </c>
      <c r="L398" s="512">
        <v>1</v>
      </c>
      <c r="M398" s="512">
        <v>138</v>
      </c>
      <c r="N398" s="512"/>
      <c r="O398" s="512"/>
      <c r="P398" s="535"/>
      <c r="Q398" s="513"/>
    </row>
    <row r="399" spans="1:17" ht="14.45" customHeight="1" x14ac:dyDescent="0.2">
      <c r="A399" s="507" t="s">
        <v>1762</v>
      </c>
      <c r="B399" s="508" t="s">
        <v>1592</v>
      </c>
      <c r="C399" s="508" t="s">
        <v>1593</v>
      </c>
      <c r="D399" s="508" t="s">
        <v>1654</v>
      </c>
      <c r="E399" s="508" t="s">
        <v>1655</v>
      </c>
      <c r="F399" s="512">
        <v>15</v>
      </c>
      <c r="G399" s="512">
        <v>990</v>
      </c>
      <c r="H399" s="512">
        <v>0.71120689655172409</v>
      </c>
      <c r="I399" s="512">
        <v>66</v>
      </c>
      <c r="J399" s="512">
        <v>21</v>
      </c>
      <c r="K399" s="512">
        <v>1392</v>
      </c>
      <c r="L399" s="512">
        <v>1</v>
      </c>
      <c r="M399" s="512">
        <v>66.285714285714292</v>
      </c>
      <c r="N399" s="512">
        <v>15</v>
      </c>
      <c r="O399" s="512">
        <v>1005</v>
      </c>
      <c r="P399" s="535">
        <v>0.72198275862068961</v>
      </c>
      <c r="Q399" s="513">
        <v>67</v>
      </c>
    </row>
    <row r="400" spans="1:17" ht="14.45" customHeight="1" x14ac:dyDescent="0.2">
      <c r="A400" s="507" t="s">
        <v>1762</v>
      </c>
      <c r="B400" s="508" t="s">
        <v>1592</v>
      </c>
      <c r="C400" s="508" t="s">
        <v>1593</v>
      </c>
      <c r="D400" s="508" t="s">
        <v>1656</v>
      </c>
      <c r="E400" s="508" t="s">
        <v>1657</v>
      </c>
      <c r="F400" s="512">
        <v>9</v>
      </c>
      <c r="G400" s="512">
        <v>2952</v>
      </c>
      <c r="H400" s="512">
        <v>0.52941176470588236</v>
      </c>
      <c r="I400" s="512">
        <v>328</v>
      </c>
      <c r="J400" s="512">
        <v>17</v>
      </c>
      <c r="K400" s="512">
        <v>5576</v>
      </c>
      <c r="L400" s="512">
        <v>1</v>
      </c>
      <c r="M400" s="512">
        <v>328</v>
      </c>
      <c r="N400" s="512">
        <v>9</v>
      </c>
      <c r="O400" s="512">
        <v>2961</v>
      </c>
      <c r="P400" s="535">
        <v>0.53102582496413198</v>
      </c>
      <c r="Q400" s="513">
        <v>329</v>
      </c>
    </row>
    <row r="401" spans="1:17" ht="14.45" customHeight="1" x14ac:dyDescent="0.2">
      <c r="A401" s="507" t="s">
        <v>1762</v>
      </c>
      <c r="B401" s="508" t="s">
        <v>1592</v>
      </c>
      <c r="C401" s="508" t="s">
        <v>1593</v>
      </c>
      <c r="D401" s="508" t="s">
        <v>1664</v>
      </c>
      <c r="E401" s="508" t="s">
        <v>1665</v>
      </c>
      <c r="F401" s="512">
        <v>48</v>
      </c>
      <c r="G401" s="512">
        <v>2448</v>
      </c>
      <c r="H401" s="512">
        <v>0.94117647058823528</v>
      </c>
      <c r="I401" s="512">
        <v>51</v>
      </c>
      <c r="J401" s="512">
        <v>51</v>
      </c>
      <c r="K401" s="512">
        <v>2601</v>
      </c>
      <c r="L401" s="512">
        <v>1</v>
      </c>
      <c r="M401" s="512">
        <v>51</v>
      </c>
      <c r="N401" s="512">
        <v>40</v>
      </c>
      <c r="O401" s="512">
        <v>2080</v>
      </c>
      <c r="P401" s="535">
        <v>0.7996924259900039</v>
      </c>
      <c r="Q401" s="513">
        <v>52</v>
      </c>
    </row>
    <row r="402" spans="1:17" ht="14.45" customHeight="1" x14ac:dyDescent="0.2">
      <c r="A402" s="507" t="s">
        <v>1762</v>
      </c>
      <c r="B402" s="508" t="s">
        <v>1592</v>
      </c>
      <c r="C402" s="508" t="s">
        <v>1593</v>
      </c>
      <c r="D402" s="508" t="s">
        <v>1672</v>
      </c>
      <c r="E402" s="508" t="s">
        <v>1673</v>
      </c>
      <c r="F402" s="512"/>
      <c r="G402" s="512"/>
      <c r="H402" s="512"/>
      <c r="I402" s="512"/>
      <c r="J402" s="512">
        <v>1</v>
      </c>
      <c r="K402" s="512">
        <v>207</v>
      </c>
      <c r="L402" s="512">
        <v>1</v>
      </c>
      <c r="M402" s="512">
        <v>207</v>
      </c>
      <c r="N402" s="512"/>
      <c r="O402" s="512"/>
      <c r="P402" s="535"/>
      <c r="Q402" s="513"/>
    </row>
    <row r="403" spans="1:17" ht="14.45" customHeight="1" x14ac:dyDescent="0.2">
      <c r="A403" s="507" t="s">
        <v>1762</v>
      </c>
      <c r="B403" s="508" t="s">
        <v>1592</v>
      </c>
      <c r="C403" s="508" t="s">
        <v>1593</v>
      </c>
      <c r="D403" s="508" t="s">
        <v>1678</v>
      </c>
      <c r="E403" s="508" t="s">
        <v>1679</v>
      </c>
      <c r="F403" s="512"/>
      <c r="G403" s="512"/>
      <c r="H403" s="512"/>
      <c r="I403" s="512"/>
      <c r="J403" s="512">
        <v>4</v>
      </c>
      <c r="K403" s="512">
        <v>2448</v>
      </c>
      <c r="L403" s="512">
        <v>1</v>
      </c>
      <c r="M403" s="512">
        <v>612</v>
      </c>
      <c r="N403" s="512">
        <v>1</v>
      </c>
      <c r="O403" s="512">
        <v>615</v>
      </c>
      <c r="P403" s="535">
        <v>0.25122549019607843</v>
      </c>
      <c r="Q403" s="513">
        <v>615</v>
      </c>
    </row>
    <row r="404" spans="1:17" ht="14.45" customHeight="1" x14ac:dyDescent="0.2">
      <c r="A404" s="507" t="s">
        <v>1762</v>
      </c>
      <c r="B404" s="508" t="s">
        <v>1592</v>
      </c>
      <c r="C404" s="508" t="s">
        <v>1593</v>
      </c>
      <c r="D404" s="508" t="s">
        <v>1689</v>
      </c>
      <c r="E404" s="508" t="s">
        <v>1690</v>
      </c>
      <c r="F404" s="512">
        <v>1</v>
      </c>
      <c r="G404" s="512">
        <v>271</v>
      </c>
      <c r="H404" s="512">
        <v>0.33210784313725489</v>
      </c>
      <c r="I404" s="512">
        <v>271</v>
      </c>
      <c r="J404" s="512">
        <v>3</v>
      </c>
      <c r="K404" s="512">
        <v>816</v>
      </c>
      <c r="L404" s="512">
        <v>1</v>
      </c>
      <c r="M404" s="512">
        <v>272</v>
      </c>
      <c r="N404" s="512"/>
      <c r="O404" s="512"/>
      <c r="P404" s="535"/>
      <c r="Q404" s="513"/>
    </row>
    <row r="405" spans="1:17" ht="14.45" customHeight="1" x14ac:dyDescent="0.2">
      <c r="A405" s="507" t="s">
        <v>1762</v>
      </c>
      <c r="B405" s="508" t="s">
        <v>1592</v>
      </c>
      <c r="C405" s="508" t="s">
        <v>1593</v>
      </c>
      <c r="D405" s="508" t="s">
        <v>1707</v>
      </c>
      <c r="E405" s="508" t="s">
        <v>1708</v>
      </c>
      <c r="F405" s="512"/>
      <c r="G405" s="512"/>
      <c r="H405" s="512"/>
      <c r="I405" s="512"/>
      <c r="J405" s="512">
        <v>2</v>
      </c>
      <c r="K405" s="512">
        <v>654</v>
      </c>
      <c r="L405" s="512">
        <v>1</v>
      </c>
      <c r="M405" s="512">
        <v>327</v>
      </c>
      <c r="N405" s="512"/>
      <c r="O405" s="512"/>
      <c r="P405" s="535"/>
      <c r="Q405" s="513"/>
    </row>
    <row r="406" spans="1:17" ht="14.45" customHeight="1" x14ac:dyDescent="0.2">
      <c r="A406" s="507" t="s">
        <v>1762</v>
      </c>
      <c r="B406" s="508" t="s">
        <v>1592</v>
      </c>
      <c r="C406" s="508" t="s">
        <v>1593</v>
      </c>
      <c r="D406" s="508" t="s">
        <v>1713</v>
      </c>
      <c r="E406" s="508" t="s">
        <v>1714</v>
      </c>
      <c r="F406" s="512">
        <v>120</v>
      </c>
      <c r="G406" s="512">
        <v>31200</v>
      </c>
      <c r="H406" s="512">
        <v>0.45280390107976315</v>
      </c>
      <c r="I406" s="512">
        <v>260</v>
      </c>
      <c r="J406" s="512">
        <v>264</v>
      </c>
      <c r="K406" s="512">
        <v>68904</v>
      </c>
      <c r="L406" s="512">
        <v>1</v>
      </c>
      <c r="M406" s="512">
        <v>261</v>
      </c>
      <c r="N406" s="512">
        <v>292</v>
      </c>
      <c r="O406" s="512">
        <v>76504</v>
      </c>
      <c r="P406" s="535">
        <v>1.1102983861604552</v>
      </c>
      <c r="Q406" s="513">
        <v>262</v>
      </c>
    </row>
    <row r="407" spans="1:17" ht="14.45" customHeight="1" x14ac:dyDescent="0.2">
      <c r="A407" s="507" t="s">
        <v>1762</v>
      </c>
      <c r="B407" s="508" t="s">
        <v>1592</v>
      </c>
      <c r="C407" s="508" t="s">
        <v>1593</v>
      </c>
      <c r="D407" s="508" t="s">
        <v>1715</v>
      </c>
      <c r="E407" s="508" t="s">
        <v>1716</v>
      </c>
      <c r="F407" s="512">
        <v>1</v>
      </c>
      <c r="G407" s="512">
        <v>165</v>
      </c>
      <c r="H407" s="512">
        <v>0.14285714285714285</v>
      </c>
      <c r="I407" s="512">
        <v>165</v>
      </c>
      <c r="J407" s="512">
        <v>7</v>
      </c>
      <c r="K407" s="512">
        <v>1155</v>
      </c>
      <c r="L407" s="512">
        <v>1</v>
      </c>
      <c r="M407" s="512">
        <v>165</v>
      </c>
      <c r="N407" s="512">
        <v>10</v>
      </c>
      <c r="O407" s="512">
        <v>1660</v>
      </c>
      <c r="P407" s="535">
        <v>1.4372294372294372</v>
      </c>
      <c r="Q407" s="513">
        <v>166</v>
      </c>
    </row>
    <row r="408" spans="1:17" ht="14.45" customHeight="1" x14ac:dyDescent="0.2">
      <c r="A408" s="507" t="s">
        <v>1763</v>
      </c>
      <c r="B408" s="508" t="s">
        <v>1592</v>
      </c>
      <c r="C408" s="508" t="s">
        <v>1593</v>
      </c>
      <c r="D408" s="508" t="s">
        <v>1594</v>
      </c>
      <c r="E408" s="508" t="s">
        <v>1595</v>
      </c>
      <c r="F408" s="512">
        <v>220</v>
      </c>
      <c r="G408" s="512">
        <v>38060</v>
      </c>
      <c r="H408" s="512">
        <v>0.91139846743295017</v>
      </c>
      <c r="I408" s="512">
        <v>173</v>
      </c>
      <c r="J408" s="512">
        <v>240</v>
      </c>
      <c r="K408" s="512">
        <v>41760</v>
      </c>
      <c r="L408" s="512">
        <v>1</v>
      </c>
      <c r="M408" s="512">
        <v>174</v>
      </c>
      <c r="N408" s="512">
        <v>242</v>
      </c>
      <c r="O408" s="512">
        <v>42350</v>
      </c>
      <c r="P408" s="535">
        <v>1.0141283524904214</v>
      </c>
      <c r="Q408" s="513">
        <v>175</v>
      </c>
    </row>
    <row r="409" spans="1:17" ht="14.45" customHeight="1" x14ac:dyDescent="0.2">
      <c r="A409" s="507" t="s">
        <v>1763</v>
      </c>
      <c r="B409" s="508" t="s">
        <v>1592</v>
      </c>
      <c r="C409" s="508" t="s">
        <v>1593</v>
      </c>
      <c r="D409" s="508" t="s">
        <v>1608</v>
      </c>
      <c r="E409" s="508" t="s">
        <v>1609</v>
      </c>
      <c r="F409" s="512">
        <v>2</v>
      </c>
      <c r="G409" s="512">
        <v>2140</v>
      </c>
      <c r="H409" s="512">
        <v>1</v>
      </c>
      <c r="I409" s="512">
        <v>1070</v>
      </c>
      <c r="J409" s="512">
        <v>2</v>
      </c>
      <c r="K409" s="512">
        <v>2140</v>
      </c>
      <c r="L409" s="512">
        <v>1</v>
      </c>
      <c r="M409" s="512">
        <v>1070</v>
      </c>
      <c r="N409" s="512">
        <v>6</v>
      </c>
      <c r="O409" s="512">
        <v>6438</v>
      </c>
      <c r="P409" s="535">
        <v>3.0084112149532709</v>
      </c>
      <c r="Q409" s="513">
        <v>1073</v>
      </c>
    </row>
    <row r="410" spans="1:17" ht="14.45" customHeight="1" x14ac:dyDescent="0.2">
      <c r="A410" s="507" t="s">
        <v>1763</v>
      </c>
      <c r="B410" s="508" t="s">
        <v>1592</v>
      </c>
      <c r="C410" s="508" t="s">
        <v>1593</v>
      </c>
      <c r="D410" s="508" t="s">
        <v>1610</v>
      </c>
      <c r="E410" s="508" t="s">
        <v>1611</v>
      </c>
      <c r="F410" s="512">
        <v>83</v>
      </c>
      <c r="G410" s="512">
        <v>3818</v>
      </c>
      <c r="H410" s="512">
        <v>1.3174603174603174</v>
      </c>
      <c r="I410" s="512">
        <v>46</v>
      </c>
      <c r="J410" s="512">
        <v>63</v>
      </c>
      <c r="K410" s="512">
        <v>2898</v>
      </c>
      <c r="L410" s="512">
        <v>1</v>
      </c>
      <c r="M410" s="512">
        <v>46</v>
      </c>
      <c r="N410" s="512">
        <v>54</v>
      </c>
      <c r="O410" s="512">
        <v>2538</v>
      </c>
      <c r="P410" s="535">
        <v>0.87577639751552794</v>
      </c>
      <c r="Q410" s="513">
        <v>47</v>
      </c>
    </row>
    <row r="411" spans="1:17" ht="14.45" customHeight="1" x14ac:dyDescent="0.2">
      <c r="A411" s="507" t="s">
        <v>1763</v>
      </c>
      <c r="B411" s="508" t="s">
        <v>1592</v>
      </c>
      <c r="C411" s="508" t="s">
        <v>1593</v>
      </c>
      <c r="D411" s="508" t="s">
        <v>1612</v>
      </c>
      <c r="E411" s="508" t="s">
        <v>1613</v>
      </c>
      <c r="F411" s="512">
        <v>9</v>
      </c>
      <c r="G411" s="512">
        <v>3123</v>
      </c>
      <c r="H411" s="512">
        <v>0.6428571428571429</v>
      </c>
      <c r="I411" s="512">
        <v>347</v>
      </c>
      <c r="J411" s="512">
        <v>14</v>
      </c>
      <c r="K411" s="512">
        <v>4858</v>
      </c>
      <c r="L411" s="512">
        <v>1</v>
      </c>
      <c r="M411" s="512">
        <v>347</v>
      </c>
      <c r="N411" s="512">
        <v>3</v>
      </c>
      <c r="O411" s="512">
        <v>1044</v>
      </c>
      <c r="P411" s="535">
        <v>0.21490325236722932</v>
      </c>
      <c r="Q411" s="513">
        <v>348</v>
      </c>
    </row>
    <row r="412" spans="1:17" ht="14.45" customHeight="1" x14ac:dyDescent="0.2">
      <c r="A412" s="507" t="s">
        <v>1763</v>
      </c>
      <c r="B412" s="508" t="s">
        <v>1592</v>
      </c>
      <c r="C412" s="508" t="s">
        <v>1593</v>
      </c>
      <c r="D412" s="508" t="s">
        <v>1614</v>
      </c>
      <c r="E412" s="508" t="s">
        <v>1615</v>
      </c>
      <c r="F412" s="512">
        <v>4</v>
      </c>
      <c r="G412" s="512">
        <v>204</v>
      </c>
      <c r="H412" s="512">
        <v>4</v>
      </c>
      <c r="I412" s="512">
        <v>51</v>
      </c>
      <c r="J412" s="512">
        <v>1</v>
      </c>
      <c r="K412" s="512">
        <v>51</v>
      </c>
      <c r="L412" s="512">
        <v>1</v>
      </c>
      <c r="M412" s="512">
        <v>51</v>
      </c>
      <c r="N412" s="512"/>
      <c r="O412" s="512"/>
      <c r="P412" s="535"/>
      <c r="Q412" s="513"/>
    </row>
    <row r="413" spans="1:17" ht="14.45" customHeight="1" x14ac:dyDescent="0.2">
      <c r="A413" s="507" t="s">
        <v>1763</v>
      </c>
      <c r="B413" s="508" t="s">
        <v>1592</v>
      </c>
      <c r="C413" s="508" t="s">
        <v>1593</v>
      </c>
      <c r="D413" s="508" t="s">
        <v>1618</v>
      </c>
      <c r="E413" s="508" t="s">
        <v>1619</v>
      </c>
      <c r="F413" s="512">
        <v>27</v>
      </c>
      <c r="G413" s="512">
        <v>10179</v>
      </c>
      <c r="H413" s="512">
        <v>0.42857142857142855</v>
      </c>
      <c r="I413" s="512">
        <v>377</v>
      </c>
      <c r="J413" s="512">
        <v>63</v>
      </c>
      <c r="K413" s="512">
        <v>23751</v>
      </c>
      <c r="L413" s="512">
        <v>1</v>
      </c>
      <c r="M413" s="512">
        <v>377</v>
      </c>
      <c r="N413" s="512">
        <v>5</v>
      </c>
      <c r="O413" s="512">
        <v>1890</v>
      </c>
      <c r="P413" s="535">
        <v>7.9575596816976124E-2</v>
      </c>
      <c r="Q413" s="513">
        <v>378</v>
      </c>
    </row>
    <row r="414" spans="1:17" ht="14.45" customHeight="1" x14ac:dyDescent="0.2">
      <c r="A414" s="507" t="s">
        <v>1763</v>
      </c>
      <c r="B414" s="508" t="s">
        <v>1592</v>
      </c>
      <c r="C414" s="508" t="s">
        <v>1593</v>
      </c>
      <c r="D414" s="508" t="s">
        <v>1622</v>
      </c>
      <c r="E414" s="508" t="s">
        <v>1623</v>
      </c>
      <c r="F414" s="512"/>
      <c r="G414" s="512"/>
      <c r="H414" s="512"/>
      <c r="I414" s="512"/>
      <c r="J414" s="512">
        <v>1</v>
      </c>
      <c r="K414" s="512">
        <v>524</v>
      </c>
      <c r="L414" s="512">
        <v>1</v>
      </c>
      <c r="M414" s="512">
        <v>524</v>
      </c>
      <c r="N414" s="512"/>
      <c r="O414" s="512"/>
      <c r="P414" s="535"/>
      <c r="Q414" s="513"/>
    </row>
    <row r="415" spans="1:17" ht="14.45" customHeight="1" x14ac:dyDescent="0.2">
      <c r="A415" s="507" t="s">
        <v>1763</v>
      </c>
      <c r="B415" s="508" t="s">
        <v>1592</v>
      </c>
      <c r="C415" s="508" t="s">
        <v>1593</v>
      </c>
      <c r="D415" s="508" t="s">
        <v>1624</v>
      </c>
      <c r="E415" s="508" t="s">
        <v>1625</v>
      </c>
      <c r="F415" s="512">
        <v>1</v>
      </c>
      <c r="G415" s="512">
        <v>57</v>
      </c>
      <c r="H415" s="512">
        <v>1</v>
      </c>
      <c r="I415" s="512">
        <v>57</v>
      </c>
      <c r="J415" s="512">
        <v>1</v>
      </c>
      <c r="K415" s="512">
        <v>57</v>
      </c>
      <c r="L415" s="512">
        <v>1</v>
      </c>
      <c r="M415" s="512">
        <v>57</v>
      </c>
      <c r="N415" s="512">
        <v>3</v>
      </c>
      <c r="O415" s="512">
        <v>174</v>
      </c>
      <c r="P415" s="535">
        <v>3.0526315789473686</v>
      </c>
      <c r="Q415" s="513">
        <v>58</v>
      </c>
    </row>
    <row r="416" spans="1:17" ht="14.45" customHeight="1" x14ac:dyDescent="0.2">
      <c r="A416" s="507" t="s">
        <v>1763</v>
      </c>
      <c r="B416" s="508" t="s">
        <v>1592</v>
      </c>
      <c r="C416" s="508" t="s">
        <v>1593</v>
      </c>
      <c r="D416" s="508" t="s">
        <v>1626</v>
      </c>
      <c r="E416" s="508" t="s">
        <v>1627</v>
      </c>
      <c r="F416" s="512">
        <v>7</v>
      </c>
      <c r="G416" s="512">
        <v>1568</v>
      </c>
      <c r="H416" s="512">
        <v>0.99555555555555553</v>
      </c>
      <c r="I416" s="512">
        <v>224</v>
      </c>
      <c r="J416" s="512">
        <v>7</v>
      </c>
      <c r="K416" s="512">
        <v>1575</v>
      </c>
      <c r="L416" s="512">
        <v>1</v>
      </c>
      <c r="M416" s="512">
        <v>225</v>
      </c>
      <c r="N416" s="512">
        <v>6</v>
      </c>
      <c r="O416" s="512">
        <v>1356</v>
      </c>
      <c r="P416" s="535">
        <v>0.86095238095238091</v>
      </c>
      <c r="Q416" s="513">
        <v>226</v>
      </c>
    </row>
    <row r="417" spans="1:17" ht="14.45" customHeight="1" x14ac:dyDescent="0.2">
      <c r="A417" s="507" t="s">
        <v>1763</v>
      </c>
      <c r="B417" s="508" t="s">
        <v>1592</v>
      </c>
      <c r="C417" s="508" t="s">
        <v>1593</v>
      </c>
      <c r="D417" s="508" t="s">
        <v>1628</v>
      </c>
      <c r="E417" s="508" t="s">
        <v>1629</v>
      </c>
      <c r="F417" s="512">
        <v>7</v>
      </c>
      <c r="G417" s="512">
        <v>3871</v>
      </c>
      <c r="H417" s="512">
        <v>0.99819494584837543</v>
      </c>
      <c r="I417" s="512">
        <v>553</v>
      </c>
      <c r="J417" s="512">
        <v>7</v>
      </c>
      <c r="K417" s="512">
        <v>3878</v>
      </c>
      <c r="L417" s="512">
        <v>1</v>
      </c>
      <c r="M417" s="512">
        <v>554</v>
      </c>
      <c r="N417" s="512">
        <v>6</v>
      </c>
      <c r="O417" s="512">
        <v>3330</v>
      </c>
      <c r="P417" s="535">
        <v>0.85869004641567814</v>
      </c>
      <c r="Q417" s="513">
        <v>555</v>
      </c>
    </row>
    <row r="418" spans="1:17" ht="14.45" customHeight="1" x14ac:dyDescent="0.2">
      <c r="A418" s="507" t="s">
        <v>1763</v>
      </c>
      <c r="B418" s="508" t="s">
        <v>1592</v>
      </c>
      <c r="C418" s="508" t="s">
        <v>1593</v>
      </c>
      <c r="D418" s="508" t="s">
        <v>1638</v>
      </c>
      <c r="E418" s="508" t="s">
        <v>1639</v>
      </c>
      <c r="F418" s="512">
        <v>30</v>
      </c>
      <c r="G418" s="512">
        <v>510</v>
      </c>
      <c r="H418" s="512">
        <v>0.81081081081081086</v>
      </c>
      <c r="I418" s="512">
        <v>17</v>
      </c>
      <c r="J418" s="512">
        <v>37</v>
      </c>
      <c r="K418" s="512">
        <v>629</v>
      </c>
      <c r="L418" s="512">
        <v>1</v>
      </c>
      <c r="M418" s="512">
        <v>17</v>
      </c>
      <c r="N418" s="512">
        <v>5</v>
      </c>
      <c r="O418" s="512">
        <v>85</v>
      </c>
      <c r="P418" s="535">
        <v>0.13513513513513514</v>
      </c>
      <c r="Q418" s="513">
        <v>17</v>
      </c>
    </row>
    <row r="419" spans="1:17" ht="14.45" customHeight="1" x14ac:dyDescent="0.2">
      <c r="A419" s="507" t="s">
        <v>1763</v>
      </c>
      <c r="B419" s="508" t="s">
        <v>1592</v>
      </c>
      <c r="C419" s="508" t="s">
        <v>1593</v>
      </c>
      <c r="D419" s="508" t="s">
        <v>1640</v>
      </c>
      <c r="E419" s="508" t="s">
        <v>1641</v>
      </c>
      <c r="F419" s="512">
        <v>10</v>
      </c>
      <c r="G419" s="512">
        <v>1430</v>
      </c>
      <c r="H419" s="512">
        <v>1.4285714285714286</v>
      </c>
      <c r="I419" s="512">
        <v>143</v>
      </c>
      <c r="J419" s="512">
        <v>7</v>
      </c>
      <c r="K419" s="512">
        <v>1001</v>
      </c>
      <c r="L419" s="512">
        <v>1</v>
      </c>
      <c r="M419" s="512">
        <v>143</v>
      </c>
      <c r="N419" s="512">
        <v>5</v>
      </c>
      <c r="O419" s="512">
        <v>720</v>
      </c>
      <c r="P419" s="535">
        <v>0.71928071928071924</v>
      </c>
      <c r="Q419" s="513">
        <v>144</v>
      </c>
    </row>
    <row r="420" spans="1:17" ht="14.45" customHeight="1" x14ac:dyDescent="0.2">
      <c r="A420" s="507" t="s">
        <v>1763</v>
      </c>
      <c r="B420" s="508" t="s">
        <v>1592</v>
      </c>
      <c r="C420" s="508" t="s">
        <v>1593</v>
      </c>
      <c r="D420" s="508" t="s">
        <v>1642</v>
      </c>
      <c r="E420" s="508" t="s">
        <v>1643</v>
      </c>
      <c r="F420" s="512">
        <v>5</v>
      </c>
      <c r="G420" s="512">
        <v>325</v>
      </c>
      <c r="H420" s="512">
        <v>2.5</v>
      </c>
      <c r="I420" s="512">
        <v>65</v>
      </c>
      <c r="J420" s="512">
        <v>2</v>
      </c>
      <c r="K420" s="512">
        <v>130</v>
      </c>
      <c r="L420" s="512">
        <v>1</v>
      </c>
      <c r="M420" s="512">
        <v>65</v>
      </c>
      <c r="N420" s="512"/>
      <c r="O420" s="512"/>
      <c r="P420" s="535"/>
      <c r="Q420" s="513"/>
    </row>
    <row r="421" spans="1:17" ht="14.45" customHeight="1" x14ac:dyDescent="0.2">
      <c r="A421" s="507" t="s">
        <v>1763</v>
      </c>
      <c r="B421" s="508" t="s">
        <v>1592</v>
      </c>
      <c r="C421" s="508" t="s">
        <v>1593</v>
      </c>
      <c r="D421" s="508" t="s">
        <v>1648</v>
      </c>
      <c r="E421" s="508" t="s">
        <v>1649</v>
      </c>
      <c r="F421" s="512">
        <v>133</v>
      </c>
      <c r="G421" s="512">
        <v>18088</v>
      </c>
      <c r="H421" s="512">
        <v>1.5378337017514028</v>
      </c>
      <c r="I421" s="512">
        <v>136</v>
      </c>
      <c r="J421" s="512">
        <v>86</v>
      </c>
      <c r="K421" s="512">
        <v>11762</v>
      </c>
      <c r="L421" s="512">
        <v>1</v>
      </c>
      <c r="M421" s="512">
        <v>136.76744186046511</v>
      </c>
      <c r="N421" s="512">
        <v>74</v>
      </c>
      <c r="O421" s="512">
        <v>10212</v>
      </c>
      <c r="P421" s="535">
        <v>0.86821969052882164</v>
      </c>
      <c r="Q421" s="513">
        <v>138</v>
      </c>
    </row>
    <row r="422" spans="1:17" ht="14.45" customHeight="1" x14ac:dyDescent="0.2">
      <c r="A422" s="507" t="s">
        <v>1763</v>
      </c>
      <c r="B422" s="508" t="s">
        <v>1592</v>
      </c>
      <c r="C422" s="508" t="s">
        <v>1593</v>
      </c>
      <c r="D422" s="508" t="s">
        <v>1650</v>
      </c>
      <c r="E422" s="508" t="s">
        <v>1651</v>
      </c>
      <c r="F422" s="512">
        <v>12</v>
      </c>
      <c r="G422" s="512">
        <v>1092</v>
      </c>
      <c r="H422" s="512">
        <v>0.8</v>
      </c>
      <c r="I422" s="512">
        <v>91</v>
      </c>
      <c r="J422" s="512">
        <v>15</v>
      </c>
      <c r="K422" s="512">
        <v>1365</v>
      </c>
      <c r="L422" s="512">
        <v>1</v>
      </c>
      <c r="M422" s="512">
        <v>91</v>
      </c>
      <c r="N422" s="512">
        <v>5</v>
      </c>
      <c r="O422" s="512">
        <v>460</v>
      </c>
      <c r="P422" s="535">
        <v>0.33699633699633702</v>
      </c>
      <c r="Q422" s="513">
        <v>92</v>
      </c>
    </row>
    <row r="423" spans="1:17" ht="14.45" customHeight="1" x14ac:dyDescent="0.2">
      <c r="A423" s="507" t="s">
        <v>1763</v>
      </c>
      <c r="B423" s="508" t="s">
        <v>1592</v>
      </c>
      <c r="C423" s="508" t="s">
        <v>1593</v>
      </c>
      <c r="D423" s="508" t="s">
        <v>1652</v>
      </c>
      <c r="E423" s="508" t="s">
        <v>1653</v>
      </c>
      <c r="F423" s="512">
        <v>1</v>
      </c>
      <c r="G423" s="512">
        <v>137</v>
      </c>
      <c r="H423" s="512"/>
      <c r="I423" s="512">
        <v>137</v>
      </c>
      <c r="J423" s="512"/>
      <c r="K423" s="512"/>
      <c r="L423" s="512"/>
      <c r="M423" s="512"/>
      <c r="N423" s="512"/>
      <c r="O423" s="512"/>
      <c r="P423" s="535"/>
      <c r="Q423" s="513"/>
    </row>
    <row r="424" spans="1:17" ht="14.45" customHeight="1" x14ac:dyDescent="0.2">
      <c r="A424" s="507" t="s">
        <v>1763</v>
      </c>
      <c r="B424" s="508" t="s">
        <v>1592</v>
      </c>
      <c r="C424" s="508" t="s">
        <v>1593</v>
      </c>
      <c r="D424" s="508" t="s">
        <v>1654</v>
      </c>
      <c r="E424" s="508" t="s">
        <v>1655</v>
      </c>
      <c r="F424" s="512">
        <v>4</v>
      </c>
      <c r="G424" s="512">
        <v>264</v>
      </c>
      <c r="H424" s="512">
        <v>2</v>
      </c>
      <c r="I424" s="512">
        <v>66</v>
      </c>
      <c r="J424" s="512">
        <v>2</v>
      </c>
      <c r="K424" s="512">
        <v>132</v>
      </c>
      <c r="L424" s="512">
        <v>1</v>
      </c>
      <c r="M424" s="512">
        <v>66</v>
      </c>
      <c r="N424" s="512">
        <v>4</v>
      </c>
      <c r="O424" s="512">
        <v>268</v>
      </c>
      <c r="P424" s="535">
        <v>2.0303030303030303</v>
      </c>
      <c r="Q424" s="513">
        <v>67</v>
      </c>
    </row>
    <row r="425" spans="1:17" ht="14.45" customHeight="1" x14ac:dyDescent="0.2">
      <c r="A425" s="507" t="s">
        <v>1763</v>
      </c>
      <c r="B425" s="508" t="s">
        <v>1592</v>
      </c>
      <c r="C425" s="508" t="s">
        <v>1593</v>
      </c>
      <c r="D425" s="508" t="s">
        <v>1656</v>
      </c>
      <c r="E425" s="508" t="s">
        <v>1657</v>
      </c>
      <c r="F425" s="512">
        <v>9</v>
      </c>
      <c r="G425" s="512">
        <v>2952</v>
      </c>
      <c r="H425" s="512">
        <v>0.42857142857142855</v>
      </c>
      <c r="I425" s="512">
        <v>328</v>
      </c>
      <c r="J425" s="512">
        <v>21</v>
      </c>
      <c r="K425" s="512">
        <v>6888</v>
      </c>
      <c r="L425" s="512">
        <v>1</v>
      </c>
      <c r="M425" s="512">
        <v>328</v>
      </c>
      <c r="N425" s="512">
        <v>5</v>
      </c>
      <c r="O425" s="512">
        <v>1645</v>
      </c>
      <c r="P425" s="535">
        <v>0.23882113821138212</v>
      </c>
      <c r="Q425" s="513">
        <v>329</v>
      </c>
    </row>
    <row r="426" spans="1:17" ht="14.45" customHeight="1" x14ac:dyDescent="0.2">
      <c r="A426" s="507" t="s">
        <v>1763</v>
      </c>
      <c r="B426" s="508" t="s">
        <v>1592</v>
      </c>
      <c r="C426" s="508" t="s">
        <v>1593</v>
      </c>
      <c r="D426" s="508" t="s">
        <v>1664</v>
      </c>
      <c r="E426" s="508" t="s">
        <v>1665</v>
      </c>
      <c r="F426" s="512">
        <v>30</v>
      </c>
      <c r="G426" s="512">
        <v>1530</v>
      </c>
      <c r="H426" s="512">
        <v>0.81081081081081086</v>
      </c>
      <c r="I426" s="512">
        <v>51</v>
      </c>
      <c r="J426" s="512">
        <v>37</v>
      </c>
      <c r="K426" s="512">
        <v>1887</v>
      </c>
      <c r="L426" s="512">
        <v>1</v>
      </c>
      <c r="M426" s="512">
        <v>51</v>
      </c>
      <c r="N426" s="512">
        <v>39</v>
      </c>
      <c r="O426" s="512">
        <v>2028</v>
      </c>
      <c r="P426" s="535">
        <v>1.0747217806041336</v>
      </c>
      <c r="Q426" s="513">
        <v>52</v>
      </c>
    </row>
    <row r="427" spans="1:17" ht="14.45" customHeight="1" x14ac:dyDescent="0.2">
      <c r="A427" s="507" t="s">
        <v>1763</v>
      </c>
      <c r="B427" s="508" t="s">
        <v>1592</v>
      </c>
      <c r="C427" s="508" t="s">
        <v>1593</v>
      </c>
      <c r="D427" s="508" t="s">
        <v>1672</v>
      </c>
      <c r="E427" s="508" t="s">
        <v>1673</v>
      </c>
      <c r="F427" s="512">
        <v>1</v>
      </c>
      <c r="G427" s="512">
        <v>207</v>
      </c>
      <c r="H427" s="512">
        <v>0.33333333333333331</v>
      </c>
      <c r="I427" s="512">
        <v>207</v>
      </c>
      <c r="J427" s="512">
        <v>3</v>
      </c>
      <c r="K427" s="512">
        <v>621</v>
      </c>
      <c r="L427" s="512">
        <v>1</v>
      </c>
      <c r="M427" s="512">
        <v>207</v>
      </c>
      <c r="N427" s="512"/>
      <c r="O427" s="512"/>
      <c r="P427" s="535"/>
      <c r="Q427" s="513"/>
    </row>
    <row r="428" spans="1:17" ht="14.45" customHeight="1" x14ac:dyDescent="0.2">
      <c r="A428" s="507" t="s">
        <v>1763</v>
      </c>
      <c r="B428" s="508" t="s">
        <v>1592</v>
      </c>
      <c r="C428" s="508" t="s">
        <v>1593</v>
      </c>
      <c r="D428" s="508" t="s">
        <v>1678</v>
      </c>
      <c r="E428" s="508" t="s">
        <v>1679</v>
      </c>
      <c r="F428" s="512"/>
      <c r="G428" s="512"/>
      <c r="H428" s="512"/>
      <c r="I428" s="512"/>
      <c r="J428" s="512">
        <v>1</v>
      </c>
      <c r="K428" s="512">
        <v>612</v>
      </c>
      <c r="L428" s="512">
        <v>1</v>
      </c>
      <c r="M428" s="512">
        <v>612</v>
      </c>
      <c r="N428" s="512"/>
      <c r="O428" s="512"/>
      <c r="P428" s="535"/>
      <c r="Q428" s="513"/>
    </row>
    <row r="429" spans="1:17" ht="14.45" customHeight="1" x14ac:dyDescent="0.2">
      <c r="A429" s="507" t="s">
        <v>1763</v>
      </c>
      <c r="B429" s="508" t="s">
        <v>1592</v>
      </c>
      <c r="C429" s="508" t="s">
        <v>1593</v>
      </c>
      <c r="D429" s="508" t="s">
        <v>1684</v>
      </c>
      <c r="E429" s="508" t="s">
        <v>1685</v>
      </c>
      <c r="F429" s="512"/>
      <c r="G429" s="512"/>
      <c r="H429" s="512"/>
      <c r="I429" s="512"/>
      <c r="J429" s="512"/>
      <c r="K429" s="512"/>
      <c r="L429" s="512"/>
      <c r="M429" s="512"/>
      <c r="N429" s="512">
        <v>1</v>
      </c>
      <c r="O429" s="512">
        <v>1791</v>
      </c>
      <c r="P429" s="535"/>
      <c r="Q429" s="513">
        <v>1791</v>
      </c>
    </row>
    <row r="430" spans="1:17" ht="14.45" customHeight="1" x14ac:dyDescent="0.2">
      <c r="A430" s="507" t="s">
        <v>1763</v>
      </c>
      <c r="B430" s="508" t="s">
        <v>1592</v>
      </c>
      <c r="C430" s="508" t="s">
        <v>1593</v>
      </c>
      <c r="D430" s="508" t="s">
        <v>1707</v>
      </c>
      <c r="E430" s="508" t="s">
        <v>1708</v>
      </c>
      <c r="F430" s="512">
        <v>2</v>
      </c>
      <c r="G430" s="512">
        <v>654</v>
      </c>
      <c r="H430" s="512">
        <v>2</v>
      </c>
      <c r="I430" s="512">
        <v>327</v>
      </c>
      <c r="J430" s="512">
        <v>1</v>
      </c>
      <c r="K430" s="512">
        <v>327</v>
      </c>
      <c r="L430" s="512">
        <v>1</v>
      </c>
      <c r="M430" s="512">
        <v>327</v>
      </c>
      <c r="N430" s="512">
        <v>5</v>
      </c>
      <c r="O430" s="512">
        <v>1645</v>
      </c>
      <c r="P430" s="535">
        <v>5.0305810397553516</v>
      </c>
      <c r="Q430" s="513">
        <v>329</v>
      </c>
    </row>
    <row r="431" spans="1:17" ht="14.45" customHeight="1" x14ac:dyDescent="0.2">
      <c r="A431" s="507" t="s">
        <v>1763</v>
      </c>
      <c r="B431" s="508" t="s">
        <v>1592</v>
      </c>
      <c r="C431" s="508" t="s">
        <v>1593</v>
      </c>
      <c r="D431" s="508" t="s">
        <v>1713</v>
      </c>
      <c r="E431" s="508" t="s">
        <v>1714</v>
      </c>
      <c r="F431" s="512">
        <v>60</v>
      </c>
      <c r="G431" s="512">
        <v>15600</v>
      </c>
      <c r="H431" s="512">
        <v>0.62915910465819724</v>
      </c>
      <c r="I431" s="512">
        <v>260</v>
      </c>
      <c r="J431" s="512">
        <v>95</v>
      </c>
      <c r="K431" s="512">
        <v>24795</v>
      </c>
      <c r="L431" s="512">
        <v>1</v>
      </c>
      <c r="M431" s="512">
        <v>261</v>
      </c>
      <c r="N431" s="512">
        <v>108</v>
      </c>
      <c r="O431" s="512">
        <v>28296</v>
      </c>
      <c r="P431" s="535">
        <v>1.1411978221415608</v>
      </c>
      <c r="Q431" s="513">
        <v>262</v>
      </c>
    </row>
    <row r="432" spans="1:17" ht="14.45" customHeight="1" x14ac:dyDescent="0.2">
      <c r="A432" s="507" t="s">
        <v>1763</v>
      </c>
      <c r="B432" s="508" t="s">
        <v>1592</v>
      </c>
      <c r="C432" s="508" t="s">
        <v>1593</v>
      </c>
      <c r="D432" s="508" t="s">
        <v>1717</v>
      </c>
      <c r="E432" s="508" t="s">
        <v>1718</v>
      </c>
      <c r="F432" s="512"/>
      <c r="G432" s="512"/>
      <c r="H432" s="512"/>
      <c r="I432" s="512"/>
      <c r="J432" s="512">
        <v>1</v>
      </c>
      <c r="K432" s="512">
        <v>1078</v>
      </c>
      <c r="L432" s="512">
        <v>1</v>
      </c>
      <c r="M432" s="512">
        <v>1078</v>
      </c>
      <c r="N432" s="512"/>
      <c r="O432" s="512"/>
      <c r="P432" s="535"/>
      <c r="Q432" s="513"/>
    </row>
    <row r="433" spans="1:17" ht="14.45" customHeight="1" x14ac:dyDescent="0.2">
      <c r="A433" s="507" t="s">
        <v>1763</v>
      </c>
      <c r="B433" s="508" t="s">
        <v>1592</v>
      </c>
      <c r="C433" s="508" t="s">
        <v>1593</v>
      </c>
      <c r="D433" s="508" t="s">
        <v>1719</v>
      </c>
      <c r="E433" s="508" t="s">
        <v>1720</v>
      </c>
      <c r="F433" s="512"/>
      <c r="G433" s="512"/>
      <c r="H433" s="512"/>
      <c r="I433" s="512"/>
      <c r="J433" s="512">
        <v>5</v>
      </c>
      <c r="K433" s="512">
        <v>759</v>
      </c>
      <c r="L433" s="512">
        <v>1</v>
      </c>
      <c r="M433" s="512">
        <v>151.80000000000001</v>
      </c>
      <c r="N433" s="512">
        <v>4</v>
      </c>
      <c r="O433" s="512">
        <v>608</v>
      </c>
      <c r="P433" s="535">
        <v>0.80105401844532276</v>
      </c>
      <c r="Q433" s="513">
        <v>152</v>
      </c>
    </row>
    <row r="434" spans="1:17" ht="14.45" customHeight="1" x14ac:dyDescent="0.2">
      <c r="A434" s="507" t="s">
        <v>1764</v>
      </c>
      <c r="B434" s="508" t="s">
        <v>1592</v>
      </c>
      <c r="C434" s="508" t="s">
        <v>1593</v>
      </c>
      <c r="D434" s="508" t="s">
        <v>1594</v>
      </c>
      <c r="E434" s="508" t="s">
        <v>1595</v>
      </c>
      <c r="F434" s="512">
        <v>162</v>
      </c>
      <c r="G434" s="512">
        <v>28026</v>
      </c>
      <c r="H434" s="512">
        <v>1.2783251231527093</v>
      </c>
      <c r="I434" s="512">
        <v>173</v>
      </c>
      <c r="J434" s="512">
        <v>126</v>
      </c>
      <c r="K434" s="512">
        <v>21924</v>
      </c>
      <c r="L434" s="512">
        <v>1</v>
      </c>
      <c r="M434" s="512">
        <v>174</v>
      </c>
      <c r="N434" s="512">
        <v>103</v>
      </c>
      <c r="O434" s="512">
        <v>18025</v>
      </c>
      <c r="P434" s="535">
        <v>0.82215836526181352</v>
      </c>
      <c r="Q434" s="513">
        <v>175</v>
      </c>
    </row>
    <row r="435" spans="1:17" ht="14.45" customHeight="1" x14ac:dyDescent="0.2">
      <c r="A435" s="507" t="s">
        <v>1764</v>
      </c>
      <c r="B435" s="508" t="s">
        <v>1592</v>
      </c>
      <c r="C435" s="508" t="s">
        <v>1593</v>
      </c>
      <c r="D435" s="508" t="s">
        <v>1608</v>
      </c>
      <c r="E435" s="508" t="s">
        <v>1609</v>
      </c>
      <c r="F435" s="512"/>
      <c r="G435" s="512"/>
      <c r="H435" s="512"/>
      <c r="I435" s="512"/>
      <c r="J435" s="512"/>
      <c r="K435" s="512"/>
      <c r="L435" s="512"/>
      <c r="M435" s="512"/>
      <c r="N435" s="512">
        <v>3</v>
      </c>
      <c r="O435" s="512">
        <v>3219</v>
      </c>
      <c r="P435" s="535"/>
      <c r="Q435" s="513">
        <v>1073</v>
      </c>
    </row>
    <row r="436" spans="1:17" ht="14.45" customHeight="1" x14ac:dyDescent="0.2">
      <c r="A436" s="507" t="s">
        <v>1764</v>
      </c>
      <c r="B436" s="508" t="s">
        <v>1592</v>
      </c>
      <c r="C436" s="508" t="s">
        <v>1593</v>
      </c>
      <c r="D436" s="508" t="s">
        <v>1610</v>
      </c>
      <c r="E436" s="508" t="s">
        <v>1611</v>
      </c>
      <c r="F436" s="512">
        <v>3</v>
      </c>
      <c r="G436" s="512">
        <v>138</v>
      </c>
      <c r="H436" s="512">
        <v>3</v>
      </c>
      <c r="I436" s="512">
        <v>46</v>
      </c>
      <c r="J436" s="512">
        <v>1</v>
      </c>
      <c r="K436" s="512">
        <v>46</v>
      </c>
      <c r="L436" s="512">
        <v>1</v>
      </c>
      <c r="M436" s="512">
        <v>46</v>
      </c>
      <c r="N436" s="512">
        <v>1</v>
      </c>
      <c r="O436" s="512">
        <v>47</v>
      </c>
      <c r="P436" s="535">
        <v>1.0217391304347827</v>
      </c>
      <c r="Q436" s="513">
        <v>47</v>
      </c>
    </row>
    <row r="437" spans="1:17" ht="14.45" customHeight="1" x14ac:dyDescent="0.2">
      <c r="A437" s="507" t="s">
        <v>1764</v>
      </c>
      <c r="B437" s="508" t="s">
        <v>1592</v>
      </c>
      <c r="C437" s="508" t="s">
        <v>1593</v>
      </c>
      <c r="D437" s="508" t="s">
        <v>1612</v>
      </c>
      <c r="E437" s="508" t="s">
        <v>1613</v>
      </c>
      <c r="F437" s="512">
        <v>7</v>
      </c>
      <c r="G437" s="512">
        <v>2429</v>
      </c>
      <c r="H437" s="512"/>
      <c r="I437" s="512">
        <v>347</v>
      </c>
      <c r="J437" s="512"/>
      <c r="K437" s="512"/>
      <c r="L437" s="512"/>
      <c r="M437" s="512"/>
      <c r="N437" s="512"/>
      <c r="O437" s="512"/>
      <c r="P437" s="535"/>
      <c r="Q437" s="513"/>
    </row>
    <row r="438" spans="1:17" ht="14.45" customHeight="1" x14ac:dyDescent="0.2">
      <c r="A438" s="507" t="s">
        <v>1764</v>
      </c>
      <c r="B438" s="508" t="s">
        <v>1592</v>
      </c>
      <c r="C438" s="508" t="s">
        <v>1593</v>
      </c>
      <c r="D438" s="508" t="s">
        <v>1618</v>
      </c>
      <c r="E438" s="508" t="s">
        <v>1619</v>
      </c>
      <c r="F438" s="512">
        <v>31</v>
      </c>
      <c r="G438" s="512">
        <v>11687</v>
      </c>
      <c r="H438" s="512">
        <v>1</v>
      </c>
      <c r="I438" s="512">
        <v>377</v>
      </c>
      <c r="J438" s="512">
        <v>31</v>
      </c>
      <c r="K438" s="512">
        <v>11687</v>
      </c>
      <c r="L438" s="512">
        <v>1</v>
      </c>
      <c r="M438" s="512">
        <v>377</v>
      </c>
      <c r="N438" s="512">
        <v>23</v>
      </c>
      <c r="O438" s="512">
        <v>8694</v>
      </c>
      <c r="P438" s="535">
        <v>0.74390348250192517</v>
      </c>
      <c r="Q438" s="513">
        <v>378</v>
      </c>
    </row>
    <row r="439" spans="1:17" ht="14.45" customHeight="1" x14ac:dyDescent="0.2">
      <c r="A439" s="507" t="s">
        <v>1764</v>
      </c>
      <c r="B439" s="508" t="s">
        <v>1592</v>
      </c>
      <c r="C439" s="508" t="s">
        <v>1593</v>
      </c>
      <c r="D439" s="508" t="s">
        <v>1622</v>
      </c>
      <c r="E439" s="508" t="s">
        <v>1623</v>
      </c>
      <c r="F439" s="512">
        <v>1</v>
      </c>
      <c r="G439" s="512">
        <v>524</v>
      </c>
      <c r="H439" s="512">
        <v>1</v>
      </c>
      <c r="I439" s="512">
        <v>524</v>
      </c>
      <c r="J439" s="512">
        <v>1</v>
      </c>
      <c r="K439" s="512">
        <v>524</v>
      </c>
      <c r="L439" s="512">
        <v>1</v>
      </c>
      <c r="M439" s="512">
        <v>524</v>
      </c>
      <c r="N439" s="512">
        <v>2</v>
      </c>
      <c r="O439" s="512">
        <v>1050</v>
      </c>
      <c r="P439" s="535">
        <v>2.0038167938931299</v>
      </c>
      <c r="Q439" s="513">
        <v>525</v>
      </c>
    </row>
    <row r="440" spans="1:17" ht="14.45" customHeight="1" x14ac:dyDescent="0.2">
      <c r="A440" s="507" t="s">
        <v>1764</v>
      </c>
      <c r="B440" s="508" t="s">
        <v>1592</v>
      </c>
      <c r="C440" s="508" t="s">
        <v>1593</v>
      </c>
      <c r="D440" s="508" t="s">
        <v>1638</v>
      </c>
      <c r="E440" s="508" t="s">
        <v>1639</v>
      </c>
      <c r="F440" s="512">
        <v>29</v>
      </c>
      <c r="G440" s="512">
        <v>493</v>
      </c>
      <c r="H440" s="512">
        <v>1.2083333333333333</v>
      </c>
      <c r="I440" s="512">
        <v>17</v>
      </c>
      <c r="J440" s="512">
        <v>24</v>
      </c>
      <c r="K440" s="512">
        <v>408</v>
      </c>
      <c r="L440" s="512">
        <v>1</v>
      </c>
      <c r="M440" s="512">
        <v>17</v>
      </c>
      <c r="N440" s="512">
        <v>21</v>
      </c>
      <c r="O440" s="512">
        <v>357</v>
      </c>
      <c r="P440" s="535">
        <v>0.875</v>
      </c>
      <c r="Q440" s="513">
        <v>17</v>
      </c>
    </row>
    <row r="441" spans="1:17" ht="14.45" customHeight="1" x14ac:dyDescent="0.2">
      <c r="A441" s="507" t="s">
        <v>1764</v>
      </c>
      <c r="B441" s="508" t="s">
        <v>1592</v>
      </c>
      <c r="C441" s="508" t="s">
        <v>1593</v>
      </c>
      <c r="D441" s="508" t="s">
        <v>1640</v>
      </c>
      <c r="E441" s="508" t="s">
        <v>1641</v>
      </c>
      <c r="F441" s="512">
        <v>14</v>
      </c>
      <c r="G441" s="512">
        <v>2002</v>
      </c>
      <c r="H441" s="512">
        <v>2</v>
      </c>
      <c r="I441" s="512">
        <v>143</v>
      </c>
      <c r="J441" s="512">
        <v>7</v>
      </c>
      <c r="K441" s="512">
        <v>1001</v>
      </c>
      <c r="L441" s="512">
        <v>1</v>
      </c>
      <c r="M441" s="512">
        <v>143</v>
      </c>
      <c r="N441" s="512">
        <v>19</v>
      </c>
      <c r="O441" s="512">
        <v>2736</v>
      </c>
      <c r="P441" s="535">
        <v>2.7332667332667331</v>
      </c>
      <c r="Q441" s="513">
        <v>144</v>
      </c>
    </row>
    <row r="442" spans="1:17" ht="14.45" customHeight="1" x14ac:dyDescent="0.2">
      <c r="A442" s="507" t="s">
        <v>1764</v>
      </c>
      <c r="B442" s="508" t="s">
        <v>1592</v>
      </c>
      <c r="C442" s="508" t="s">
        <v>1593</v>
      </c>
      <c r="D442" s="508" t="s">
        <v>1642</v>
      </c>
      <c r="E442" s="508" t="s">
        <v>1643</v>
      </c>
      <c r="F442" s="512">
        <v>3</v>
      </c>
      <c r="G442" s="512">
        <v>195</v>
      </c>
      <c r="H442" s="512"/>
      <c r="I442" s="512">
        <v>65</v>
      </c>
      <c r="J442" s="512"/>
      <c r="K442" s="512"/>
      <c r="L442" s="512"/>
      <c r="M442" s="512"/>
      <c r="N442" s="512">
        <v>3</v>
      </c>
      <c r="O442" s="512">
        <v>198</v>
      </c>
      <c r="P442" s="535"/>
      <c r="Q442" s="513">
        <v>66</v>
      </c>
    </row>
    <row r="443" spans="1:17" ht="14.45" customHeight="1" x14ac:dyDescent="0.2">
      <c r="A443" s="507" t="s">
        <v>1764</v>
      </c>
      <c r="B443" s="508" t="s">
        <v>1592</v>
      </c>
      <c r="C443" s="508" t="s">
        <v>1593</v>
      </c>
      <c r="D443" s="508" t="s">
        <v>1644</v>
      </c>
      <c r="E443" s="508" t="s">
        <v>1645</v>
      </c>
      <c r="F443" s="512">
        <v>6</v>
      </c>
      <c r="G443" s="512">
        <v>744</v>
      </c>
      <c r="H443" s="512"/>
      <c r="I443" s="512">
        <v>124</v>
      </c>
      <c r="J443" s="512"/>
      <c r="K443" s="512"/>
      <c r="L443" s="512"/>
      <c r="M443" s="512"/>
      <c r="N443" s="512"/>
      <c r="O443" s="512"/>
      <c r="P443" s="535"/>
      <c r="Q443" s="513"/>
    </row>
    <row r="444" spans="1:17" ht="14.45" customHeight="1" x14ac:dyDescent="0.2">
      <c r="A444" s="507" t="s">
        <v>1764</v>
      </c>
      <c r="B444" s="508" t="s">
        <v>1592</v>
      </c>
      <c r="C444" s="508" t="s">
        <v>1593</v>
      </c>
      <c r="D444" s="508" t="s">
        <v>1648</v>
      </c>
      <c r="E444" s="508" t="s">
        <v>1649</v>
      </c>
      <c r="F444" s="512">
        <v>24</v>
      </c>
      <c r="G444" s="512">
        <v>3264</v>
      </c>
      <c r="H444" s="512">
        <v>5.9562043795620436</v>
      </c>
      <c r="I444" s="512">
        <v>136</v>
      </c>
      <c r="J444" s="512">
        <v>4</v>
      </c>
      <c r="K444" s="512">
        <v>548</v>
      </c>
      <c r="L444" s="512">
        <v>1</v>
      </c>
      <c r="M444" s="512">
        <v>137</v>
      </c>
      <c r="N444" s="512">
        <v>31</v>
      </c>
      <c r="O444" s="512">
        <v>4278</v>
      </c>
      <c r="P444" s="535">
        <v>7.8065693430656937</v>
      </c>
      <c r="Q444" s="513">
        <v>138</v>
      </c>
    </row>
    <row r="445" spans="1:17" ht="14.45" customHeight="1" x14ac:dyDescent="0.2">
      <c r="A445" s="507" t="s">
        <v>1764</v>
      </c>
      <c r="B445" s="508" t="s">
        <v>1592</v>
      </c>
      <c r="C445" s="508" t="s">
        <v>1593</v>
      </c>
      <c r="D445" s="508" t="s">
        <v>1650</v>
      </c>
      <c r="E445" s="508" t="s">
        <v>1651</v>
      </c>
      <c r="F445" s="512">
        <v>5</v>
      </c>
      <c r="G445" s="512">
        <v>455</v>
      </c>
      <c r="H445" s="512"/>
      <c r="I445" s="512">
        <v>91</v>
      </c>
      <c r="J445" s="512"/>
      <c r="K445" s="512"/>
      <c r="L445" s="512"/>
      <c r="M445" s="512"/>
      <c r="N445" s="512">
        <v>3</v>
      </c>
      <c r="O445" s="512">
        <v>276</v>
      </c>
      <c r="P445" s="535"/>
      <c r="Q445" s="513">
        <v>92</v>
      </c>
    </row>
    <row r="446" spans="1:17" ht="14.45" customHeight="1" x14ac:dyDescent="0.2">
      <c r="A446" s="507" t="s">
        <v>1764</v>
      </c>
      <c r="B446" s="508" t="s">
        <v>1592</v>
      </c>
      <c r="C446" s="508" t="s">
        <v>1593</v>
      </c>
      <c r="D446" s="508" t="s">
        <v>1652</v>
      </c>
      <c r="E446" s="508" t="s">
        <v>1653</v>
      </c>
      <c r="F446" s="512">
        <v>32</v>
      </c>
      <c r="G446" s="512">
        <v>4384</v>
      </c>
      <c r="H446" s="512">
        <v>2.115830115830116</v>
      </c>
      <c r="I446" s="512">
        <v>137</v>
      </c>
      <c r="J446" s="512">
        <v>15</v>
      </c>
      <c r="K446" s="512">
        <v>2072</v>
      </c>
      <c r="L446" s="512">
        <v>1</v>
      </c>
      <c r="M446" s="512">
        <v>138.13333333333333</v>
      </c>
      <c r="N446" s="512">
        <v>42</v>
      </c>
      <c r="O446" s="512">
        <v>5880</v>
      </c>
      <c r="P446" s="535">
        <v>2.8378378378378377</v>
      </c>
      <c r="Q446" s="513">
        <v>140</v>
      </c>
    </row>
    <row r="447" spans="1:17" ht="14.45" customHeight="1" x14ac:dyDescent="0.2">
      <c r="A447" s="507" t="s">
        <v>1764</v>
      </c>
      <c r="B447" s="508" t="s">
        <v>1592</v>
      </c>
      <c r="C447" s="508" t="s">
        <v>1593</v>
      </c>
      <c r="D447" s="508" t="s">
        <v>1656</v>
      </c>
      <c r="E447" s="508" t="s">
        <v>1657</v>
      </c>
      <c r="F447" s="512">
        <v>6</v>
      </c>
      <c r="G447" s="512">
        <v>1968</v>
      </c>
      <c r="H447" s="512">
        <v>0.6</v>
      </c>
      <c r="I447" s="512">
        <v>328</v>
      </c>
      <c r="J447" s="512">
        <v>10</v>
      </c>
      <c r="K447" s="512">
        <v>3280</v>
      </c>
      <c r="L447" s="512">
        <v>1</v>
      </c>
      <c r="M447" s="512">
        <v>328</v>
      </c>
      <c r="N447" s="512">
        <v>3</v>
      </c>
      <c r="O447" s="512">
        <v>987</v>
      </c>
      <c r="P447" s="535">
        <v>0.30091463414634145</v>
      </c>
      <c r="Q447" s="513">
        <v>329</v>
      </c>
    </row>
    <row r="448" spans="1:17" ht="14.45" customHeight="1" x14ac:dyDescent="0.2">
      <c r="A448" s="507" t="s">
        <v>1764</v>
      </c>
      <c r="B448" s="508" t="s">
        <v>1592</v>
      </c>
      <c r="C448" s="508" t="s">
        <v>1593</v>
      </c>
      <c r="D448" s="508" t="s">
        <v>1664</v>
      </c>
      <c r="E448" s="508" t="s">
        <v>1665</v>
      </c>
      <c r="F448" s="512">
        <v>4</v>
      </c>
      <c r="G448" s="512">
        <v>204</v>
      </c>
      <c r="H448" s="512">
        <v>1.3333333333333333</v>
      </c>
      <c r="I448" s="512">
        <v>51</v>
      </c>
      <c r="J448" s="512">
        <v>3</v>
      </c>
      <c r="K448" s="512">
        <v>153</v>
      </c>
      <c r="L448" s="512">
        <v>1</v>
      </c>
      <c r="M448" s="512">
        <v>51</v>
      </c>
      <c r="N448" s="512">
        <v>5</v>
      </c>
      <c r="O448" s="512">
        <v>260</v>
      </c>
      <c r="P448" s="535">
        <v>1.6993464052287581</v>
      </c>
      <c r="Q448" s="513">
        <v>52</v>
      </c>
    </row>
    <row r="449" spans="1:17" ht="14.45" customHeight="1" x14ac:dyDescent="0.2">
      <c r="A449" s="507" t="s">
        <v>1764</v>
      </c>
      <c r="B449" s="508" t="s">
        <v>1592</v>
      </c>
      <c r="C449" s="508" t="s">
        <v>1593</v>
      </c>
      <c r="D449" s="508" t="s">
        <v>1672</v>
      </c>
      <c r="E449" s="508" t="s">
        <v>1673</v>
      </c>
      <c r="F449" s="512"/>
      <c r="G449" s="512"/>
      <c r="H449" s="512"/>
      <c r="I449" s="512"/>
      <c r="J449" s="512"/>
      <c r="K449" s="512"/>
      <c r="L449" s="512"/>
      <c r="M449" s="512"/>
      <c r="N449" s="512">
        <v>2</v>
      </c>
      <c r="O449" s="512">
        <v>418</v>
      </c>
      <c r="P449" s="535"/>
      <c r="Q449" s="513">
        <v>209</v>
      </c>
    </row>
    <row r="450" spans="1:17" ht="14.45" customHeight="1" x14ac:dyDescent="0.2">
      <c r="A450" s="507" t="s">
        <v>1764</v>
      </c>
      <c r="B450" s="508" t="s">
        <v>1592</v>
      </c>
      <c r="C450" s="508" t="s">
        <v>1593</v>
      </c>
      <c r="D450" s="508" t="s">
        <v>1701</v>
      </c>
      <c r="E450" s="508" t="s">
        <v>1702</v>
      </c>
      <c r="F450" s="512">
        <v>18</v>
      </c>
      <c r="G450" s="512">
        <v>648</v>
      </c>
      <c r="H450" s="512"/>
      <c r="I450" s="512">
        <v>36</v>
      </c>
      <c r="J450" s="512"/>
      <c r="K450" s="512"/>
      <c r="L450" s="512"/>
      <c r="M450" s="512"/>
      <c r="N450" s="512"/>
      <c r="O450" s="512"/>
      <c r="P450" s="535"/>
      <c r="Q450" s="513"/>
    </row>
    <row r="451" spans="1:17" ht="14.45" customHeight="1" x14ac:dyDescent="0.2">
      <c r="A451" s="507" t="s">
        <v>1764</v>
      </c>
      <c r="B451" s="508" t="s">
        <v>1592</v>
      </c>
      <c r="C451" s="508" t="s">
        <v>1593</v>
      </c>
      <c r="D451" s="508" t="s">
        <v>1705</v>
      </c>
      <c r="E451" s="508" t="s">
        <v>1706</v>
      </c>
      <c r="F451" s="512"/>
      <c r="G451" s="512"/>
      <c r="H451" s="512"/>
      <c r="I451" s="512"/>
      <c r="J451" s="512">
        <v>1</v>
      </c>
      <c r="K451" s="512">
        <v>1493</v>
      </c>
      <c r="L451" s="512">
        <v>1</v>
      </c>
      <c r="M451" s="512">
        <v>1493</v>
      </c>
      <c r="N451" s="512">
        <v>2</v>
      </c>
      <c r="O451" s="512">
        <v>2992</v>
      </c>
      <c r="P451" s="535">
        <v>2.0040187541862022</v>
      </c>
      <c r="Q451" s="513">
        <v>1496</v>
      </c>
    </row>
    <row r="452" spans="1:17" ht="14.45" customHeight="1" x14ac:dyDescent="0.2">
      <c r="A452" s="507" t="s">
        <v>1764</v>
      </c>
      <c r="B452" s="508" t="s">
        <v>1592</v>
      </c>
      <c r="C452" s="508" t="s">
        <v>1593</v>
      </c>
      <c r="D452" s="508" t="s">
        <v>1707</v>
      </c>
      <c r="E452" s="508" t="s">
        <v>1708</v>
      </c>
      <c r="F452" s="512"/>
      <c r="G452" s="512"/>
      <c r="H452" s="512"/>
      <c r="I452" s="512"/>
      <c r="J452" s="512">
        <v>1</v>
      </c>
      <c r="K452" s="512">
        <v>327</v>
      </c>
      <c r="L452" s="512">
        <v>1</v>
      </c>
      <c r="M452" s="512">
        <v>327</v>
      </c>
      <c r="N452" s="512">
        <v>4</v>
      </c>
      <c r="O452" s="512">
        <v>1316</v>
      </c>
      <c r="P452" s="535">
        <v>4.0244648318042815</v>
      </c>
      <c r="Q452" s="513">
        <v>329</v>
      </c>
    </row>
    <row r="453" spans="1:17" ht="14.45" customHeight="1" x14ac:dyDescent="0.2">
      <c r="A453" s="507" t="s">
        <v>1764</v>
      </c>
      <c r="B453" s="508" t="s">
        <v>1592</v>
      </c>
      <c r="C453" s="508" t="s">
        <v>1593</v>
      </c>
      <c r="D453" s="508" t="s">
        <v>1711</v>
      </c>
      <c r="E453" s="508" t="s">
        <v>1712</v>
      </c>
      <c r="F453" s="512"/>
      <c r="G453" s="512"/>
      <c r="H453" s="512"/>
      <c r="I453" s="512"/>
      <c r="J453" s="512">
        <v>1</v>
      </c>
      <c r="K453" s="512">
        <v>332</v>
      </c>
      <c r="L453" s="512">
        <v>1</v>
      </c>
      <c r="M453" s="512">
        <v>332</v>
      </c>
      <c r="N453" s="512">
        <v>7</v>
      </c>
      <c r="O453" s="512">
        <v>2338</v>
      </c>
      <c r="P453" s="535">
        <v>7.0421686746987948</v>
      </c>
      <c r="Q453" s="513">
        <v>334</v>
      </c>
    </row>
    <row r="454" spans="1:17" ht="14.45" customHeight="1" x14ac:dyDescent="0.2">
      <c r="A454" s="507" t="s">
        <v>1764</v>
      </c>
      <c r="B454" s="508" t="s">
        <v>1592</v>
      </c>
      <c r="C454" s="508" t="s">
        <v>1593</v>
      </c>
      <c r="D454" s="508" t="s">
        <v>1713</v>
      </c>
      <c r="E454" s="508" t="s">
        <v>1714</v>
      </c>
      <c r="F454" s="512">
        <v>14</v>
      </c>
      <c r="G454" s="512">
        <v>3640</v>
      </c>
      <c r="H454" s="512">
        <v>3.4865900383141764</v>
      </c>
      <c r="I454" s="512">
        <v>260</v>
      </c>
      <c r="J454" s="512">
        <v>4</v>
      </c>
      <c r="K454" s="512">
        <v>1044</v>
      </c>
      <c r="L454" s="512">
        <v>1</v>
      </c>
      <c r="M454" s="512">
        <v>261</v>
      </c>
      <c r="N454" s="512">
        <v>30</v>
      </c>
      <c r="O454" s="512">
        <v>7860</v>
      </c>
      <c r="P454" s="535">
        <v>7.5287356321839081</v>
      </c>
      <c r="Q454" s="513">
        <v>262</v>
      </c>
    </row>
    <row r="455" spans="1:17" ht="14.45" customHeight="1" x14ac:dyDescent="0.2">
      <c r="A455" s="507" t="s">
        <v>1765</v>
      </c>
      <c r="B455" s="508" t="s">
        <v>1592</v>
      </c>
      <c r="C455" s="508" t="s">
        <v>1593</v>
      </c>
      <c r="D455" s="508" t="s">
        <v>1594</v>
      </c>
      <c r="E455" s="508" t="s">
        <v>1595</v>
      </c>
      <c r="F455" s="512">
        <v>950</v>
      </c>
      <c r="G455" s="512">
        <v>164350</v>
      </c>
      <c r="H455" s="512">
        <v>1.1271363125120017</v>
      </c>
      <c r="I455" s="512">
        <v>173</v>
      </c>
      <c r="J455" s="512">
        <v>838</v>
      </c>
      <c r="K455" s="512">
        <v>145812</v>
      </c>
      <c r="L455" s="512">
        <v>1</v>
      </c>
      <c r="M455" s="512">
        <v>174</v>
      </c>
      <c r="N455" s="512">
        <v>761</v>
      </c>
      <c r="O455" s="512">
        <v>133175</v>
      </c>
      <c r="P455" s="535">
        <v>0.91333360765917759</v>
      </c>
      <c r="Q455" s="513">
        <v>175</v>
      </c>
    </row>
    <row r="456" spans="1:17" ht="14.45" customHeight="1" x14ac:dyDescent="0.2">
      <c r="A456" s="507" t="s">
        <v>1765</v>
      </c>
      <c r="B456" s="508" t="s">
        <v>1592</v>
      </c>
      <c r="C456" s="508" t="s">
        <v>1593</v>
      </c>
      <c r="D456" s="508" t="s">
        <v>1608</v>
      </c>
      <c r="E456" s="508" t="s">
        <v>1609</v>
      </c>
      <c r="F456" s="512">
        <v>756</v>
      </c>
      <c r="G456" s="512">
        <v>808920</v>
      </c>
      <c r="H456" s="512">
        <v>1.5983086680761098</v>
      </c>
      <c r="I456" s="512">
        <v>1070</v>
      </c>
      <c r="J456" s="512">
        <v>473</v>
      </c>
      <c r="K456" s="512">
        <v>506110</v>
      </c>
      <c r="L456" s="512">
        <v>1</v>
      </c>
      <c r="M456" s="512">
        <v>1070</v>
      </c>
      <c r="N456" s="512">
        <v>488</v>
      </c>
      <c r="O456" s="512">
        <v>523624</v>
      </c>
      <c r="P456" s="535">
        <v>1.0346051253680031</v>
      </c>
      <c r="Q456" s="513">
        <v>1073</v>
      </c>
    </row>
    <row r="457" spans="1:17" ht="14.45" customHeight="1" x14ac:dyDescent="0.2">
      <c r="A457" s="507" t="s">
        <v>1765</v>
      </c>
      <c r="B457" s="508" t="s">
        <v>1592</v>
      </c>
      <c r="C457" s="508" t="s">
        <v>1593</v>
      </c>
      <c r="D457" s="508" t="s">
        <v>1610</v>
      </c>
      <c r="E457" s="508" t="s">
        <v>1611</v>
      </c>
      <c r="F457" s="512">
        <v>1282</v>
      </c>
      <c r="G457" s="512">
        <v>58972</v>
      </c>
      <c r="H457" s="512">
        <v>1.1508078994614004</v>
      </c>
      <c r="I457" s="512">
        <v>46</v>
      </c>
      <c r="J457" s="512">
        <v>1114</v>
      </c>
      <c r="K457" s="512">
        <v>51244</v>
      </c>
      <c r="L457" s="512">
        <v>1</v>
      </c>
      <c r="M457" s="512">
        <v>46</v>
      </c>
      <c r="N457" s="512">
        <v>1368</v>
      </c>
      <c r="O457" s="512">
        <v>64296</v>
      </c>
      <c r="P457" s="535">
        <v>1.2547029896182968</v>
      </c>
      <c r="Q457" s="513">
        <v>47</v>
      </c>
    </row>
    <row r="458" spans="1:17" ht="14.45" customHeight="1" x14ac:dyDescent="0.2">
      <c r="A458" s="507" t="s">
        <v>1765</v>
      </c>
      <c r="B458" s="508" t="s">
        <v>1592</v>
      </c>
      <c r="C458" s="508" t="s">
        <v>1593</v>
      </c>
      <c r="D458" s="508" t="s">
        <v>1612</v>
      </c>
      <c r="E458" s="508" t="s">
        <v>1613</v>
      </c>
      <c r="F458" s="512">
        <v>130</v>
      </c>
      <c r="G458" s="512">
        <v>45110</v>
      </c>
      <c r="H458" s="512">
        <v>0.98484848484848486</v>
      </c>
      <c r="I458" s="512">
        <v>347</v>
      </c>
      <c r="J458" s="512">
        <v>132</v>
      </c>
      <c r="K458" s="512">
        <v>45804</v>
      </c>
      <c r="L458" s="512">
        <v>1</v>
      </c>
      <c r="M458" s="512">
        <v>347</v>
      </c>
      <c r="N458" s="512">
        <v>186</v>
      </c>
      <c r="O458" s="512">
        <v>64728</v>
      </c>
      <c r="P458" s="535">
        <v>1.4131516898087504</v>
      </c>
      <c r="Q458" s="513">
        <v>348</v>
      </c>
    </row>
    <row r="459" spans="1:17" ht="14.45" customHeight="1" x14ac:dyDescent="0.2">
      <c r="A459" s="507" t="s">
        <v>1765</v>
      </c>
      <c r="B459" s="508" t="s">
        <v>1592</v>
      </c>
      <c r="C459" s="508" t="s">
        <v>1593</v>
      </c>
      <c r="D459" s="508" t="s">
        <v>1614</v>
      </c>
      <c r="E459" s="508" t="s">
        <v>1615</v>
      </c>
      <c r="F459" s="512">
        <v>74</v>
      </c>
      <c r="G459" s="512">
        <v>3774</v>
      </c>
      <c r="H459" s="512">
        <v>1.85</v>
      </c>
      <c r="I459" s="512">
        <v>51</v>
      </c>
      <c r="J459" s="512">
        <v>40</v>
      </c>
      <c r="K459" s="512">
        <v>2040</v>
      </c>
      <c r="L459" s="512">
        <v>1</v>
      </c>
      <c r="M459" s="512">
        <v>51</v>
      </c>
      <c r="N459" s="512">
        <v>12</v>
      </c>
      <c r="O459" s="512">
        <v>612</v>
      </c>
      <c r="P459" s="535">
        <v>0.3</v>
      </c>
      <c r="Q459" s="513">
        <v>51</v>
      </c>
    </row>
    <row r="460" spans="1:17" ht="14.45" customHeight="1" x14ac:dyDescent="0.2">
      <c r="A460" s="507" t="s">
        <v>1765</v>
      </c>
      <c r="B460" s="508" t="s">
        <v>1592</v>
      </c>
      <c r="C460" s="508" t="s">
        <v>1593</v>
      </c>
      <c r="D460" s="508" t="s">
        <v>1618</v>
      </c>
      <c r="E460" s="508" t="s">
        <v>1619</v>
      </c>
      <c r="F460" s="512">
        <v>1134</v>
      </c>
      <c r="G460" s="512">
        <v>427518</v>
      </c>
      <c r="H460" s="512">
        <v>1.0977734753146176</v>
      </c>
      <c r="I460" s="512">
        <v>377</v>
      </c>
      <c r="J460" s="512">
        <v>1033</v>
      </c>
      <c r="K460" s="512">
        <v>389441</v>
      </c>
      <c r="L460" s="512">
        <v>1</v>
      </c>
      <c r="M460" s="512">
        <v>377</v>
      </c>
      <c r="N460" s="512">
        <v>1277</v>
      </c>
      <c r="O460" s="512">
        <v>482706</v>
      </c>
      <c r="P460" s="535">
        <v>1.2394842864516062</v>
      </c>
      <c r="Q460" s="513">
        <v>378</v>
      </c>
    </row>
    <row r="461" spans="1:17" ht="14.45" customHeight="1" x14ac:dyDescent="0.2">
      <c r="A461" s="507" t="s">
        <v>1765</v>
      </c>
      <c r="B461" s="508" t="s">
        <v>1592</v>
      </c>
      <c r="C461" s="508" t="s">
        <v>1593</v>
      </c>
      <c r="D461" s="508" t="s">
        <v>1620</v>
      </c>
      <c r="E461" s="508" t="s">
        <v>1621</v>
      </c>
      <c r="F461" s="512">
        <v>164</v>
      </c>
      <c r="G461" s="512">
        <v>5576</v>
      </c>
      <c r="H461" s="512">
        <v>1.251908396946565</v>
      </c>
      <c r="I461" s="512">
        <v>34</v>
      </c>
      <c r="J461" s="512">
        <v>131</v>
      </c>
      <c r="K461" s="512">
        <v>4454</v>
      </c>
      <c r="L461" s="512">
        <v>1</v>
      </c>
      <c r="M461" s="512">
        <v>34</v>
      </c>
      <c r="N461" s="512">
        <v>93</v>
      </c>
      <c r="O461" s="512">
        <v>3162</v>
      </c>
      <c r="P461" s="535">
        <v>0.70992366412213737</v>
      </c>
      <c r="Q461" s="513">
        <v>34</v>
      </c>
    </row>
    <row r="462" spans="1:17" ht="14.45" customHeight="1" x14ac:dyDescent="0.2">
      <c r="A462" s="507" t="s">
        <v>1765</v>
      </c>
      <c r="B462" s="508" t="s">
        <v>1592</v>
      </c>
      <c r="C462" s="508" t="s">
        <v>1593</v>
      </c>
      <c r="D462" s="508" t="s">
        <v>1622</v>
      </c>
      <c r="E462" s="508" t="s">
        <v>1623</v>
      </c>
      <c r="F462" s="512">
        <v>963</v>
      </c>
      <c r="G462" s="512">
        <v>504612</v>
      </c>
      <c r="H462" s="512">
        <v>1.4099560761346999</v>
      </c>
      <c r="I462" s="512">
        <v>524</v>
      </c>
      <c r="J462" s="512">
        <v>683</v>
      </c>
      <c r="K462" s="512">
        <v>357892</v>
      </c>
      <c r="L462" s="512">
        <v>1</v>
      </c>
      <c r="M462" s="512">
        <v>524</v>
      </c>
      <c r="N462" s="512">
        <v>577</v>
      </c>
      <c r="O462" s="512">
        <v>302925</v>
      </c>
      <c r="P462" s="535">
        <v>0.84641456081722977</v>
      </c>
      <c r="Q462" s="513">
        <v>525</v>
      </c>
    </row>
    <row r="463" spans="1:17" ht="14.45" customHeight="1" x14ac:dyDescent="0.2">
      <c r="A463" s="507" t="s">
        <v>1765</v>
      </c>
      <c r="B463" s="508" t="s">
        <v>1592</v>
      </c>
      <c r="C463" s="508" t="s">
        <v>1593</v>
      </c>
      <c r="D463" s="508" t="s">
        <v>1624</v>
      </c>
      <c r="E463" s="508" t="s">
        <v>1625</v>
      </c>
      <c r="F463" s="512">
        <v>243</v>
      </c>
      <c r="G463" s="512">
        <v>13851</v>
      </c>
      <c r="H463" s="512">
        <v>0.42545152967194988</v>
      </c>
      <c r="I463" s="512">
        <v>57</v>
      </c>
      <c r="J463" s="512">
        <v>569</v>
      </c>
      <c r="K463" s="512">
        <v>32556</v>
      </c>
      <c r="L463" s="512">
        <v>1</v>
      </c>
      <c r="M463" s="512">
        <v>57.216168717047452</v>
      </c>
      <c r="N463" s="512">
        <v>848</v>
      </c>
      <c r="O463" s="512">
        <v>49184</v>
      </c>
      <c r="P463" s="535">
        <v>1.510750706474997</v>
      </c>
      <c r="Q463" s="513">
        <v>58</v>
      </c>
    </row>
    <row r="464" spans="1:17" ht="14.45" customHeight="1" x14ac:dyDescent="0.2">
      <c r="A464" s="507" t="s">
        <v>1765</v>
      </c>
      <c r="B464" s="508" t="s">
        <v>1592</v>
      </c>
      <c r="C464" s="508" t="s">
        <v>1593</v>
      </c>
      <c r="D464" s="508" t="s">
        <v>1626</v>
      </c>
      <c r="E464" s="508" t="s">
        <v>1627</v>
      </c>
      <c r="F464" s="512">
        <v>863</v>
      </c>
      <c r="G464" s="512">
        <v>193312</v>
      </c>
      <c r="H464" s="512">
        <v>0.96535330836454436</v>
      </c>
      <c r="I464" s="512">
        <v>224</v>
      </c>
      <c r="J464" s="512">
        <v>890</v>
      </c>
      <c r="K464" s="512">
        <v>200250</v>
      </c>
      <c r="L464" s="512">
        <v>1</v>
      </c>
      <c r="M464" s="512">
        <v>225</v>
      </c>
      <c r="N464" s="512">
        <v>933</v>
      </c>
      <c r="O464" s="512">
        <v>210858</v>
      </c>
      <c r="P464" s="535">
        <v>1.0529737827715355</v>
      </c>
      <c r="Q464" s="513">
        <v>226</v>
      </c>
    </row>
    <row r="465" spans="1:17" ht="14.45" customHeight="1" x14ac:dyDescent="0.2">
      <c r="A465" s="507" t="s">
        <v>1765</v>
      </c>
      <c r="B465" s="508" t="s">
        <v>1592</v>
      </c>
      <c r="C465" s="508" t="s">
        <v>1593</v>
      </c>
      <c r="D465" s="508" t="s">
        <v>1628</v>
      </c>
      <c r="E465" s="508" t="s">
        <v>1629</v>
      </c>
      <c r="F465" s="512">
        <v>862</v>
      </c>
      <c r="G465" s="512">
        <v>476686</v>
      </c>
      <c r="H465" s="512">
        <v>0.98788064675235321</v>
      </c>
      <c r="I465" s="512">
        <v>553</v>
      </c>
      <c r="J465" s="512">
        <v>871</v>
      </c>
      <c r="K465" s="512">
        <v>482534</v>
      </c>
      <c r="L465" s="512">
        <v>1</v>
      </c>
      <c r="M465" s="512">
        <v>554</v>
      </c>
      <c r="N465" s="512">
        <v>906</v>
      </c>
      <c r="O465" s="512">
        <v>502830</v>
      </c>
      <c r="P465" s="535">
        <v>1.0420612848006565</v>
      </c>
      <c r="Q465" s="513">
        <v>555</v>
      </c>
    </row>
    <row r="466" spans="1:17" ht="14.45" customHeight="1" x14ac:dyDescent="0.2">
      <c r="A466" s="507" t="s">
        <v>1765</v>
      </c>
      <c r="B466" s="508" t="s">
        <v>1592</v>
      </c>
      <c r="C466" s="508" t="s">
        <v>1593</v>
      </c>
      <c r="D466" s="508" t="s">
        <v>1630</v>
      </c>
      <c r="E466" s="508" t="s">
        <v>1631</v>
      </c>
      <c r="F466" s="512">
        <v>1</v>
      </c>
      <c r="G466" s="512">
        <v>213</v>
      </c>
      <c r="H466" s="512">
        <v>0.99532710280373837</v>
      </c>
      <c r="I466" s="512">
        <v>213</v>
      </c>
      <c r="J466" s="512">
        <v>1</v>
      </c>
      <c r="K466" s="512">
        <v>214</v>
      </c>
      <c r="L466" s="512">
        <v>1</v>
      </c>
      <c r="M466" s="512">
        <v>214</v>
      </c>
      <c r="N466" s="512">
        <v>2</v>
      </c>
      <c r="O466" s="512">
        <v>432</v>
      </c>
      <c r="P466" s="535">
        <v>2.0186915887850465</v>
      </c>
      <c r="Q466" s="513">
        <v>216</v>
      </c>
    </row>
    <row r="467" spans="1:17" ht="14.45" customHeight="1" x14ac:dyDescent="0.2">
      <c r="A467" s="507" t="s">
        <v>1765</v>
      </c>
      <c r="B467" s="508" t="s">
        <v>1592</v>
      </c>
      <c r="C467" s="508" t="s">
        <v>1593</v>
      </c>
      <c r="D467" s="508" t="s">
        <v>1632</v>
      </c>
      <c r="E467" s="508" t="s">
        <v>1633</v>
      </c>
      <c r="F467" s="512">
        <v>24</v>
      </c>
      <c r="G467" s="512">
        <v>3384</v>
      </c>
      <c r="H467" s="512">
        <v>1.7022132796780685</v>
      </c>
      <c r="I467" s="512">
        <v>141</v>
      </c>
      <c r="J467" s="512">
        <v>14</v>
      </c>
      <c r="K467" s="512">
        <v>1988</v>
      </c>
      <c r="L467" s="512">
        <v>1</v>
      </c>
      <c r="M467" s="512">
        <v>142</v>
      </c>
      <c r="N467" s="512">
        <v>16</v>
      </c>
      <c r="O467" s="512">
        <v>2288</v>
      </c>
      <c r="P467" s="535">
        <v>1.1509054325955734</v>
      </c>
      <c r="Q467" s="513">
        <v>143</v>
      </c>
    </row>
    <row r="468" spans="1:17" ht="14.45" customHeight="1" x14ac:dyDescent="0.2">
      <c r="A468" s="507" t="s">
        <v>1765</v>
      </c>
      <c r="B468" s="508" t="s">
        <v>1592</v>
      </c>
      <c r="C468" s="508" t="s">
        <v>1593</v>
      </c>
      <c r="D468" s="508" t="s">
        <v>1638</v>
      </c>
      <c r="E468" s="508" t="s">
        <v>1639</v>
      </c>
      <c r="F468" s="512">
        <v>1825</v>
      </c>
      <c r="G468" s="512">
        <v>31025</v>
      </c>
      <c r="H468" s="512">
        <v>1.4765372168284789</v>
      </c>
      <c r="I468" s="512">
        <v>17</v>
      </c>
      <c r="J468" s="512">
        <v>1236</v>
      </c>
      <c r="K468" s="512">
        <v>21012</v>
      </c>
      <c r="L468" s="512">
        <v>1</v>
      </c>
      <c r="M468" s="512">
        <v>17</v>
      </c>
      <c r="N468" s="512">
        <v>1442</v>
      </c>
      <c r="O468" s="512">
        <v>24514</v>
      </c>
      <c r="P468" s="535">
        <v>1.1666666666666667</v>
      </c>
      <c r="Q468" s="513">
        <v>17</v>
      </c>
    </row>
    <row r="469" spans="1:17" ht="14.45" customHeight="1" x14ac:dyDescent="0.2">
      <c r="A469" s="507" t="s">
        <v>1765</v>
      </c>
      <c r="B469" s="508" t="s">
        <v>1592</v>
      </c>
      <c r="C469" s="508" t="s">
        <v>1593</v>
      </c>
      <c r="D469" s="508" t="s">
        <v>1640</v>
      </c>
      <c r="E469" s="508" t="s">
        <v>1641</v>
      </c>
      <c r="F469" s="512">
        <v>57</v>
      </c>
      <c r="G469" s="512">
        <v>8151</v>
      </c>
      <c r="H469" s="512">
        <v>1.0363636363636364</v>
      </c>
      <c r="I469" s="512">
        <v>143</v>
      </c>
      <c r="J469" s="512">
        <v>55</v>
      </c>
      <c r="K469" s="512">
        <v>7865</v>
      </c>
      <c r="L469" s="512">
        <v>1</v>
      </c>
      <c r="M469" s="512">
        <v>143</v>
      </c>
      <c r="N469" s="512">
        <v>76</v>
      </c>
      <c r="O469" s="512">
        <v>10944</v>
      </c>
      <c r="P469" s="535">
        <v>1.3914812460267005</v>
      </c>
      <c r="Q469" s="513">
        <v>144</v>
      </c>
    </row>
    <row r="470" spans="1:17" ht="14.45" customHeight="1" x14ac:dyDescent="0.2">
      <c r="A470" s="507" t="s">
        <v>1765</v>
      </c>
      <c r="B470" s="508" t="s">
        <v>1592</v>
      </c>
      <c r="C470" s="508" t="s">
        <v>1593</v>
      </c>
      <c r="D470" s="508" t="s">
        <v>1642</v>
      </c>
      <c r="E470" s="508" t="s">
        <v>1643</v>
      </c>
      <c r="F470" s="512">
        <v>108</v>
      </c>
      <c r="G470" s="512">
        <v>7020</v>
      </c>
      <c r="H470" s="512">
        <v>1.1868131868131868</v>
      </c>
      <c r="I470" s="512">
        <v>65</v>
      </c>
      <c r="J470" s="512">
        <v>91</v>
      </c>
      <c r="K470" s="512">
        <v>5915</v>
      </c>
      <c r="L470" s="512">
        <v>1</v>
      </c>
      <c r="M470" s="512">
        <v>65</v>
      </c>
      <c r="N470" s="512">
        <v>77</v>
      </c>
      <c r="O470" s="512">
        <v>5082</v>
      </c>
      <c r="P470" s="535">
        <v>0.85917159763313611</v>
      </c>
      <c r="Q470" s="513">
        <v>66</v>
      </c>
    </row>
    <row r="471" spans="1:17" ht="14.45" customHeight="1" x14ac:dyDescent="0.2">
      <c r="A471" s="507" t="s">
        <v>1765</v>
      </c>
      <c r="B471" s="508" t="s">
        <v>1592</v>
      </c>
      <c r="C471" s="508" t="s">
        <v>1593</v>
      </c>
      <c r="D471" s="508" t="s">
        <v>1648</v>
      </c>
      <c r="E471" s="508" t="s">
        <v>1649</v>
      </c>
      <c r="F471" s="512">
        <v>1312</v>
      </c>
      <c r="G471" s="512">
        <v>178432</v>
      </c>
      <c r="H471" s="512">
        <v>0.97388342784785253</v>
      </c>
      <c r="I471" s="512">
        <v>136</v>
      </c>
      <c r="J471" s="512">
        <v>1339</v>
      </c>
      <c r="K471" s="512">
        <v>183217</v>
      </c>
      <c r="L471" s="512">
        <v>1</v>
      </c>
      <c r="M471" s="512">
        <v>136.83121732636295</v>
      </c>
      <c r="N471" s="512">
        <v>1378</v>
      </c>
      <c r="O471" s="512">
        <v>190164</v>
      </c>
      <c r="P471" s="535">
        <v>1.0379167871976946</v>
      </c>
      <c r="Q471" s="513">
        <v>138</v>
      </c>
    </row>
    <row r="472" spans="1:17" ht="14.45" customHeight="1" x14ac:dyDescent="0.2">
      <c r="A472" s="507" t="s">
        <v>1765</v>
      </c>
      <c r="B472" s="508" t="s">
        <v>1592</v>
      </c>
      <c r="C472" s="508" t="s">
        <v>1593</v>
      </c>
      <c r="D472" s="508" t="s">
        <v>1650</v>
      </c>
      <c r="E472" s="508" t="s">
        <v>1651</v>
      </c>
      <c r="F472" s="512">
        <v>278</v>
      </c>
      <c r="G472" s="512">
        <v>25298</v>
      </c>
      <c r="H472" s="512">
        <v>1.3113207547169812</v>
      </c>
      <c r="I472" s="512">
        <v>91</v>
      </c>
      <c r="J472" s="512">
        <v>212</v>
      </c>
      <c r="K472" s="512">
        <v>19292</v>
      </c>
      <c r="L472" s="512">
        <v>1</v>
      </c>
      <c r="M472" s="512">
        <v>91</v>
      </c>
      <c r="N472" s="512">
        <v>186</v>
      </c>
      <c r="O472" s="512">
        <v>17112</v>
      </c>
      <c r="P472" s="535">
        <v>0.88699979266017004</v>
      </c>
      <c r="Q472" s="513">
        <v>92</v>
      </c>
    </row>
    <row r="473" spans="1:17" ht="14.45" customHeight="1" x14ac:dyDescent="0.2">
      <c r="A473" s="507" t="s">
        <v>1765</v>
      </c>
      <c r="B473" s="508" t="s">
        <v>1592</v>
      </c>
      <c r="C473" s="508" t="s">
        <v>1593</v>
      </c>
      <c r="D473" s="508" t="s">
        <v>1652</v>
      </c>
      <c r="E473" s="508" t="s">
        <v>1653</v>
      </c>
      <c r="F473" s="512">
        <v>4</v>
      </c>
      <c r="G473" s="512">
        <v>548</v>
      </c>
      <c r="H473" s="512">
        <v>1.9855072463768115</v>
      </c>
      <c r="I473" s="512">
        <v>137</v>
      </c>
      <c r="J473" s="512">
        <v>2</v>
      </c>
      <c r="K473" s="512">
        <v>276</v>
      </c>
      <c r="L473" s="512">
        <v>1</v>
      </c>
      <c r="M473" s="512">
        <v>138</v>
      </c>
      <c r="N473" s="512">
        <v>4</v>
      </c>
      <c r="O473" s="512">
        <v>560</v>
      </c>
      <c r="P473" s="535">
        <v>2.0289855072463769</v>
      </c>
      <c r="Q473" s="513">
        <v>140</v>
      </c>
    </row>
    <row r="474" spans="1:17" ht="14.45" customHeight="1" x14ac:dyDescent="0.2">
      <c r="A474" s="507" t="s">
        <v>1765</v>
      </c>
      <c r="B474" s="508" t="s">
        <v>1592</v>
      </c>
      <c r="C474" s="508" t="s">
        <v>1593</v>
      </c>
      <c r="D474" s="508" t="s">
        <v>1654</v>
      </c>
      <c r="E474" s="508" t="s">
        <v>1655</v>
      </c>
      <c r="F474" s="512">
        <v>99</v>
      </c>
      <c r="G474" s="512">
        <v>6534</v>
      </c>
      <c r="H474" s="512">
        <v>1.2488532110091743</v>
      </c>
      <c r="I474" s="512">
        <v>66</v>
      </c>
      <c r="J474" s="512">
        <v>79</v>
      </c>
      <c r="K474" s="512">
        <v>5232</v>
      </c>
      <c r="L474" s="512">
        <v>1</v>
      </c>
      <c r="M474" s="512">
        <v>66.22784810126582</v>
      </c>
      <c r="N474" s="512">
        <v>69</v>
      </c>
      <c r="O474" s="512">
        <v>4623</v>
      </c>
      <c r="P474" s="535">
        <v>0.88360091743119262</v>
      </c>
      <c r="Q474" s="513">
        <v>67</v>
      </c>
    </row>
    <row r="475" spans="1:17" ht="14.45" customHeight="1" x14ac:dyDescent="0.2">
      <c r="A475" s="507" t="s">
        <v>1765</v>
      </c>
      <c r="B475" s="508" t="s">
        <v>1592</v>
      </c>
      <c r="C475" s="508" t="s">
        <v>1593</v>
      </c>
      <c r="D475" s="508" t="s">
        <v>1656</v>
      </c>
      <c r="E475" s="508" t="s">
        <v>1657</v>
      </c>
      <c r="F475" s="512">
        <v>1681</v>
      </c>
      <c r="G475" s="512">
        <v>551368</v>
      </c>
      <c r="H475" s="512">
        <v>1.2950693374422189</v>
      </c>
      <c r="I475" s="512">
        <v>328</v>
      </c>
      <c r="J475" s="512">
        <v>1298</v>
      </c>
      <c r="K475" s="512">
        <v>425744</v>
      </c>
      <c r="L475" s="512">
        <v>1</v>
      </c>
      <c r="M475" s="512">
        <v>328</v>
      </c>
      <c r="N475" s="512">
        <v>1643</v>
      </c>
      <c r="O475" s="512">
        <v>540547</v>
      </c>
      <c r="P475" s="535">
        <v>1.2696526551166898</v>
      </c>
      <c r="Q475" s="513">
        <v>329</v>
      </c>
    </row>
    <row r="476" spans="1:17" ht="14.45" customHeight="1" x14ac:dyDescent="0.2">
      <c r="A476" s="507" t="s">
        <v>1765</v>
      </c>
      <c r="B476" s="508" t="s">
        <v>1592</v>
      </c>
      <c r="C476" s="508" t="s">
        <v>1593</v>
      </c>
      <c r="D476" s="508" t="s">
        <v>1664</v>
      </c>
      <c r="E476" s="508" t="s">
        <v>1665</v>
      </c>
      <c r="F476" s="512">
        <v>178</v>
      </c>
      <c r="G476" s="512">
        <v>9078</v>
      </c>
      <c r="H476" s="512">
        <v>0.98342541436464093</v>
      </c>
      <c r="I476" s="512">
        <v>51</v>
      </c>
      <c r="J476" s="512">
        <v>181</v>
      </c>
      <c r="K476" s="512">
        <v>9231</v>
      </c>
      <c r="L476" s="512">
        <v>1</v>
      </c>
      <c r="M476" s="512">
        <v>51</v>
      </c>
      <c r="N476" s="512">
        <v>218</v>
      </c>
      <c r="O476" s="512">
        <v>11336</v>
      </c>
      <c r="P476" s="535">
        <v>1.2280359657675224</v>
      </c>
      <c r="Q476" s="513">
        <v>52</v>
      </c>
    </row>
    <row r="477" spans="1:17" ht="14.45" customHeight="1" x14ac:dyDescent="0.2">
      <c r="A477" s="507" t="s">
        <v>1765</v>
      </c>
      <c r="B477" s="508" t="s">
        <v>1592</v>
      </c>
      <c r="C477" s="508" t="s">
        <v>1593</v>
      </c>
      <c r="D477" s="508" t="s">
        <v>1672</v>
      </c>
      <c r="E477" s="508" t="s">
        <v>1673</v>
      </c>
      <c r="F477" s="512">
        <v>44</v>
      </c>
      <c r="G477" s="512">
        <v>9108</v>
      </c>
      <c r="H477" s="512">
        <v>0.95652173913043481</v>
      </c>
      <c r="I477" s="512">
        <v>207</v>
      </c>
      <c r="J477" s="512">
        <v>46</v>
      </c>
      <c r="K477" s="512">
        <v>9522</v>
      </c>
      <c r="L477" s="512">
        <v>1</v>
      </c>
      <c r="M477" s="512">
        <v>207</v>
      </c>
      <c r="N477" s="512">
        <v>47</v>
      </c>
      <c r="O477" s="512">
        <v>9823</v>
      </c>
      <c r="P477" s="535">
        <v>1.0316110060911574</v>
      </c>
      <c r="Q477" s="513">
        <v>209</v>
      </c>
    </row>
    <row r="478" spans="1:17" ht="14.45" customHeight="1" x14ac:dyDescent="0.2">
      <c r="A478" s="507" t="s">
        <v>1765</v>
      </c>
      <c r="B478" s="508" t="s">
        <v>1592</v>
      </c>
      <c r="C478" s="508" t="s">
        <v>1593</v>
      </c>
      <c r="D478" s="508" t="s">
        <v>1674</v>
      </c>
      <c r="E478" s="508" t="s">
        <v>1675</v>
      </c>
      <c r="F478" s="512">
        <v>4</v>
      </c>
      <c r="G478" s="512">
        <v>3052</v>
      </c>
      <c r="H478" s="512">
        <v>2</v>
      </c>
      <c r="I478" s="512">
        <v>763</v>
      </c>
      <c r="J478" s="512">
        <v>2</v>
      </c>
      <c r="K478" s="512">
        <v>1526</v>
      </c>
      <c r="L478" s="512">
        <v>1</v>
      </c>
      <c r="M478" s="512">
        <v>763</v>
      </c>
      <c r="N478" s="512">
        <v>2</v>
      </c>
      <c r="O478" s="512">
        <v>1528</v>
      </c>
      <c r="P478" s="535">
        <v>1.0013106159895151</v>
      </c>
      <c r="Q478" s="513">
        <v>764</v>
      </c>
    </row>
    <row r="479" spans="1:17" ht="14.45" customHeight="1" x14ac:dyDescent="0.2">
      <c r="A479" s="507" t="s">
        <v>1765</v>
      </c>
      <c r="B479" s="508" t="s">
        <v>1592</v>
      </c>
      <c r="C479" s="508" t="s">
        <v>1593</v>
      </c>
      <c r="D479" s="508" t="s">
        <v>1676</v>
      </c>
      <c r="E479" s="508" t="s">
        <v>1677</v>
      </c>
      <c r="F479" s="512">
        <v>2</v>
      </c>
      <c r="G479" s="512">
        <v>4232</v>
      </c>
      <c r="H479" s="512"/>
      <c r="I479" s="512">
        <v>2116</v>
      </c>
      <c r="J479" s="512"/>
      <c r="K479" s="512"/>
      <c r="L479" s="512"/>
      <c r="M479" s="512"/>
      <c r="N479" s="512"/>
      <c r="O479" s="512"/>
      <c r="P479" s="535"/>
      <c r="Q479" s="513"/>
    </row>
    <row r="480" spans="1:17" ht="14.45" customHeight="1" x14ac:dyDescent="0.2">
      <c r="A480" s="507" t="s">
        <v>1765</v>
      </c>
      <c r="B480" s="508" t="s">
        <v>1592</v>
      </c>
      <c r="C480" s="508" t="s">
        <v>1593</v>
      </c>
      <c r="D480" s="508" t="s">
        <v>1678</v>
      </c>
      <c r="E480" s="508" t="s">
        <v>1679</v>
      </c>
      <c r="F480" s="512">
        <v>79</v>
      </c>
      <c r="G480" s="512">
        <v>48348</v>
      </c>
      <c r="H480" s="512">
        <v>1.0821917808219179</v>
      </c>
      <c r="I480" s="512">
        <v>612</v>
      </c>
      <c r="J480" s="512">
        <v>73</v>
      </c>
      <c r="K480" s="512">
        <v>44676</v>
      </c>
      <c r="L480" s="512">
        <v>1</v>
      </c>
      <c r="M480" s="512">
        <v>612</v>
      </c>
      <c r="N480" s="512">
        <v>87</v>
      </c>
      <c r="O480" s="512">
        <v>53505</v>
      </c>
      <c r="P480" s="535">
        <v>1.1976228847703465</v>
      </c>
      <c r="Q480" s="513">
        <v>615</v>
      </c>
    </row>
    <row r="481" spans="1:17" ht="14.45" customHeight="1" x14ac:dyDescent="0.2">
      <c r="A481" s="507" t="s">
        <v>1765</v>
      </c>
      <c r="B481" s="508" t="s">
        <v>1592</v>
      </c>
      <c r="C481" s="508" t="s">
        <v>1593</v>
      </c>
      <c r="D481" s="508" t="s">
        <v>1680</v>
      </c>
      <c r="E481" s="508" t="s">
        <v>1681</v>
      </c>
      <c r="F481" s="512">
        <v>1</v>
      </c>
      <c r="G481" s="512">
        <v>825</v>
      </c>
      <c r="H481" s="512">
        <v>1</v>
      </c>
      <c r="I481" s="512">
        <v>825</v>
      </c>
      <c r="J481" s="512">
        <v>1</v>
      </c>
      <c r="K481" s="512">
        <v>825</v>
      </c>
      <c r="L481" s="512">
        <v>1</v>
      </c>
      <c r="M481" s="512">
        <v>825</v>
      </c>
      <c r="N481" s="512">
        <v>3</v>
      </c>
      <c r="O481" s="512">
        <v>2478</v>
      </c>
      <c r="P481" s="535">
        <v>3.0036363636363634</v>
      </c>
      <c r="Q481" s="513">
        <v>826</v>
      </c>
    </row>
    <row r="482" spans="1:17" ht="14.45" customHeight="1" x14ac:dyDescent="0.2">
      <c r="A482" s="507" t="s">
        <v>1765</v>
      </c>
      <c r="B482" s="508" t="s">
        <v>1592</v>
      </c>
      <c r="C482" s="508" t="s">
        <v>1593</v>
      </c>
      <c r="D482" s="508" t="s">
        <v>1682</v>
      </c>
      <c r="E482" s="508" t="s">
        <v>1683</v>
      </c>
      <c r="F482" s="512">
        <v>1</v>
      </c>
      <c r="G482" s="512">
        <v>431</v>
      </c>
      <c r="H482" s="512"/>
      <c r="I482" s="512">
        <v>431</v>
      </c>
      <c r="J482" s="512"/>
      <c r="K482" s="512"/>
      <c r="L482" s="512"/>
      <c r="M482" s="512"/>
      <c r="N482" s="512">
        <v>1</v>
      </c>
      <c r="O482" s="512">
        <v>433</v>
      </c>
      <c r="P482" s="535"/>
      <c r="Q482" s="513">
        <v>433</v>
      </c>
    </row>
    <row r="483" spans="1:17" ht="14.45" customHeight="1" x14ac:dyDescent="0.2">
      <c r="A483" s="507" t="s">
        <v>1765</v>
      </c>
      <c r="B483" s="508" t="s">
        <v>1592</v>
      </c>
      <c r="C483" s="508" t="s">
        <v>1593</v>
      </c>
      <c r="D483" s="508" t="s">
        <v>1689</v>
      </c>
      <c r="E483" s="508" t="s">
        <v>1690</v>
      </c>
      <c r="F483" s="512">
        <v>1</v>
      </c>
      <c r="G483" s="512">
        <v>271</v>
      </c>
      <c r="H483" s="512">
        <v>0.99632352941176472</v>
      </c>
      <c r="I483" s="512">
        <v>271</v>
      </c>
      <c r="J483" s="512">
        <v>1</v>
      </c>
      <c r="K483" s="512">
        <v>272</v>
      </c>
      <c r="L483" s="512">
        <v>1</v>
      </c>
      <c r="M483" s="512">
        <v>272</v>
      </c>
      <c r="N483" s="512">
        <v>2</v>
      </c>
      <c r="O483" s="512">
        <v>550</v>
      </c>
      <c r="P483" s="535">
        <v>2.0220588235294117</v>
      </c>
      <c r="Q483" s="513">
        <v>275</v>
      </c>
    </row>
    <row r="484" spans="1:17" ht="14.45" customHeight="1" x14ac:dyDescent="0.2">
      <c r="A484" s="507" t="s">
        <v>1765</v>
      </c>
      <c r="B484" s="508" t="s">
        <v>1592</v>
      </c>
      <c r="C484" s="508" t="s">
        <v>1593</v>
      </c>
      <c r="D484" s="508" t="s">
        <v>1695</v>
      </c>
      <c r="E484" s="508" t="s">
        <v>1696</v>
      </c>
      <c r="F484" s="512">
        <v>2</v>
      </c>
      <c r="G484" s="512">
        <v>94</v>
      </c>
      <c r="H484" s="512"/>
      <c r="I484" s="512">
        <v>47</v>
      </c>
      <c r="J484" s="512"/>
      <c r="K484" s="512"/>
      <c r="L484" s="512"/>
      <c r="M484" s="512"/>
      <c r="N484" s="512"/>
      <c r="O484" s="512"/>
      <c r="P484" s="535"/>
      <c r="Q484" s="513"/>
    </row>
    <row r="485" spans="1:17" ht="14.45" customHeight="1" x14ac:dyDescent="0.2">
      <c r="A485" s="507" t="s">
        <v>1765</v>
      </c>
      <c r="B485" s="508" t="s">
        <v>1592</v>
      </c>
      <c r="C485" s="508" t="s">
        <v>1593</v>
      </c>
      <c r="D485" s="508" t="s">
        <v>1699</v>
      </c>
      <c r="E485" s="508" t="s">
        <v>1700</v>
      </c>
      <c r="F485" s="512">
        <v>44</v>
      </c>
      <c r="G485" s="512">
        <v>16588</v>
      </c>
      <c r="H485" s="512">
        <v>0.91600861450107685</v>
      </c>
      <c r="I485" s="512">
        <v>377</v>
      </c>
      <c r="J485" s="512">
        <v>48</v>
      </c>
      <c r="K485" s="512">
        <v>18109</v>
      </c>
      <c r="L485" s="512">
        <v>1</v>
      </c>
      <c r="M485" s="512">
        <v>377.27083333333331</v>
      </c>
      <c r="N485" s="512">
        <v>15</v>
      </c>
      <c r="O485" s="512">
        <v>5685</v>
      </c>
      <c r="P485" s="535">
        <v>0.31393229885692198</v>
      </c>
      <c r="Q485" s="513">
        <v>379</v>
      </c>
    </row>
    <row r="486" spans="1:17" ht="14.45" customHeight="1" x14ac:dyDescent="0.2">
      <c r="A486" s="507" t="s">
        <v>1765</v>
      </c>
      <c r="B486" s="508" t="s">
        <v>1592</v>
      </c>
      <c r="C486" s="508" t="s">
        <v>1593</v>
      </c>
      <c r="D486" s="508" t="s">
        <v>1705</v>
      </c>
      <c r="E486" s="508" t="s">
        <v>1706</v>
      </c>
      <c r="F486" s="512">
        <v>878</v>
      </c>
      <c r="G486" s="512">
        <v>1310854</v>
      </c>
      <c r="H486" s="512">
        <v>0.44187216909914445</v>
      </c>
      <c r="I486" s="512">
        <v>1493</v>
      </c>
      <c r="J486" s="512">
        <v>1987</v>
      </c>
      <c r="K486" s="512">
        <v>2966591</v>
      </c>
      <c r="L486" s="512">
        <v>1</v>
      </c>
      <c r="M486" s="512">
        <v>1493</v>
      </c>
      <c r="N486" s="512">
        <v>2374</v>
      </c>
      <c r="O486" s="512">
        <v>3551504</v>
      </c>
      <c r="P486" s="535">
        <v>1.19716671425215</v>
      </c>
      <c r="Q486" s="513">
        <v>1496</v>
      </c>
    </row>
    <row r="487" spans="1:17" ht="14.45" customHeight="1" x14ac:dyDescent="0.2">
      <c r="A487" s="507" t="s">
        <v>1765</v>
      </c>
      <c r="B487" s="508" t="s">
        <v>1592</v>
      </c>
      <c r="C487" s="508" t="s">
        <v>1593</v>
      </c>
      <c r="D487" s="508" t="s">
        <v>1707</v>
      </c>
      <c r="E487" s="508" t="s">
        <v>1708</v>
      </c>
      <c r="F487" s="512">
        <v>657</v>
      </c>
      <c r="G487" s="512">
        <v>214839</v>
      </c>
      <c r="H487" s="512">
        <v>0.41582278481012658</v>
      </c>
      <c r="I487" s="512">
        <v>327</v>
      </c>
      <c r="J487" s="512">
        <v>1580</v>
      </c>
      <c r="K487" s="512">
        <v>516660</v>
      </c>
      <c r="L487" s="512">
        <v>1</v>
      </c>
      <c r="M487" s="512">
        <v>327</v>
      </c>
      <c r="N487" s="512">
        <v>1867</v>
      </c>
      <c r="O487" s="512">
        <v>614243</v>
      </c>
      <c r="P487" s="535">
        <v>1.1888727596485116</v>
      </c>
      <c r="Q487" s="513">
        <v>329</v>
      </c>
    </row>
    <row r="488" spans="1:17" ht="14.45" customHeight="1" x14ac:dyDescent="0.2">
      <c r="A488" s="507" t="s">
        <v>1765</v>
      </c>
      <c r="B488" s="508" t="s">
        <v>1592</v>
      </c>
      <c r="C488" s="508" t="s">
        <v>1593</v>
      </c>
      <c r="D488" s="508" t="s">
        <v>1709</v>
      </c>
      <c r="E488" s="508" t="s">
        <v>1710</v>
      </c>
      <c r="F488" s="512">
        <v>136</v>
      </c>
      <c r="G488" s="512">
        <v>120632</v>
      </c>
      <c r="H488" s="512">
        <v>0.77626769626769632</v>
      </c>
      <c r="I488" s="512">
        <v>887</v>
      </c>
      <c r="J488" s="512">
        <v>175</v>
      </c>
      <c r="K488" s="512">
        <v>155400</v>
      </c>
      <c r="L488" s="512">
        <v>1</v>
      </c>
      <c r="M488" s="512">
        <v>888</v>
      </c>
      <c r="N488" s="512">
        <v>258</v>
      </c>
      <c r="O488" s="512">
        <v>229878</v>
      </c>
      <c r="P488" s="535">
        <v>1.4792664092664092</v>
      </c>
      <c r="Q488" s="513">
        <v>891</v>
      </c>
    </row>
    <row r="489" spans="1:17" ht="14.45" customHeight="1" x14ac:dyDescent="0.2">
      <c r="A489" s="507" t="s">
        <v>1765</v>
      </c>
      <c r="B489" s="508" t="s">
        <v>1592</v>
      </c>
      <c r="C489" s="508" t="s">
        <v>1593</v>
      </c>
      <c r="D489" s="508" t="s">
        <v>1711</v>
      </c>
      <c r="E489" s="508" t="s">
        <v>1712</v>
      </c>
      <c r="F489" s="512">
        <v>2</v>
      </c>
      <c r="G489" s="512">
        <v>662</v>
      </c>
      <c r="H489" s="512">
        <v>0.99399399399399402</v>
      </c>
      <c r="I489" s="512">
        <v>331</v>
      </c>
      <c r="J489" s="512">
        <v>2</v>
      </c>
      <c r="K489" s="512">
        <v>666</v>
      </c>
      <c r="L489" s="512">
        <v>1</v>
      </c>
      <c r="M489" s="512">
        <v>333</v>
      </c>
      <c r="N489" s="512"/>
      <c r="O489" s="512"/>
      <c r="P489" s="535"/>
      <c r="Q489" s="513"/>
    </row>
    <row r="490" spans="1:17" ht="14.45" customHeight="1" x14ac:dyDescent="0.2">
      <c r="A490" s="507" t="s">
        <v>1765</v>
      </c>
      <c r="B490" s="508" t="s">
        <v>1592</v>
      </c>
      <c r="C490" s="508" t="s">
        <v>1593</v>
      </c>
      <c r="D490" s="508" t="s">
        <v>1713</v>
      </c>
      <c r="E490" s="508" t="s">
        <v>1714</v>
      </c>
      <c r="F490" s="512">
        <v>334</v>
      </c>
      <c r="G490" s="512">
        <v>86840</v>
      </c>
      <c r="H490" s="512">
        <v>0.29760313641628799</v>
      </c>
      <c r="I490" s="512">
        <v>260</v>
      </c>
      <c r="J490" s="512">
        <v>1118</v>
      </c>
      <c r="K490" s="512">
        <v>291798</v>
      </c>
      <c r="L490" s="512">
        <v>1</v>
      </c>
      <c r="M490" s="512">
        <v>261</v>
      </c>
      <c r="N490" s="512">
        <v>1439</v>
      </c>
      <c r="O490" s="512">
        <v>377018</v>
      </c>
      <c r="P490" s="535">
        <v>1.2920513505918478</v>
      </c>
      <c r="Q490" s="513">
        <v>262</v>
      </c>
    </row>
    <row r="491" spans="1:17" ht="14.45" customHeight="1" x14ac:dyDescent="0.2">
      <c r="A491" s="507" t="s">
        <v>1765</v>
      </c>
      <c r="B491" s="508" t="s">
        <v>1592</v>
      </c>
      <c r="C491" s="508" t="s">
        <v>1593</v>
      </c>
      <c r="D491" s="508" t="s">
        <v>1715</v>
      </c>
      <c r="E491" s="508" t="s">
        <v>1716</v>
      </c>
      <c r="F491" s="512">
        <v>2</v>
      </c>
      <c r="G491" s="512">
        <v>330</v>
      </c>
      <c r="H491" s="512">
        <v>6.6666666666666666E-2</v>
      </c>
      <c r="I491" s="512">
        <v>165</v>
      </c>
      <c r="J491" s="512">
        <v>30</v>
      </c>
      <c r="K491" s="512">
        <v>4950</v>
      </c>
      <c r="L491" s="512">
        <v>1</v>
      </c>
      <c r="M491" s="512">
        <v>165</v>
      </c>
      <c r="N491" s="512">
        <v>79</v>
      </c>
      <c r="O491" s="512">
        <v>13114</v>
      </c>
      <c r="P491" s="535">
        <v>2.6492929292929293</v>
      </c>
      <c r="Q491" s="513">
        <v>166</v>
      </c>
    </row>
    <row r="492" spans="1:17" ht="14.45" customHeight="1" x14ac:dyDescent="0.2">
      <c r="A492" s="507" t="s">
        <v>1765</v>
      </c>
      <c r="B492" s="508" t="s">
        <v>1592</v>
      </c>
      <c r="C492" s="508" t="s">
        <v>1593</v>
      </c>
      <c r="D492" s="508" t="s">
        <v>1719</v>
      </c>
      <c r="E492" s="508" t="s">
        <v>1720</v>
      </c>
      <c r="F492" s="512"/>
      <c r="G492" s="512"/>
      <c r="H492" s="512"/>
      <c r="I492" s="512"/>
      <c r="J492" s="512">
        <v>730</v>
      </c>
      <c r="K492" s="512">
        <v>110782</v>
      </c>
      <c r="L492" s="512">
        <v>1</v>
      </c>
      <c r="M492" s="512">
        <v>151.75616438356164</v>
      </c>
      <c r="N492" s="512">
        <v>969</v>
      </c>
      <c r="O492" s="512">
        <v>147288</v>
      </c>
      <c r="P492" s="535">
        <v>1.3295300680615985</v>
      </c>
      <c r="Q492" s="513">
        <v>152</v>
      </c>
    </row>
    <row r="493" spans="1:17" ht="14.45" customHeight="1" x14ac:dyDescent="0.2">
      <c r="A493" s="507" t="s">
        <v>1765</v>
      </c>
      <c r="B493" s="508" t="s">
        <v>1592</v>
      </c>
      <c r="C493" s="508" t="s">
        <v>1593</v>
      </c>
      <c r="D493" s="508" t="s">
        <v>1766</v>
      </c>
      <c r="E493" s="508" t="s">
        <v>1767</v>
      </c>
      <c r="F493" s="512"/>
      <c r="G493" s="512"/>
      <c r="H493" s="512"/>
      <c r="I493" s="512"/>
      <c r="J493" s="512">
        <v>2</v>
      </c>
      <c r="K493" s="512">
        <v>974</v>
      </c>
      <c r="L493" s="512">
        <v>1</v>
      </c>
      <c r="M493" s="512">
        <v>487</v>
      </c>
      <c r="N493" s="512"/>
      <c r="O493" s="512"/>
      <c r="P493" s="535"/>
      <c r="Q493" s="513"/>
    </row>
    <row r="494" spans="1:17" ht="14.45" customHeight="1" x14ac:dyDescent="0.2">
      <c r="A494" s="507" t="s">
        <v>1765</v>
      </c>
      <c r="B494" s="508" t="s">
        <v>1592</v>
      </c>
      <c r="C494" s="508" t="s">
        <v>1593</v>
      </c>
      <c r="D494" s="508" t="s">
        <v>1768</v>
      </c>
      <c r="E494" s="508" t="s">
        <v>1769</v>
      </c>
      <c r="F494" s="512"/>
      <c r="G494" s="512"/>
      <c r="H494" s="512"/>
      <c r="I494" s="512"/>
      <c r="J494" s="512">
        <v>1</v>
      </c>
      <c r="K494" s="512">
        <v>650</v>
      </c>
      <c r="L494" s="512">
        <v>1</v>
      </c>
      <c r="M494" s="512">
        <v>650</v>
      </c>
      <c r="N494" s="512"/>
      <c r="O494" s="512"/>
      <c r="P494" s="535"/>
      <c r="Q494" s="513"/>
    </row>
    <row r="495" spans="1:17" ht="14.45" customHeight="1" x14ac:dyDescent="0.2">
      <c r="A495" s="507" t="s">
        <v>1770</v>
      </c>
      <c r="B495" s="508" t="s">
        <v>1592</v>
      </c>
      <c r="C495" s="508" t="s">
        <v>1593</v>
      </c>
      <c r="D495" s="508" t="s">
        <v>1594</v>
      </c>
      <c r="E495" s="508" t="s">
        <v>1595</v>
      </c>
      <c r="F495" s="512">
        <v>1228</v>
      </c>
      <c r="G495" s="512">
        <v>212444</v>
      </c>
      <c r="H495" s="512">
        <v>0.77767040046855551</v>
      </c>
      <c r="I495" s="512">
        <v>173</v>
      </c>
      <c r="J495" s="512">
        <v>1570</v>
      </c>
      <c r="K495" s="512">
        <v>273180</v>
      </c>
      <c r="L495" s="512">
        <v>1</v>
      </c>
      <c r="M495" s="512">
        <v>174</v>
      </c>
      <c r="N495" s="512">
        <v>1564</v>
      </c>
      <c r="O495" s="512">
        <v>273700</v>
      </c>
      <c r="P495" s="535">
        <v>1.0019035068453035</v>
      </c>
      <c r="Q495" s="513">
        <v>175</v>
      </c>
    </row>
    <row r="496" spans="1:17" ht="14.45" customHeight="1" x14ac:dyDescent="0.2">
      <c r="A496" s="507" t="s">
        <v>1770</v>
      </c>
      <c r="B496" s="508" t="s">
        <v>1592</v>
      </c>
      <c r="C496" s="508" t="s">
        <v>1593</v>
      </c>
      <c r="D496" s="508" t="s">
        <v>1608</v>
      </c>
      <c r="E496" s="508" t="s">
        <v>1609</v>
      </c>
      <c r="F496" s="512">
        <v>377</v>
      </c>
      <c r="G496" s="512">
        <v>403390</v>
      </c>
      <c r="H496" s="512">
        <v>0.10640699971775332</v>
      </c>
      <c r="I496" s="512">
        <v>1070</v>
      </c>
      <c r="J496" s="512">
        <v>3543</v>
      </c>
      <c r="K496" s="512">
        <v>3791010</v>
      </c>
      <c r="L496" s="512">
        <v>1</v>
      </c>
      <c r="M496" s="512">
        <v>1070</v>
      </c>
      <c r="N496" s="512">
        <v>2646</v>
      </c>
      <c r="O496" s="512">
        <v>2839158</v>
      </c>
      <c r="P496" s="535">
        <v>0.74891862590708014</v>
      </c>
      <c r="Q496" s="513">
        <v>1073</v>
      </c>
    </row>
    <row r="497" spans="1:17" ht="14.45" customHeight="1" x14ac:dyDescent="0.2">
      <c r="A497" s="507" t="s">
        <v>1770</v>
      </c>
      <c r="B497" s="508" t="s">
        <v>1592</v>
      </c>
      <c r="C497" s="508" t="s">
        <v>1593</v>
      </c>
      <c r="D497" s="508" t="s">
        <v>1610</v>
      </c>
      <c r="E497" s="508" t="s">
        <v>1611</v>
      </c>
      <c r="F497" s="512">
        <v>236</v>
      </c>
      <c r="G497" s="512">
        <v>10856</v>
      </c>
      <c r="H497" s="512">
        <v>0.88059701492537312</v>
      </c>
      <c r="I497" s="512">
        <v>46</v>
      </c>
      <c r="J497" s="512">
        <v>268</v>
      </c>
      <c r="K497" s="512">
        <v>12328</v>
      </c>
      <c r="L497" s="512">
        <v>1</v>
      </c>
      <c r="M497" s="512">
        <v>46</v>
      </c>
      <c r="N497" s="512">
        <v>283</v>
      </c>
      <c r="O497" s="512">
        <v>13301</v>
      </c>
      <c r="P497" s="535">
        <v>1.078926022063595</v>
      </c>
      <c r="Q497" s="513">
        <v>47</v>
      </c>
    </row>
    <row r="498" spans="1:17" ht="14.45" customHeight="1" x14ac:dyDescent="0.2">
      <c r="A498" s="507" t="s">
        <v>1770</v>
      </c>
      <c r="B498" s="508" t="s">
        <v>1592</v>
      </c>
      <c r="C498" s="508" t="s">
        <v>1593</v>
      </c>
      <c r="D498" s="508" t="s">
        <v>1612</v>
      </c>
      <c r="E498" s="508" t="s">
        <v>1613</v>
      </c>
      <c r="F498" s="512">
        <v>67</v>
      </c>
      <c r="G498" s="512">
        <v>23249</v>
      </c>
      <c r="H498" s="512">
        <v>0.87012987012987009</v>
      </c>
      <c r="I498" s="512">
        <v>347</v>
      </c>
      <c r="J498" s="512">
        <v>77</v>
      </c>
      <c r="K498" s="512">
        <v>26719</v>
      </c>
      <c r="L498" s="512">
        <v>1</v>
      </c>
      <c r="M498" s="512">
        <v>347</v>
      </c>
      <c r="N498" s="512">
        <v>68</v>
      </c>
      <c r="O498" s="512">
        <v>23664</v>
      </c>
      <c r="P498" s="535">
        <v>0.88566188854373296</v>
      </c>
      <c r="Q498" s="513">
        <v>348</v>
      </c>
    </row>
    <row r="499" spans="1:17" ht="14.45" customHeight="1" x14ac:dyDescent="0.2">
      <c r="A499" s="507" t="s">
        <v>1770</v>
      </c>
      <c r="B499" s="508" t="s">
        <v>1592</v>
      </c>
      <c r="C499" s="508" t="s">
        <v>1593</v>
      </c>
      <c r="D499" s="508" t="s">
        <v>1614</v>
      </c>
      <c r="E499" s="508" t="s">
        <v>1615</v>
      </c>
      <c r="F499" s="512">
        <v>34</v>
      </c>
      <c r="G499" s="512">
        <v>1734</v>
      </c>
      <c r="H499" s="512">
        <v>2.125</v>
      </c>
      <c r="I499" s="512">
        <v>51</v>
      </c>
      <c r="J499" s="512">
        <v>16</v>
      </c>
      <c r="K499" s="512">
        <v>816</v>
      </c>
      <c r="L499" s="512">
        <v>1</v>
      </c>
      <c r="M499" s="512">
        <v>51</v>
      </c>
      <c r="N499" s="512">
        <v>36</v>
      </c>
      <c r="O499" s="512">
        <v>1836</v>
      </c>
      <c r="P499" s="535">
        <v>2.25</v>
      </c>
      <c r="Q499" s="513">
        <v>51</v>
      </c>
    </row>
    <row r="500" spans="1:17" ht="14.45" customHeight="1" x14ac:dyDescent="0.2">
      <c r="A500" s="507" t="s">
        <v>1770</v>
      </c>
      <c r="B500" s="508" t="s">
        <v>1592</v>
      </c>
      <c r="C500" s="508" t="s">
        <v>1593</v>
      </c>
      <c r="D500" s="508" t="s">
        <v>1618</v>
      </c>
      <c r="E500" s="508" t="s">
        <v>1619</v>
      </c>
      <c r="F500" s="512">
        <v>4622</v>
      </c>
      <c r="G500" s="512">
        <v>1742494</v>
      </c>
      <c r="H500" s="512">
        <v>0.73822073151253798</v>
      </c>
      <c r="I500" s="512">
        <v>377</v>
      </c>
      <c r="J500" s="512">
        <v>6261</v>
      </c>
      <c r="K500" s="512">
        <v>2360397</v>
      </c>
      <c r="L500" s="512">
        <v>1</v>
      </c>
      <c r="M500" s="512">
        <v>377</v>
      </c>
      <c r="N500" s="512">
        <v>5365</v>
      </c>
      <c r="O500" s="512">
        <v>2027970</v>
      </c>
      <c r="P500" s="535">
        <v>0.85916479304117066</v>
      </c>
      <c r="Q500" s="513">
        <v>378</v>
      </c>
    </row>
    <row r="501" spans="1:17" ht="14.45" customHeight="1" x14ac:dyDescent="0.2">
      <c r="A501" s="507" t="s">
        <v>1770</v>
      </c>
      <c r="B501" s="508" t="s">
        <v>1592</v>
      </c>
      <c r="C501" s="508" t="s">
        <v>1593</v>
      </c>
      <c r="D501" s="508" t="s">
        <v>1620</v>
      </c>
      <c r="E501" s="508" t="s">
        <v>1621</v>
      </c>
      <c r="F501" s="512">
        <v>14</v>
      </c>
      <c r="G501" s="512">
        <v>476</v>
      </c>
      <c r="H501" s="512">
        <v>1.4</v>
      </c>
      <c r="I501" s="512">
        <v>34</v>
      </c>
      <c r="J501" s="512">
        <v>10</v>
      </c>
      <c r="K501" s="512">
        <v>340</v>
      </c>
      <c r="L501" s="512">
        <v>1</v>
      </c>
      <c r="M501" s="512">
        <v>34</v>
      </c>
      <c r="N501" s="512">
        <v>8</v>
      </c>
      <c r="O501" s="512">
        <v>272</v>
      </c>
      <c r="P501" s="535">
        <v>0.8</v>
      </c>
      <c r="Q501" s="513">
        <v>34</v>
      </c>
    </row>
    <row r="502" spans="1:17" ht="14.45" customHeight="1" x14ac:dyDescent="0.2">
      <c r="A502" s="507" t="s">
        <v>1770</v>
      </c>
      <c r="B502" s="508" t="s">
        <v>1592</v>
      </c>
      <c r="C502" s="508" t="s">
        <v>1593</v>
      </c>
      <c r="D502" s="508" t="s">
        <v>1622</v>
      </c>
      <c r="E502" s="508" t="s">
        <v>1623</v>
      </c>
      <c r="F502" s="512">
        <v>8</v>
      </c>
      <c r="G502" s="512">
        <v>4192</v>
      </c>
      <c r="H502" s="512">
        <v>0.38095238095238093</v>
      </c>
      <c r="I502" s="512">
        <v>524</v>
      </c>
      <c r="J502" s="512">
        <v>21</v>
      </c>
      <c r="K502" s="512">
        <v>11004</v>
      </c>
      <c r="L502" s="512">
        <v>1</v>
      </c>
      <c r="M502" s="512">
        <v>524</v>
      </c>
      <c r="N502" s="512">
        <v>25</v>
      </c>
      <c r="O502" s="512">
        <v>13125</v>
      </c>
      <c r="P502" s="535">
        <v>1.1927480916030535</v>
      </c>
      <c r="Q502" s="513">
        <v>525</v>
      </c>
    </row>
    <row r="503" spans="1:17" ht="14.45" customHeight="1" x14ac:dyDescent="0.2">
      <c r="A503" s="507" t="s">
        <v>1770</v>
      </c>
      <c r="B503" s="508" t="s">
        <v>1592</v>
      </c>
      <c r="C503" s="508" t="s">
        <v>1593</v>
      </c>
      <c r="D503" s="508" t="s">
        <v>1624</v>
      </c>
      <c r="E503" s="508" t="s">
        <v>1625</v>
      </c>
      <c r="F503" s="512">
        <v>14</v>
      </c>
      <c r="G503" s="512">
        <v>798</v>
      </c>
      <c r="H503" s="512">
        <v>6.8793103448275863</v>
      </c>
      <c r="I503" s="512">
        <v>57</v>
      </c>
      <c r="J503" s="512">
        <v>2</v>
      </c>
      <c r="K503" s="512">
        <v>116</v>
      </c>
      <c r="L503" s="512">
        <v>1</v>
      </c>
      <c r="M503" s="512">
        <v>58</v>
      </c>
      <c r="N503" s="512">
        <v>5</v>
      </c>
      <c r="O503" s="512">
        <v>290</v>
      </c>
      <c r="P503" s="535">
        <v>2.5</v>
      </c>
      <c r="Q503" s="513">
        <v>58</v>
      </c>
    </row>
    <row r="504" spans="1:17" ht="14.45" customHeight="1" x14ac:dyDescent="0.2">
      <c r="A504" s="507" t="s">
        <v>1770</v>
      </c>
      <c r="B504" s="508" t="s">
        <v>1592</v>
      </c>
      <c r="C504" s="508" t="s">
        <v>1593</v>
      </c>
      <c r="D504" s="508" t="s">
        <v>1626</v>
      </c>
      <c r="E504" s="508" t="s">
        <v>1627</v>
      </c>
      <c r="F504" s="512">
        <v>4</v>
      </c>
      <c r="G504" s="512">
        <v>896</v>
      </c>
      <c r="H504" s="512">
        <v>3.9822222222222221</v>
      </c>
      <c r="I504" s="512">
        <v>224</v>
      </c>
      <c r="J504" s="512">
        <v>1</v>
      </c>
      <c r="K504" s="512">
        <v>225</v>
      </c>
      <c r="L504" s="512">
        <v>1</v>
      </c>
      <c r="M504" s="512">
        <v>225</v>
      </c>
      <c r="N504" s="512">
        <v>0</v>
      </c>
      <c r="O504" s="512">
        <v>0</v>
      </c>
      <c r="P504" s="535">
        <v>0</v>
      </c>
      <c r="Q504" s="513"/>
    </row>
    <row r="505" spans="1:17" ht="14.45" customHeight="1" x14ac:dyDescent="0.2">
      <c r="A505" s="507" t="s">
        <v>1770</v>
      </c>
      <c r="B505" s="508" t="s">
        <v>1592</v>
      </c>
      <c r="C505" s="508" t="s">
        <v>1593</v>
      </c>
      <c r="D505" s="508" t="s">
        <v>1628</v>
      </c>
      <c r="E505" s="508" t="s">
        <v>1629</v>
      </c>
      <c r="F505" s="512">
        <v>4</v>
      </c>
      <c r="G505" s="512">
        <v>2212</v>
      </c>
      <c r="H505" s="512">
        <v>3.9927797833935017</v>
      </c>
      <c r="I505" s="512">
        <v>553</v>
      </c>
      <c r="J505" s="512">
        <v>1</v>
      </c>
      <c r="K505" s="512">
        <v>554</v>
      </c>
      <c r="L505" s="512">
        <v>1</v>
      </c>
      <c r="M505" s="512">
        <v>554</v>
      </c>
      <c r="N505" s="512">
        <v>0</v>
      </c>
      <c r="O505" s="512">
        <v>0</v>
      </c>
      <c r="P505" s="535">
        <v>0</v>
      </c>
      <c r="Q505" s="513"/>
    </row>
    <row r="506" spans="1:17" ht="14.45" customHeight="1" x14ac:dyDescent="0.2">
      <c r="A506" s="507" t="s">
        <v>1770</v>
      </c>
      <c r="B506" s="508" t="s">
        <v>1592</v>
      </c>
      <c r="C506" s="508" t="s">
        <v>1593</v>
      </c>
      <c r="D506" s="508" t="s">
        <v>1630</v>
      </c>
      <c r="E506" s="508" t="s">
        <v>1631</v>
      </c>
      <c r="F506" s="512"/>
      <c r="G506" s="512"/>
      <c r="H506" s="512"/>
      <c r="I506" s="512"/>
      <c r="J506" s="512">
        <v>3</v>
      </c>
      <c r="K506" s="512">
        <v>642</v>
      </c>
      <c r="L506" s="512">
        <v>1</v>
      </c>
      <c r="M506" s="512">
        <v>214</v>
      </c>
      <c r="N506" s="512"/>
      <c r="O506" s="512"/>
      <c r="P506" s="535"/>
      <c r="Q506" s="513"/>
    </row>
    <row r="507" spans="1:17" ht="14.45" customHeight="1" x14ac:dyDescent="0.2">
      <c r="A507" s="507" t="s">
        <v>1770</v>
      </c>
      <c r="B507" s="508" t="s">
        <v>1592</v>
      </c>
      <c r="C507" s="508" t="s">
        <v>1593</v>
      </c>
      <c r="D507" s="508" t="s">
        <v>1632</v>
      </c>
      <c r="E507" s="508" t="s">
        <v>1633</v>
      </c>
      <c r="F507" s="512">
        <v>4</v>
      </c>
      <c r="G507" s="512">
        <v>564</v>
      </c>
      <c r="H507" s="512">
        <v>1.9859154929577465</v>
      </c>
      <c r="I507" s="512">
        <v>141</v>
      </c>
      <c r="J507" s="512">
        <v>2</v>
      </c>
      <c r="K507" s="512">
        <v>284</v>
      </c>
      <c r="L507" s="512">
        <v>1</v>
      </c>
      <c r="M507" s="512">
        <v>142</v>
      </c>
      <c r="N507" s="512"/>
      <c r="O507" s="512"/>
      <c r="P507" s="535"/>
      <c r="Q507" s="513"/>
    </row>
    <row r="508" spans="1:17" ht="14.45" customHeight="1" x14ac:dyDescent="0.2">
      <c r="A508" s="507" t="s">
        <v>1770</v>
      </c>
      <c r="B508" s="508" t="s">
        <v>1592</v>
      </c>
      <c r="C508" s="508" t="s">
        <v>1593</v>
      </c>
      <c r="D508" s="508" t="s">
        <v>1638</v>
      </c>
      <c r="E508" s="508" t="s">
        <v>1639</v>
      </c>
      <c r="F508" s="512">
        <v>3280</v>
      </c>
      <c r="G508" s="512">
        <v>55760</v>
      </c>
      <c r="H508" s="512">
        <v>0.82891079100328535</v>
      </c>
      <c r="I508" s="512">
        <v>17</v>
      </c>
      <c r="J508" s="512">
        <v>3957</v>
      </c>
      <c r="K508" s="512">
        <v>67269</v>
      </c>
      <c r="L508" s="512">
        <v>1</v>
      </c>
      <c r="M508" s="512">
        <v>17</v>
      </c>
      <c r="N508" s="512">
        <v>3446</v>
      </c>
      <c r="O508" s="512">
        <v>58582</v>
      </c>
      <c r="P508" s="535">
        <v>0.87086176396259796</v>
      </c>
      <c r="Q508" s="513">
        <v>17</v>
      </c>
    </row>
    <row r="509" spans="1:17" ht="14.45" customHeight="1" x14ac:dyDescent="0.2">
      <c r="A509" s="507" t="s">
        <v>1770</v>
      </c>
      <c r="B509" s="508" t="s">
        <v>1592</v>
      </c>
      <c r="C509" s="508" t="s">
        <v>1593</v>
      </c>
      <c r="D509" s="508" t="s">
        <v>1640</v>
      </c>
      <c r="E509" s="508" t="s">
        <v>1641</v>
      </c>
      <c r="F509" s="512">
        <v>4</v>
      </c>
      <c r="G509" s="512">
        <v>572</v>
      </c>
      <c r="H509" s="512">
        <v>4</v>
      </c>
      <c r="I509" s="512">
        <v>143</v>
      </c>
      <c r="J509" s="512">
        <v>1</v>
      </c>
      <c r="K509" s="512">
        <v>143</v>
      </c>
      <c r="L509" s="512">
        <v>1</v>
      </c>
      <c r="M509" s="512">
        <v>143</v>
      </c>
      <c r="N509" s="512"/>
      <c r="O509" s="512"/>
      <c r="P509" s="535"/>
      <c r="Q509" s="513"/>
    </row>
    <row r="510" spans="1:17" ht="14.45" customHeight="1" x14ac:dyDescent="0.2">
      <c r="A510" s="507" t="s">
        <v>1770</v>
      </c>
      <c r="B510" s="508" t="s">
        <v>1592</v>
      </c>
      <c r="C510" s="508" t="s">
        <v>1593</v>
      </c>
      <c r="D510" s="508" t="s">
        <v>1642</v>
      </c>
      <c r="E510" s="508" t="s">
        <v>1643</v>
      </c>
      <c r="F510" s="512">
        <v>4</v>
      </c>
      <c r="G510" s="512">
        <v>260</v>
      </c>
      <c r="H510" s="512">
        <v>1</v>
      </c>
      <c r="I510" s="512">
        <v>65</v>
      </c>
      <c r="J510" s="512">
        <v>4</v>
      </c>
      <c r="K510" s="512">
        <v>260</v>
      </c>
      <c r="L510" s="512">
        <v>1</v>
      </c>
      <c r="M510" s="512">
        <v>65</v>
      </c>
      <c r="N510" s="512"/>
      <c r="O510" s="512"/>
      <c r="P510" s="535"/>
      <c r="Q510" s="513"/>
    </row>
    <row r="511" spans="1:17" ht="14.45" customHeight="1" x14ac:dyDescent="0.2">
      <c r="A511" s="507" t="s">
        <v>1770</v>
      </c>
      <c r="B511" s="508" t="s">
        <v>1592</v>
      </c>
      <c r="C511" s="508" t="s">
        <v>1593</v>
      </c>
      <c r="D511" s="508" t="s">
        <v>1648</v>
      </c>
      <c r="E511" s="508" t="s">
        <v>1649</v>
      </c>
      <c r="F511" s="512">
        <v>845</v>
      </c>
      <c r="G511" s="512">
        <v>114920</v>
      </c>
      <c r="H511" s="512">
        <v>0.89795280512580089</v>
      </c>
      <c r="I511" s="512">
        <v>136</v>
      </c>
      <c r="J511" s="512">
        <v>936</v>
      </c>
      <c r="K511" s="512">
        <v>127980</v>
      </c>
      <c r="L511" s="512">
        <v>1</v>
      </c>
      <c r="M511" s="512">
        <v>136.73076923076923</v>
      </c>
      <c r="N511" s="512">
        <v>979</v>
      </c>
      <c r="O511" s="512">
        <v>135102</v>
      </c>
      <c r="P511" s="535">
        <v>1.0556493202062822</v>
      </c>
      <c r="Q511" s="513">
        <v>138</v>
      </c>
    </row>
    <row r="512" spans="1:17" ht="14.45" customHeight="1" x14ac:dyDescent="0.2">
      <c r="A512" s="507" t="s">
        <v>1770</v>
      </c>
      <c r="B512" s="508" t="s">
        <v>1592</v>
      </c>
      <c r="C512" s="508" t="s">
        <v>1593</v>
      </c>
      <c r="D512" s="508" t="s">
        <v>1650</v>
      </c>
      <c r="E512" s="508" t="s">
        <v>1651</v>
      </c>
      <c r="F512" s="512">
        <v>250</v>
      </c>
      <c r="G512" s="512">
        <v>22750</v>
      </c>
      <c r="H512" s="512">
        <v>0.87108013937282225</v>
      </c>
      <c r="I512" s="512">
        <v>91</v>
      </c>
      <c r="J512" s="512">
        <v>287</v>
      </c>
      <c r="K512" s="512">
        <v>26117</v>
      </c>
      <c r="L512" s="512">
        <v>1</v>
      </c>
      <c r="M512" s="512">
        <v>91</v>
      </c>
      <c r="N512" s="512">
        <v>317</v>
      </c>
      <c r="O512" s="512">
        <v>29164</v>
      </c>
      <c r="P512" s="535">
        <v>1.1166673048206148</v>
      </c>
      <c r="Q512" s="513">
        <v>92</v>
      </c>
    </row>
    <row r="513" spans="1:17" ht="14.45" customHeight="1" x14ac:dyDescent="0.2">
      <c r="A513" s="507" t="s">
        <v>1770</v>
      </c>
      <c r="B513" s="508" t="s">
        <v>1592</v>
      </c>
      <c r="C513" s="508" t="s">
        <v>1593</v>
      </c>
      <c r="D513" s="508" t="s">
        <v>1652</v>
      </c>
      <c r="E513" s="508" t="s">
        <v>1653</v>
      </c>
      <c r="F513" s="512">
        <v>5</v>
      </c>
      <c r="G513" s="512">
        <v>685</v>
      </c>
      <c r="H513" s="512">
        <v>1.2386980108499095</v>
      </c>
      <c r="I513" s="512">
        <v>137</v>
      </c>
      <c r="J513" s="512">
        <v>4</v>
      </c>
      <c r="K513" s="512">
        <v>553</v>
      </c>
      <c r="L513" s="512">
        <v>1</v>
      </c>
      <c r="M513" s="512">
        <v>138.25</v>
      </c>
      <c r="N513" s="512">
        <v>1</v>
      </c>
      <c r="O513" s="512">
        <v>140</v>
      </c>
      <c r="P513" s="535">
        <v>0.25316455696202533</v>
      </c>
      <c r="Q513" s="513">
        <v>140</v>
      </c>
    </row>
    <row r="514" spans="1:17" ht="14.45" customHeight="1" x14ac:dyDescent="0.2">
      <c r="A514" s="507" t="s">
        <v>1770</v>
      </c>
      <c r="B514" s="508" t="s">
        <v>1592</v>
      </c>
      <c r="C514" s="508" t="s">
        <v>1593</v>
      </c>
      <c r="D514" s="508" t="s">
        <v>1654</v>
      </c>
      <c r="E514" s="508" t="s">
        <v>1655</v>
      </c>
      <c r="F514" s="512">
        <v>53</v>
      </c>
      <c r="G514" s="512">
        <v>3498</v>
      </c>
      <c r="H514" s="512">
        <v>1.325</v>
      </c>
      <c r="I514" s="512">
        <v>66</v>
      </c>
      <c r="J514" s="512">
        <v>40</v>
      </c>
      <c r="K514" s="512">
        <v>2640</v>
      </c>
      <c r="L514" s="512">
        <v>1</v>
      </c>
      <c r="M514" s="512">
        <v>66</v>
      </c>
      <c r="N514" s="512">
        <v>60</v>
      </c>
      <c r="O514" s="512">
        <v>4020</v>
      </c>
      <c r="P514" s="535">
        <v>1.5227272727272727</v>
      </c>
      <c r="Q514" s="513">
        <v>67</v>
      </c>
    </row>
    <row r="515" spans="1:17" ht="14.45" customHeight="1" x14ac:dyDescent="0.2">
      <c r="A515" s="507" t="s">
        <v>1770</v>
      </c>
      <c r="B515" s="508" t="s">
        <v>1592</v>
      </c>
      <c r="C515" s="508" t="s">
        <v>1593</v>
      </c>
      <c r="D515" s="508" t="s">
        <v>1656</v>
      </c>
      <c r="E515" s="508" t="s">
        <v>1657</v>
      </c>
      <c r="F515" s="512">
        <v>7168</v>
      </c>
      <c r="G515" s="512">
        <v>2351104</v>
      </c>
      <c r="H515" s="512">
        <v>0.87095990279465374</v>
      </c>
      <c r="I515" s="512">
        <v>328</v>
      </c>
      <c r="J515" s="512">
        <v>8230</v>
      </c>
      <c r="K515" s="512">
        <v>2699440</v>
      </c>
      <c r="L515" s="512">
        <v>1</v>
      </c>
      <c r="M515" s="512">
        <v>328</v>
      </c>
      <c r="N515" s="512">
        <v>7113</v>
      </c>
      <c r="O515" s="512">
        <v>2340177</v>
      </c>
      <c r="P515" s="535">
        <v>0.86691202619802621</v>
      </c>
      <c r="Q515" s="513">
        <v>329</v>
      </c>
    </row>
    <row r="516" spans="1:17" ht="14.45" customHeight="1" x14ac:dyDescent="0.2">
      <c r="A516" s="507" t="s">
        <v>1770</v>
      </c>
      <c r="B516" s="508" t="s">
        <v>1592</v>
      </c>
      <c r="C516" s="508" t="s">
        <v>1593</v>
      </c>
      <c r="D516" s="508" t="s">
        <v>1664</v>
      </c>
      <c r="E516" s="508" t="s">
        <v>1665</v>
      </c>
      <c r="F516" s="512">
        <v>110</v>
      </c>
      <c r="G516" s="512">
        <v>5610</v>
      </c>
      <c r="H516" s="512">
        <v>1.3414634146341464</v>
      </c>
      <c r="I516" s="512">
        <v>51</v>
      </c>
      <c r="J516" s="512">
        <v>82</v>
      </c>
      <c r="K516" s="512">
        <v>4182</v>
      </c>
      <c r="L516" s="512">
        <v>1</v>
      </c>
      <c r="M516" s="512">
        <v>51</v>
      </c>
      <c r="N516" s="512">
        <v>92</v>
      </c>
      <c r="O516" s="512">
        <v>4784</v>
      </c>
      <c r="P516" s="535">
        <v>1.1439502630320422</v>
      </c>
      <c r="Q516" s="513">
        <v>52</v>
      </c>
    </row>
    <row r="517" spans="1:17" ht="14.45" customHeight="1" x14ac:dyDescent="0.2">
      <c r="A517" s="507" t="s">
        <v>1770</v>
      </c>
      <c r="B517" s="508" t="s">
        <v>1592</v>
      </c>
      <c r="C517" s="508" t="s">
        <v>1593</v>
      </c>
      <c r="D517" s="508" t="s">
        <v>1674</v>
      </c>
      <c r="E517" s="508" t="s">
        <v>1675</v>
      </c>
      <c r="F517" s="512">
        <v>2</v>
      </c>
      <c r="G517" s="512">
        <v>1526</v>
      </c>
      <c r="H517" s="512"/>
      <c r="I517" s="512">
        <v>763</v>
      </c>
      <c r="J517" s="512"/>
      <c r="K517" s="512"/>
      <c r="L517" s="512"/>
      <c r="M517" s="512"/>
      <c r="N517" s="512"/>
      <c r="O517" s="512"/>
      <c r="P517" s="535"/>
      <c r="Q517" s="513"/>
    </row>
    <row r="518" spans="1:17" ht="14.45" customHeight="1" x14ac:dyDescent="0.2">
      <c r="A518" s="507" t="s">
        <v>1770</v>
      </c>
      <c r="B518" s="508" t="s">
        <v>1592</v>
      </c>
      <c r="C518" s="508" t="s">
        <v>1593</v>
      </c>
      <c r="D518" s="508" t="s">
        <v>1676</v>
      </c>
      <c r="E518" s="508" t="s">
        <v>1677</v>
      </c>
      <c r="F518" s="512">
        <v>76</v>
      </c>
      <c r="G518" s="512">
        <v>160816</v>
      </c>
      <c r="H518" s="512"/>
      <c r="I518" s="512">
        <v>2116</v>
      </c>
      <c r="J518" s="512"/>
      <c r="K518" s="512"/>
      <c r="L518" s="512"/>
      <c r="M518" s="512"/>
      <c r="N518" s="512"/>
      <c r="O518" s="512"/>
      <c r="P518" s="535"/>
      <c r="Q518" s="513"/>
    </row>
    <row r="519" spans="1:17" ht="14.45" customHeight="1" x14ac:dyDescent="0.2">
      <c r="A519" s="507" t="s">
        <v>1770</v>
      </c>
      <c r="B519" s="508" t="s">
        <v>1592</v>
      </c>
      <c r="C519" s="508" t="s">
        <v>1593</v>
      </c>
      <c r="D519" s="508" t="s">
        <v>1678</v>
      </c>
      <c r="E519" s="508" t="s">
        <v>1679</v>
      </c>
      <c r="F519" s="512">
        <v>9</v>
      </c>
      <c r="G519" s="512">
        <v>5508</v>
      </c>
      <c r="H519" s="512">
        <v>0.45</v>
      </c>
      <c r="I519" s="512">
        <v>612</v>
      </c>
      <c r="J519" s="512">
        <v>20</v>
      </c>
      <c r="K519" s="512">
        <v>12240</v>
      </c>
      <c r="L519" s="512">
        <v>1</v>
      </c>
      <c r="M519" s="512">
        <v>612</v>
      </c>
      <c r="N519" s="512">
        <v>27</v>
      </c>
      <c r="O519" s="512">
        <v>16605</v>
      </c>
      <c r="P519" s="535">
        <v>1.3566176470588236</v>
      </c>
      <c r="Q519" s="513">
        <v>615</v>
      </c>
    </row>
    <row r="520" spans="1:17" ht="14.45" customHeight="1" x14ac:dyDescent="0.2">
      <c r="A520" s="507" t="s">
        <v>1770</v>
      </c>
      <c r="B520" s="508" t="s">
        <v>1592</v>
      </c>
      <c r="C520" s="508" t="s">
        <v>1593</v>
      </c>
      <c r="D520" s="508" t="s">
        <v>1680</v>
      </c>
      <c r="E520" s="508" t="s">
        <v>1681</v>
      </c>
      <c r="F520" s="512"/>
      <c r="G520" s="512"/>
      <c r="H520" s="512"/>
      <c r="I520" s="512"/>
      <c r="J520" s="512"/>
      <c r="K520" s="512"/>
      <c r="L520" s="512"/>
      <c r="M520" s="512"/>
      <c r="N520" s="512">
        <v>1</v>
      </c>
      <c r="O520" s="512">
        <v>826</v>
      </c>
      <c r="P520" s="535"/>
      <c r="Q520" s="513">
        <v>826</v>
      </c>
    </row>
    <row r="521" spans="1:17" ht="14.45" customHeight="1" x14ac:dyDescent="0.2">
      <c r="A521" s="507" t="s">
        <v>1770</v>
      </c>
      <c r="B521" s="508" t="s">
        <v>1592</v>
      </c>
      <c r="C521" s="508" t="s">
        <v>1593</v>
      </c>
      <c r="D521" s="508" t="s">
        <v>1689</v>
      </c>
      <c r="E521" s="508" t="s">
        <v>1690</v>
      </c>
      <c r="F521" s="512"/>
      <c r="G521" s="512"/>
      <c r="H521" s="512"/>
      <c r="I521" s="512"/>
      <c r="J521" s="512">
        <v>3</v>
      </c>
      <c r="K521" s="512">
        <v>817</v>
      </c>
      <c r="L521" s="512">
        <v>1</v>
      </c>
      <c r="M521" s="512">
        <v>272.33333333333331</v>
      </c>
      <c r="N521" s="512"/>
      <c r="O521" s="512"/>
      <c r="P521" s="535"/>
      <c r="Q521" s="513"/>
    </row>
    <row r="522" spans="1:17" ht="14.45" customHeight="1" x14ac:dyDescent="0.2">
      <c r="A522" s="507" t="s">
        <v>1770</v>
      </c>
      <c r="B522" s="508" t="s">
        <v>1592</v>
      </c>
      <c r="C522" s="508" t="s">
        <v>1593</v>
      </c>
      <c r="D522" s="508" t="s">
        <v>1703</v>
      </c>
      <c r="E522" s="508" t="s">
        <v>1704</v>
      </c>
      <c r="F522" s="512">
        <v>3</v>
      </c>
      <c r="G522" s="512">
        <v>726</v>
      </c>
      <c r="H522" s="512">
        <v>3</v>
      </c>
      <c r="I522" s="512">
        <v>242</v>
      </c>
      <c r="J522" s="512">
        <v>1</v>
      </c>
      <c r="K522" s="512">
        <v>242</v>
      </c>
      <c r="L522" s="512">
        <v>1</v>
      </c>
      <c r="M522" s="512">
        <v>242</v>
      </c>
      <c r="N522" s="512">
        <v>4</v>
      </c>
      <c r="O522" s="512">
        <v>968</v>
      </c>
      <c r="P522" s="535">
        <v>4</v>
      </c>
      <c r="Q522" s="513">
        <v>242</v>
      </c>
    </row>
    <row r="523" spans="1:17" ht="14.45" customHeight="1" x14ac:dyDescent="0.2">
      <c r="A523" s="507" t="s">
        <v>1770</v>
      </c>
      <c r="B523" s="508" t="s">
        <v>1592</v>
      </c>
      <c r="C523" s="508" t="s">
        <v>1593</v>
      </c>
      <c r="D523" s="508" t="s">
        <v>1705</v>
      </c>
      <c r="E523" s="508" t="s">
        <v>1706</v>
      </c>
      <c r="F523" s="512">
        <v>2</v>
      </c>
      <c r="G523" s="512">
        <v>2986</v>
      </c>
      <c r="H523" s="512">
        <v>1</v>
      </c>
      <c r="I523" s="512">
        <v>1493</v>
      </c>
      <c r="J523" s="512">
        <v>2</v>
      </c>
      <c r="K523" s="512">
        <v>2986</v>
      </c>
      <c r="L523" s="512">
        <v>1</v>
      </c>
      <c r="M523" s="512">
        <v>1493</v>
      </c>
      <c r="N523" s="512">
        <v>174</v>
      </c>
      <c r="O523" s="512">
        <v>260304</v>
      </c>
      <c r="P523" s="535">
        <v>87.174815807099804</v>
      </c>
      <c r="Q523" s="513">
        <v>1496</v>
      </c>
    </row>
    <row r="524" spans="1:17" ht="14.45" customHeight="1" x14ac:dyDescent="0.2">
      <c r="A524" s="507" t="s">
        <v>1770</v>
      </c>
      <c r="B524" s="508" t="s">
        <v>1592</v>
      </c>
      <c r="C524" s="508" t="s">
        <v>1593</v>
      </c>
      <c r="D524" s="508" t="s">
        <v>1707</v>
      </c>
      <c r="E524" s="508" t="s">
        <v>1708</v>
      </c>
      <c r="F524" s="512">
        <v>249</v>
      </c>
      <c r="G524" s="512">
        <v>81423</v>
      </c>
      <c r="H524" s="512">
        <v>9.2324805339265847E-2</v>
      </c>
      <c r="I524" s="512">
        <v>327</v>
      </c>
      <c r="J524" s="512">
        <v>2697</v>
      </c>
      <c r="K524" s="512">
        <v>881919</v>
      </c>
      <c r="L524" s="512">
        <v>1</v>
      </c>
      <c r="M524" s="512">
        <v>327</v>
      </c>
      <c r="N524" s="512">
        <v>2193</v>
      </c>
      <c r="O524" s="512">
        <v>721497</v>
      </c>
      <c r="P524" s="535">
        <v>0.81809894105921288</v>
      </c>
      <c r="Q524" s="513">
        <v>329</v>
      </c>
    </row>
    <row r="525" spans="1:17" ht="14.45" customHeight="1" x14ac:dyDescent="0.2">
      <c r="A525" s="507" t="s">
        <v>1770</v>
      </c>
      <c r="B525" s="508" t="s">
        <v>1592</v>
      </c>
      <c r="C525" s="508" t="s">
        <v>1593</v>
      </c>
      <c r="D525" s="508" t="s">
        <v>1709</v>
      </c>
      <c r="E525" s="508" t="s">
        <v>1710</v>
      </c>
      <c r="F525" s="512">
        <v>1</v>
      </c>
      <c r="G525" s="512">
        <v>887</v>
      </c>
      <c r="H525" s="512">
        <v>0.33295795795795796</v>
      </c>
      <c r="I525" s="512">
        <v>887</v>
      </c>
      <c r="J525" s="512">
        <v>3</v>
      </c>
      <c r="K525" s="512">
        <v>2664</v>
      </c>
      <c r="L525" s="512">
        <v>1</v>
      </c>
      <c r="M525" s="512">
        <v>888</v>
      </c>
      <c r="N525" s="512">
        <v>4</v>
      </c>
      <c r="O525" s="512">
        <v>3564</v>
      </c>
      <c r="P525" s="535">
        <v>1.3378378378378379</v>
      </c>
      <c r="Q525" s="513">
        <v>891</v>
      </c>
    </row>
    <row r="526" spans="1:17" ht="14.45" customHeight="1" x14ac:dyDescent="0.2">
      <c r="A526" s="507" t="s">
        <v>1770</v>
      </c>
      <c r="B526" s="508" t="s">
        <v>1592</v>
      </c>
      <c r="C526" s="508" t="s">
        <v>1593</v>
      </c>
      <c r="D526" s="508" t="s">
        <v>1713</v>
      </c>
      <c r="E526" s="508" t="s">
        <v>1714</v>
      </c>
      <c r="F526" s="512">
        <v>200</v>
      </c>
      <c r="G526" s="512">
        <v>52000</v>
      </c>
      <c r="H526" s="512">
        <v>0.33040417325886534</v>
      </c>
      <c r="I526" s="512">
        <v>260</v>
      </c>
      <c r="J526" s="512">
        <v>603</v>
      </c>
      <c r="K526" s="512">
        <v>157383</v>
      </c>
      <c r="L526" s="512">
        <v>1</v>
      </c>
      <c r="M526" s="512">
        <v>261</v>
      </c>
      <c r="N526" s="512">
        <v>725</v>
      </c>
      <c r="O526" s="512">
        <v>189950</v>
      </c>
      <c r="P526" s="535">
        <v>1.2069283213561821</v>
      </c>
      <c r="Q526" s="513">
        <v>262</v>
      </c>
    </row>
    <row r="527" spans="1:17" ht="14.45" customHeight="1" x14ac:dyDescent="0.2">
      <c r="A527" s="507" t="s">
        <v>1770</v>
      </c>
      <c r="B527" s="508" t="s">
        <v>1592</v>
      </c>
      <c r="C527" s="508" t="s">
        <v>1593</v>
      </c>
      <c r="D527" s="508" t="s">
        <v>1715</v>
      </c>
      <c r="E527" s="508" t="s">
        <v>1716</v>
      </c>
      <c r="F527" s="512"/>
      <c r="G527" s="512"/>
      <c r="H527" s="512"/>
      <c r="I527" s="512"/>
      <c r="J527" s="512">
        <v>7</v>
      </c>
      <c r="K527" s="512">
        <v>1155</v>
      </c>
      <c r="L527" s="512">
        <v>1</v>
      </c>
      <c r="M527" s="512">
        <v>165</v>
      </c>
      <c r="N527" s="512">
        <v>34</v>
      </c>
      <c r="O527" s="512">
        <v>5644</v>
      </c>
      <c r="P527" s="535">
        <v>4.8865800865800866</v>
      </c>
      <c r="Q527" s="513">
        <v>166</v>
      </c>
    </row>
    <row r="528" spans="1:17" ht="14.45" customHeight="1" x14ac:dyDescent="0.2">
      <c r="A528" s="507" t="s">
        <v>1770</v>
      </c>
      <c r="B528" s="508" t="s">
        <v>1592</v>
      </c>
      <c r="C528" s="508" t="s">
        <v>1593</v>
      </c>
      <c r="D528" s="508" t="s">
        <v>1719</v>
      </c>
      <c r="E528" s="508" t="s">
        <v>1720</v>
      </c>
      <c r="F528" s="512"/>
      <c r="G528" s="512"/>
      <c r="H528" s="512"/>
      <c r="I528" s="512"/>
      <c r="J528" s="512">
        <v>2</v>
      </c>
      <c r="K528" s="512">
        <v>303</v>
      </c>
      <c r="L528" s="512">
        <v>1</v>
      </c>
      <c r="M528" s="512">
        <v>151.5</v>
      </c>
      <c r="N528" s="512">
        <v>2</v>
      </c>
      <c r="O528" s="512">
        <v>304</v>
      </c>
      <c r="P528" s="535">
        <v>1.0033003300330032</v>
      </c>
      <c r="Q528" s="513">
        <v>152</v>
      </c>
    </row>
    <row r="529" spans="1:17" ht="14.45" customHeight="1" x14ac:dyDescent="0.2">
      <c r="A529" s="507" t="s">
        <v>1771</v>
      </c>
      <c r="B529" s="508" t="s">
        <v>1592</v>
      </c>
      <c r="C529" s="508" t="s">
        <v>1593</v>
      </c>
      <c r="D529" s="508" t="s">
        <v>1594</v>
      </c>
      <c r="E529" s="508" t="s">
        <v>1595</v>
      </c>
      <c r="F529" s="512">
        <v>5</v>
      </c>
      <c r="G529" s="512">
        <v>865</v>
      </c>
      <c r="H529" s="512">
        <v>0.49712643678160917</v>
      </c>
      <c r="I529" s="512">
        <v>173</v>
      </c>
      <c r="J529" s="512">
        <v>10</v>
      </c>
      <c r="K529" s="512">
        <v>1740</v>
      </c>
      <c r="L529" s="512">
        <v>1</v>
      </c>
      <c r="M529" s="512">
        <v>174</v>
      </c>
      <c r="N529" s="512">
        <v>24</v>
      </c>
      <c r="O529" s="512">
        <v>4200</v>
      </c>
      <c r="P529" s="535">
        <v>2.4137931034482758</v>
      </c>
      <c r="Q529" s="513">
        <v>175</v>
      </c>
    </row>
    <row r="530" spans="1:17" ht="14.45" customHeight="1" x14ac:dyDescent="0.2">
      <c r="A530" s="507" t="s">
        <v>1771</v>
      </c>
      <c r="B530" s="508" t="s">
        <v>1592</v>
      </c>
      <c r="C530" s="508" t="s">
        <v>1593</v>
      </c>
      <c r="D530" s="508" t="s">
        <v>1608</v>
      </c>
      <c r="E530" s="508" t="s">
        <v>1609</v>
      </c>
      <c r="F530" s="512"/>
      <c r="G530" s="512"/>
      <c r="H530" s="512"/>
      <c r="I530" s="512"/>
      <c r="J530" s="512">
        <v>3</v>
      </c>
      <c r="K530" s="512">
        <v>3210</v>
      </c>
      <c r="L530" s="512">
        <v>1</v>
      </c>
      <c r="M530" s="512">
        <v>1070</v>
      </c>
      <c r="N530" s="512">
        <v>14</v>
      </c>
      <c r="O530" s="512">
        <v>15022</v>
      </c>
      <c r="P530" s="535">
        <v>4.6797507788161994</v>
      </c>
      <c r="Q530" s="513">
        <v>1073</v>
      </c>
    </row>
    <row r="531" spans="1:17" ht="14.45" customHeight="1" x14ac:dyDescent="0.2">
      <c r="A531" s="507" t="s">
        <v>1771</v>
      </c>
      <c r="B531" s="508" t="s">
        <v>1592</v>
      </c>
      <c r="C531" s="508" t="s">
        <v>1593</v>
      </c>
      <c r="D531" s="508" t="s">
        <v>1610</v>
      </c>
      <c r="E531" s="508" t="s">
        <v>1611</v>
      </c>
      <c r="F531" s="512">
        <v>5</v>
      </c>
      <c r="G531" s="512">
        <v>230</v>
      </c>
      <c r="H531" s="512"/>
      <c r="I531" s="512">
        <v>46</v>
      </c>
      <c r="J531" s="512"/>
      <c r="K531" s="512"/>
      <c r="L531" s="512"/>
      <c r="M531" s="512"/>
      <c r="N531" s="512">
        <v>9</v>
      </c>
      <c r="O531" s="512">
        <v>423</v>
      </c>
      <c r="P531" s="535"/>
      <c r="Q531" s="513">
        <v>47</v>
      </c>
    </row>
    <row r="532" spans="1:17" ht="14.45" customHeight="1" x14ac:dyDescent="0.2">
      <c r="A532" s="507" t="s">
        <v>1771</v>
      </c>
      <c r="B532" s="508" t="s">
        <v>1592</v>
      </c>
      <c r="C532" s="508" t="s">
        <v>1593</v>
      </c>
      <c r="D532" s="508" t="s">
        <v>1612</v>
      </c>
      <c r="E532" s="508" t="s">
        <v>1613</v>
      </c>
      <c r="F532" s="512">
        <v>14</v>
      </c>
      <c r="G532" s="512">
        <v>4858</v>
      </c>
      <c r="H532" s="512">
        <v>0.60869565217391308</v>
      </c>
      <c r="I532" s="512">
        <v>347</v>
      </c>
      <c r="J532" s="512">
        <v>23</v>
      </c>
      <c r="K532" s="512">
        <v>7981</v>
      </c>
      <c r="L532" s="512">
        <v>1</v>
      </c>
      <c r="M532" s="512">
        <v>347</v>
      </c>
      <c r="N532" s="512">
        <v>10</v>
      </c>
      <c r="O532" s="512">
        <v>3480</v>
      </c>
      <c r="P532" s="535">
        <v>0.43603558451321889</v>
      </c>
      <c r="Q532" s="513">
        <v>348</v>
      </c>
    </row>
    <row r="533" spans="1:17" ht="14.45" customHeight="1" x14ac:dyDescent="0.2">
      <c r="A533" s="507" t="s">
        <v>1771</v>
      </c>
      <c r="B533" s="508" t="s">
        <v>1592</v>
      </c>
      <c r="C533" s="508" t="s">
        <v>1593</v>
      </c>
      <c r="D533" s="508" t="s">
        <v>1614</v>
      </c>
      <c r="E533" s="508" t="s">
        <v>1615</v>
      </c>
      <c r="F533" s="512"/>
      <c r="G533" s="512"/>
      <c r="H533" s="512"/>
      <c r="I533" s="512"/>
      <c r="J533" s="512"/>
      <c r="K533" s="512"/>
      <c r="L533" s="512"/>
      <c r="M533" s="512"/>
      <c r="N533" s="512">
        <v>4</v>
      </c>
      <c r="O533" s="512">
        <v>204</v>
      </c>
      <c r="P533" s="535"/>
      <c r="Q533" s="513">
        <v>51</v>
      </c>
    </row>
    <row r="534" spans="1:17" ht="14.45" customHeight="1" x14ac:dyDescent="0.2">
      <c r="A534" s="507" t="s">
        <v>1771</v>
      </c>
      <c r="B534" s="508" t="s">
        <v>1592</v>
      </c>
      <c r="C534" s="508" t="s">
        <v>1593</v>
      </c>
      <c r="D534" s="508" t="s">
        <v>1618</v>
      </c>
      <c r="E534" s="508" t="s">
        <v>1619</v>
      </c>
      <c r="F534" s="512">
        <v>26</v>
      </c>
      <c r="G534" s="512">
        <v>9802</v>
      </c>
      <c r="H534" s="512">
        <v>1.3</v>
      </c>
      <c r="I534" s="512">
        <v>377</v>
      </c>
      <c r="J534" s="512">
        <v>20</v>
      </c>
      <c r="K534" s="512">
        <v>7540</v>
      </c>
      <c r="L534" s="512">
        <v>1</v>
      </c>
      <c r="M534" s="512">
        <v>377</v>
      </c>
      <c r="N534" s="512">
        <v>35</v>
      </c>
      <c r="O534" s="512">
        <v>13230</v>
      </c>
      <c r="P534" s="535">
        <v>1.7546419098143236</v>
      </c>
      <c r="Q534" s="513">
        <v>378</v>
      </c>
    </row>
    <row r="535" spans="1:17" ht="14.45" customHeight="1" x14ac:dyDescent="0.2">
      <c r="A535" s="507" t="s">
        <v>1771</v>
      </c>
      <c r="B535" s="508" t="s">
        <v>1592</v>
      </c>
      <c r="C535" s="508" t="s">
        <v>1593</v>
      </c>
      <c r="D535" s="508" t="s">
        <v>1620</v>
      </c>
      <c r="E535" s="508" t="s">
        <v>1621</v>
      </c>
      <c r="F535" s="512">
        <v>2</v>
      </c>
      <c r="G535" s="512">
        <v>68</v>
      </c>
      <c r="H535" s="512">
        <v>0.4</v>
      </c>
      <c r="I535" s="512">
        <v>34</v>
      </c>
      <c r="J535" s="512">
        <v>5</v>
      </c>
      <c r="K535" s="512">
        <v>170</v>
      </c>
      <c r="L535" s="512">
        <v>1</v>
      </c>
      <c r="M535" s="512">
        <v>34</v>
      </c>
      <c r="N535" s="512"/>
      <c r="O535" s="512"/>
      <c r="P535" s="535"/>
      <c r="Q535" s="513"/>
    </row>
    <row r="536" spans="1:17" ht="14.45" customHeight="1" x14ac:dyDescent="0.2">
      <c r="A536" s="507" t="s">
        <v>1771</v>
      </c>
      <c r="B536" s="508" t="s">
        <v>1592</v>
      </c>
      <c r="C536" s="508" t="s">
        <v>1593</v>
      </c>
      <c r="D536" s="508" t="s">
        <v>1622</v>
      </c>
      <c r="E536" s="508" t="s">
        <v>1623</v>
      </c>
      <c r="F536" s="512"/>
      <c r="G536" s="512"/>
      <c r="H536" s="512"/>
      <c r="I536" s="512"/>
      <c r="J536" s="512"/>
      <c r="K536" s="512"/>
      <c r="L536" s="512"/>
      <c r="M536" s="512"/>
      <c r="N536" s="512">
        <v>2</v>
      </c>
      <c r="O536" s="512">
        <v>1050</v>
      </c>
      <c r="P536" s="535"/>
      <c r="Q536" s="513">
        <v>525</v>
      </c>
    </row>
    <row r="537" spans="1:17" ht="14.45" customHeight="1" x14ac:dyDescent="0.2">
      <c r="A537" s="507" t="s">
        <v>1771</v>
      </c>
      <c r="B537" s="508" t="s">
        <v>1592</v>
      </c>
      <c r="C537" s="508" t="s">
        <v>1593</v>
      </c>
      <c r="D537" s="508" t="s">
        <v>1630</v>
      </c>
      <c r="E537" s="508" t="s">
        <v>1631</v>
      </c>
      <c r="F537" s="512">
        <v>2</v>
      </c>
      <c r="G537" s="512">
        <v>426</v>
      </c>
      <c r="H537" s="512">
        <v>0.66355140186915884</v>
      </c>
      <c r="I537" s="512">
        <v>213</v>
      </c>
      <c r="J537" s="512">
        <v>3</v>
      </c>
      <c r="K537" s="512">
        <v>642</v>
      </c>
      <c r="L537" s="512">
        <v>1</v>
      </c>
      <c r="M537" s="512">
        <v>214</v>
      </c>
      <c r="N537" s="512">
        <v>1</v>
      </c>
      <c r="O537" s="512">
        <v>216</v>
      </c>
      <c r="P537" s="535">
        <v>0.3364485981308411</v>
      </c>
      <c r="Q537" s="513">
        <v>216</v>
      </c>
    </row>
    <row r="538" spans="1:17" ht="14.45" customHeight="1" x14ac:dyDescent="0.2">
      <c r="A538" s="507" t="s">
        <v>1771</v>
      </c>
      <c r="B538" s="508" t="s">
        <v>1592</v>
      </c>
      <c r="C538" s="508" t="s">
        <v>1593</v>
      </c>
      <c r="D538" s="508" t="s">
        <v>1638</v>
      </c>
      <c r="E538" s="508" t="s">
        <v>1639</v>
      </c>
      <c r="F538" s="512">
        <v>33</v>
      </c>
      <c r="G538" s="512">
        <v>561</v>
      </c>
      <c r="H538" s="512">
        <v>1.1000000000000001</v>
      </c>
      <c r="I538" s="512">
        <v>17</v>
      </c>
      <c r="J538" s="512">
        <v>30</v>
      </c>
      <c r="K538" s="512">
        <v>510</v>
      </c>
      <c r="L538" s="512">
        <v>1</v>
      </c>
      <c r="M538" s="512">
        <v>17</v>
      </c>
      <c r="N538" s="512">
        <v>34</v>
      </c>
      <c r="O538" s="512">
        <v>578</v>
      </c>
      <c r="P538" s="535">
        <v>1.1333333333333333</v>
      </c>
      <c r="Q538" s="513">
        <v>17</v>
      </c>
    </row>
    <row r="539" spans="1:17" ht="14.45" customHeight="1" x14ac:dyDescent="0.2">
      <c r="A539" s="507" t="s">
        <v>1771</v>
      </c>
      <c r="B539" s="508" t="s">
        <v>1592</v>
      </c>
      <c r="C539" s="508" t="s">
        <v>1593</v>
      </c>
      <c r="D539" s="508" t="s">
        <v>1648</v>
      </c>
      <c r="E539" s="508" t="s">
        <v>1649</v>
      </c>
      <c r="F539" s="512">
        <v>9</v>
      </c>
      <c r="G539" s="512">
        <v>1224</v>
      </c>
      <c r="H539" s="512">
        <v>0.24208860759493672</v>
      </c>
      <c r="I539" s="512">
        <v>136</v>
      </c>
      <c r="J539" s="512">
        <v>37</v>
      </c>
      <c r="K539" s="512">
        <v>5056</v>
      </c>
      <c r="L539" s="512">
        <v>1</v>
      </c>
      <c r="M539" s="512">
        <v>136.64864864864865</v>
      </c>
      <c r="N539" s="512">
        <v>20</v>
      </c>
      <c r="O539" s="512">
        <v>2760</v>
      </c>
      <c r="P539" s="535">
        <v>0.54588607594936711</v>
      </c>
      <c r="Q539" s="513">
        <v>138</v>
      </c>
    </row>
    <row r="540" spans="1:17" ht="14.45" customHeight="1" x14ac:dyDescent="0.2">
      <c r="A540" s="507" t="s">
        <v>1771</v>
      </c>
      <c r="B540" s="508" t="s">
        <v>1592</v>
      </c>
      <c r="C540" s="508" t="s">
        <v>1593</v>
      </c>
      <c r="D540" s="508" t="s">
        <v>1650</v>
      </c>
      <c r="E540" s="508" t="s">
        <v>1651</v>
      </c>
      <c r="F540" s="512">
        <v>1</v>
      </c>
      <c r="G540" s="512">
        <v>91</v>
      </c>
      <c r="H540" s="512">
        <v>0.33333333333333331</v>
      </c>
      <c r="I540" s="512">
        <v>91</v>
      </c>
      <c r="J540" s="512">
        <v>3</v>
      </c>
      <c r="K540" s="512">
        <v>273</v>
      </c>
      <c r="L540" s="512">
        <v>1</v>
      </c>
      <c r="M540" s="512">
        <v>91</v>
      </c>
      <c r="N540" s="512">
        <v>5</v>
      </c>
      <c r="O540" s="512">
        <v>460</v>
      </c>
      <c r="P540" s="535">
        <v>1.684981684981685</v>
      </c>
      <c r="Q540" s="513">
        <v>92</v>
      </c>
    </row>
    <row r="541" spans="1:17" ht="14.45" customHeight="1" x14ac:dyDescent="0.2">
      <c r="A541" s="507" t="s">
        <v>1771</v>
      </c>
      <c r="B541" s="508" t="s">
        <v>1592</v>
      </c>
      <c r="C541" s="508" t="s">
        <v>1593</v>
      </c>
      <c r="D541" s="508" t="s">
        <v>1652</v>
      </c>
      <c r="E541" s="508" t="s">
        <v>1653</v>
      </c>
      <c r="F541" s="512">
        <v>2</v>
      </c>
      <c r="G541" s="512">
        <v>274</v>
      </c>
      <c r="H541" s="512">
        <v>0.49458483754512633</v>
      </c>
      <c r="I541" s="512">
        <v>137</v>
      </c>
      <c r="J541" s="512">
        <v>4</v>
      </c>
      <c r="K541" s="512">
        <v>554</v>
      </c>
      <c r="L541" s="512">
        <v>1</v>
      </c>
      <c r="M541" s="512">
        <v>138.5</v>
      </c>
      <c r="N541" s="512">
        <v>1</v>
      </c>
      <c r="O541" s="512">
        <v>140</v>
      </c>
      <c r="P541" s="535">
        <v>0.25270758122743681</v>
      </c>
      <c r="Q541" s="513">
        <v>140</v>
      </c>
    </row>
    <row r="542" spans="1:17" ht="14.45" customHeight="1" x14ac:dyDescent="0.2">
      <c r="A542" s="507" t="s">
        <v>1771</v>
      </c>
      <c r="B542" s="508" t="s">
        <v>1592</v>
      </c>
      <c r="C542" s="508" t="s">
        <v>1593</v>
      </c>
      <c r="D542" s="508" t="s">
        <v>1656</v>
      </c>
      <c r="E542" s="508" t="s">
        <v>1657</v>
      </c>
      <c r="F542" s="512">
        <v>25</v>
      </c>
      <c r="G542" s="512">
        <v>8200</v>
      </c>
      <c r="H542" s="512">
        <v>1</v>
      </c>
      <c r="I542" s="512">
        <v>328</v>
      </c>
      <c r="J542" s="512">
        <v>25</v>
      </c>
      <c r="K542" s="512">
        <v>8200</v>
      </c>
      <c r="L542" s="512">
        <v>1</v>
      </c>
      <c r="M542" s="512">
        <v>328</v>
      </c>
      <c r="N542" s="512">
        <v>42</v>
      </c>
      <c r="O542" s="512">
        <v>13818</v>
      </c>
      <c r="P542" s="535">
        <v>1.6851219512195121</v>
      </c>
      <c r="Q542" s="513">
        <v>329</v>
      </c>
    </row>
    <row r="543" spans="1:17" ht="14.45" customHeight="1" x14ac:dyDescent="0.2">
      <c r="A543" s="507" t="s">
        <v>1771</v>
      </c>
      <c r="B543" s="508" t="s">
        <v>1592</v>
      </c>
      <c r="C543" s="508" t="s">
        <v>1593</v>
      </c>
      <c r="D543" s="508" t="s">
        <v>1664</v>
      </c>
      <c r="E543" s="508" t="s">
        <v>1665</v>
      </c>
      <c r="F543" s="512">
        <v>2</v>
      </c>
      <c r="G543" s="512">
        <v>102</v>
      </c>
      <c r="H543" s="512">
        <v>0.66666666666666663</v>
      </c>
      <c r="I543" s="512">
        <v>51</v>
      </c>
      <c r="J543" s="512">
        <v>3</v>
      </c>
      <c r="K543" s="512">
        <v>153</v>
      </c>
      <c r="L543" s="512">
        <v>1</v>
      </c>
      <c r="M543" s="512">
        <v>51</v>
      </c>
      <c r="N543" s="512"/>
      <c r="O543" s="512"/>
      <c r="P543" s="535"/>
      <c r="Q543" s="513"/>
    </row>
    <row r="544" spans="1:17" ht="14.45" customHeight="1" x14ac:dyDescent="0.2">
      <c r="A544" s="507" t="s">
        <v>1771</v>
      </c>
      <c r="B544" s="508" t="s">
        <v>1592</v>
      </c>
      <c r="C544" s="508" t="s">
        <v>1593</v>
      </c>
      <c r="D544" s="508" t="s">
        <v>1678</v>
      </c>
      <c r="E544" s="508" t="s">
        <v>1679</v>
      </c>
      <c r="F544" s="512"/>
      <c r="G544" s="512"/>
      <c r="H544" s="512"/>
      <c r="I544" s="512"/>
      <c r="J544" s="512"/>
      <c r="K544" s="512"/>
      <c r="L544" s="512"/>
      <c r="M544" s="512"/>
      <c r="N544" s="512">
        <v>2</v>
      </c>
      <c r="O544" s="512">
        <v>1230</v>
      </c>
      <c r="P544" s="535"/>
      <c r="Q544" s="513">
        <v>615</v>
      </c>
    </row>
    <row r="545" spans="1:17" ht="14.45" customHeight="1" x14ac:dyDescent="0.2">
      <c r="A545" s="507" t="s">
        <v>1771</v>
      </c>
      <c r="B545" s="508" t="s">
        <v>1592</v>
      </c>
      <c r="C545" s="508" t="s">
        <v>1593</v>
      </c>
      <c r="D545" s="508" t="s">
        <v>1689</v>
      </c>
      <c r="E545" s="508" t="s">
        <v>1690</v>
      </c>
      <c r="F545" s="512">
        <v>2</v>
      </c>
      <c r="G545" s="512">
        <v>542</v>
      </c>
      <c r="H545" s="512">
        <v>0.66340269277845776</v>
      </c>
      <c r="I545" s="512">
        <v>271</v>
      </c>
      <c r="J545" s="512">
        <v>3</v>
      </c>
      <c r="K545" s="512">
        <v>817</v>
      </c>
      <c r="L545" s="512">
        <v>1</v>
      </c>
      <c r="M545" s="512">
        <v>272.33333333333331</v>
      </c>
      <c r="N545" s="512">
        <v>1</v>
      </c>
      <c r="O545" s="512">
        <v>275</v>
      </c>
      <c r="P545" s="535">
        <v>0.33659730722154224</v>
      </c>
      <c r="Q545" s="513">
        <v>275</v>
      </c>
    </row>
    <row r="546" spans="1:17" ht="14.45" customHeight="1" x14ac:dyDescent="0.2">
      <c r="A546" s="507" t="s">
        <v>1771</v>
      </c>
      <c r="B546" s="508" t="s">
        <v>1592</v>
      </c>
      <c r="C546" s="508" t="s">
        <v>1593</v>
      </c>
      <c r="D546" s="508" t="s">
        <v>1705</v>
      </c>
      <c r="E546" s="508" t="s">
        <v>1706</v>
      </c>
      <c r="F546" s="512">
        <v>2</v>
      </c>
      <c r="G546" s="512">
        <v>2986</v>
      </c>
      <c r="H546" s="512"/>
      <c r="I546" s="512">
        <v>1493</v>
      </c>
      <c r="J546" s="512"/>
      <c r="K546" s="512"/>
      <c r="L546" s="512"/>
      <c r="M546" s="512"/>
      <c r="N546" s="512"/>
      <c r="O546" s="512"/>
      <c r="P546" s="535"/>
      <c r="Q546" s="513"/>
    </row>
    <row r="547" spans="1:17" ht="14.45" customHeight="1" x14ac:dyDescent="0.2">
      <c r="A547" s="507" t="s">
        <v>1771</v>
      </c>
      <c r="B547" s="508" t="s">
        <v>1592</v>
      </c>
      <c r="C547" s="508" t="s">
        <v>1593</v>
      </c>
      <c r="D547" s="508" t="s">
        <v>1707</v>
      </c>
      <c r="E547" s="508" t="s">
        <v>1708</v>
      </c>
      <c r="F547" s="512">
        <v>1</v>
      </c>
      <c r="G547" s="512">
        <v>327</v>
      </c>
      <c r="H547" s="512">
        <v>0.5</v>
      </c>
      <c r="I547" s="512">
        <v>327</v>
      </c>
      <c r="J547" s="512">
        <v>2</v>
      </c>
      <c r="K547" s="512">
        <v>654</v>
      </c>
      <c r="L547" s="512">
        <v>1</v>
      </c>
      <c r="M547" s="512">
        <v>327</v>
      </c>
      <c r="N547" s="512">
        <v>11</v>
      </c>
      <c r="O547" s="512">
        <v>3619</v>
      </c>
      <c r="P547" s="535">
        <v>5.5336391437308867</v>
      </c>
      <c r="Q547" s="513">
        <v>329</v>
      </c>
    </row>
    <row r="548" spans="1:17" ht="14.45" customHeight="1" x14ac:dyDescent="0.2">
      <c r="A548" s="507" t="s">
        <v>1771</v>
      </c>
      <c r="B548" s="508" t="s">
        <v>1592</v>
      </c>
      <c r="C548" s="508" t="s">
        <v>1593</v>
      </c>
      <c r="D548" s="508" t="s">
        <v>1709</v>
      </c>
      <c r="E548" s="508" t="s">
        <v>1710</v>
      </c>
      <c r="F548" s="512"/>
      <c r="G548" s="512"/>
      <c r="H548" s="512"/>
      <c r="I548" s="512"/>
      <c r="J548" s="512">
        <v>1</v>
      </c>
      <c r="K548" s="512">
        <v>888</v>
      </c>
      <c r="L548" s="512">
        <v>1</v>
      </c>
      <c r="M548" s="512">
        <v>888</v>
      </c>
      <c r="N548" s="512"/>
      <c r="O548" s="512"/>
      <c r="P548" s="535"/>
      <c r="Q548" s="513"/>
    </row>
    <row r="549" spans="1:17" ht="14.45" customHeight="1" x14ac:dyDescent="0.2">
      <c r="A549" s="507" t="s">
        <v>1771</v>
      </c>
      <c r="B549" s="508" t="s">
        <v>1592</v>
      </c>
      <c r="C549" s="508" t="s">
        <v>1593</v>
      </c>
      <c r="D549" s="508" t="s">
        <v>1713</v>
      </c>
      <c r="E549" s="508" t="s">
        <v>1714</v>
      </c>
      <c r="F549" s="512">
        <v>2</v>
      </c>
      <c r="G549" s="512">
        <v>520</v>
      </c>
      <c r="H549" s="512">
        <v>8.6623354989172077E-2</v>
      </c>
      <c r="I549" s="512">
        <v>260</v>
      </c>
      <c r="J549" s="512">
        <v>23</v>
      </c>
      <c r="K549" s="512">
        <v>6003</v>
      </c>
      <c r="L549" s="512">
        <v>1</v>
      </c>
      <c r="M549" s="512">
        <v>261</v>
      </c>
      <c r="N549" s="512">
        <v>13</v>
      </c>
      <c r="O549" s="512">
        <v>3406</v>
      </c>
      <c r="P549" s="535">
        <v>0.5673829751790771</v>
      </c>
      <c r="Q549" s="513">
        <v>262</v>
      </c>
    </row>
    <row r="550" spans="1:17" ht="14.45" customHeight="1" x14ac:dyDescent="0.2">
      <c r="A550" s="507" t="s">
        <v>1772</v>
      </c>
      <c r="B550" s="508" t="s">
        <v>1592</v>
      </c>
      <c r="C550" s="508" t="s">
        <v>1593</v>
      </c>
      <c r="D550" s="508" t="s">
        <v>1594</v>
      </c>
      <c r="E550" s="508" t="s">
        <v>1595</v>
      </c>
      <c r="F550" s="512">
        <v>119</v>
      </c>
      <c r="G550" s="512">
        <v>20587</v>
      </c>
      <c r="H550" s="512">
        <v>0.68788425554664523</v>
      </c>
      <c r="I550" s="512">
        <v>173</v>
      </c>
      <c r="J550" s="512">
        <v>172</v>
      </c>
      <c r="K550" s="512">
        <v>29928</v>
      </c>
      <c r="L550" s="512">
        <v>1</v>
      </c>
      <c r="M550" s="512">
        <v>174</v>
      </c>
      <c r="N550" s="512">
        <v>145</v>
      </c>
      <c r="O550" s="512">
        <v>25375</v>
      </c>
      <c r="P550" s="535">
        <v>0.84786821705426352</v>
      </c>
      <c r="Q550" s="513">
        <v>175</v>
      </c>
    </row>
    <row r="551" spans="1:17" ht="14.45" customHeight="1" x14ac:dyDescent="0.2">
      <c r="A551" s="507" t="s">
        <v>1772</v>
      </c>
      <c r="B551" s="508" t="s">
        <v>1592</v>
      </c>
      <c r="C551" s="508" t="s">
        <v>1593</v>
      </c>
      <c r="D551" s="508" t="s">
        <v>1608</v>
      </c>
      <c r="E551" s="508" t="s">
        <v>1609</v>
      </c>
      <c r="F551" s="512">
        <v>11</v>
      </c>
      <c r="G551" s="512">
        <v>11770</v>
      </c>
      <c r="H551" s="512">
        <v>0.35483870967741937</v>
      </c>
      <c r="I551" s="512">
        <v>1070</v>
      </c>
      <c r="J551" s="512">
        <v>31</v>
      </c>
      <c r="K551" s="512">
        <v>33170</v>
      </c>
      <c r="L551" s="512">
        <v>1</v>
      </c>
      <c r="M551" s="512">
        <v>1070</v>
      </c>
      <c r="N551" s="512">
        <v>25</v>
      </c>
      <c r="O551" s="512">
        <v>26825</v>
      </c>
      <c r="P551" s="535">
        <v>0.80871269219173947</v>
      </c>
      <c r="Q551" s="513">
        <v>1073</v>
      </c>
    </row>
    <row r="552" spans="1:17" ht="14.45" customHeight="1" x14ac:dyDescent="0.2">
      <c r="A552" s="507" t="s">
        <v>1772</v>
      </c>
      <c r="B552" s="508" t="s">
        <v>1592</v>
      </c>
      <c r="C552" s="508" t="s">
        <v>1593</v>
      </c>
      <c r="D552" s="508" t="s">
        <v>1610</v>
      </c>
      <c r="E552" s="508" t="s">
        <v>1611</v>
      </c>
      <c r="F552" s="512">
        <v>734</v>
      </c>
      <c r="G552" s="512">
        <v>33764</v>
      </c>
      <c r="H552" s="512">
        <v>1.0606936416184971</v>
      </c>
      <c r="I552" s="512">
        <v>46</v>
      </c>
      <c r="J552" s="512">
        <v>692</v>
      </c>
      <c r="K552" s="512">
        <v>31832</v>
      </c>
      <c r="L552" s="512">
        <v>1</v>
      </c>
      <c r="M552" s="512">
        <v>46</v>
      </c>
      <c r="N552" s="512">
        <v>601</v>
      </c>
      <c r="O552" s="512">
        <v>28247</v>
      </c>
      <c r="P552" s="535">
        <v>0.8873774817793415</v>
      </c>
      <c r="Q552" s="513">
        <v>47</v>
      </c>
    </row>
    <row r="553" spans="1:17" ht="14.45" customHeight="1" x14ac:dyDescent="0.2">
      <c r="A553" s="507" t="s">
        <v>1772</v>
      </c>
      <c r="B553" s="508" t="s">
        <v>1592</v>
      </c>
      <c r="C553" s="508" t="s">
        <v>1593</v>
      </c>
      <c r="D553" s="508" t="s">
        <v>1612</v>
      </c>
      <c r="E553" s="508" t="s">
        <v>1613</v>
      </c>
      <c r="F553" s="512">
        <v>142</v>
      </c>
      <c r="G553" s="512">
        <v>49274</v>
      </c>
      <c r="H553" s="512">
        <v>0.78453038674033149</v>
      </c>
      <c r="I553" s="512">
        <v>347</v>
      </c>
      <c r="J553" s="512">
        <v>181</v>
      </c>
      <c r="K553" s="512">
        <v>62807</v>
      </c>
      <c r="L553" s="512">
        <v>1</v>
      </c>
      <c r="M553" s="512">
        <v>347</v>
      </c>
      <c r="N553" s="512">
        <v>210</v>
      </c>
      <c r="O553" s="512">
        <v>73080</v>
      </c>
      <c r="P553" s="535">
        <v>1.1635645708280924</v>
      </c>
      <c r="Q553" s="513">
        <v>348</v>
      </c>
    </row>
    <row r="554" spans="1:17" ht="14.45" customHeight="1" x14ac:dyDescent="0.2">
      <c r="A554" s="507" t="s">
        <v>1772</v>
      </c>
      <c r="B554" s="508" t="s">
        <v>1592</v>
      </c>
      <c r="C554" s="508" t="s">
        <v>1593</v>
      </c>
      <c r="D554" s="508" t="s">
        <v>1614</v>
      </c>
      <c r="E554" s="508" t="s">
        <v>1615</v>
      </c>
      <c r="F554" s="512">
        <v>31</v>
      </c>
      <c r="G554" s="512">
        <v>1581</v>
      </c>
      <c r="H554" s="512">
        <v>0.73809523809523814</v>
      </c>
      <c r="I554" s="512">
        <v>51</v>
      </c>
      <c r="J554" s="512">
        <v>42</v>
      </c>
      <c r="K554" s="512">
        <v>2142</v>
      </c>
      <c r="L554" s="512">
        <v>1</v>
      </c>
      <c r="M554" s="512">
        <v>51</v>
      </c>
      <c r="N554" s="512">
        <v>14</v>
      </c>
      <c r="O554" s="512">
        <v>714</v>
      </c>
      <c r="P554" s="535">
        <v>0.33333333333333331</v>
      </c>
      <c r="Q554" s="513">
        <v>51</v>
      </c>
    </row>
    <row r="555" spans="1:17" ht="14.45" customHeight="1" x14ac:dyDescent="0.2">
      <c r="A555" s="507" t="s">
        <v>1772</v>
      </c>
      <c r="B555" s="508" t="s">
        <v>1592</v>
      </c>
      <c r="C555" s="508" t="s">
        <v>1593</v>
      </c>
      <c r="D555" s="508" t="s">
        <v>1618</v>
      </c>
      <c r="E555" s="508" t="s">
        <v>1619</v>
      </c>
      <c r="F555" s="512">
        <v>1109</v>
      </c>
      <c r="G555" s="512">
        <v>418093</v>
      </c>
      <c r="H555" s="512">
        <v>0.87806809184481394</v>
      </c>
      <c r="I555" s="512">
        <v>377</v>
      </c>
      <c r="J555" s="512">
        <v>1263</v>
      </c>
      <c r="K555" s="512">
        <v>476151</v>
      </c>
      <c r="L555" s="512">
        <v>1</v>
      </c>
      <c r="M555" s="512">
        <v>377</v>
      </c>
      <c r="N555" s="512">
        <v>811</v>
      </c>
      <c r="O555" s="512">
        <v>306558</v>
      </c>
      <c r="P555" s="535">
        <v>0.64382517310685061</v>
      </c>
      <c r="Q555" s="513">
        <v>378</v>
      </c>
    </row>
    <row r="556" spans="1:17" ht="14.45" customHeight="1" x14ac:dyDescent="0.2">
      <c r="A556" s="507" t="s">
        <v>1772</v>
      </c>
      <c r="B556" s="508" t="s">
        <v>1592</v>
      </c>
      <c r="C556" s="508" t="s">
        <v>1593</v>
      </c>
      <c r="D556" s="508" t="s">
        <v>1620</v>
      </c>
      <c r="E556" s="508" t="s">
        <v>1621</v>
      </c>
      <c r="F556" s="512">
        <v>527</v>
      </c>
      <c r="G556" s="512">
        <v>17918</v>
      </c>
      <c r="H556" s="512">
        <v>1.0603621730382293</v>
      </c>
      <c r="I556" s="512">
        <v>34</v>
      </c>
      <c r="J556" s="512">
        <v>497</v>
      </c>
      <c r="K556" s="512">
        <v>16898</v>
      </c>
      <c r="L556" s="512">
        <v>1</v>
      </c>
      <c r="M556" s="512">
        <v>34</v>
      </c>
      <c r="N556" s="512">
        <v>460</v>
      </c>
      <c r="O556" s="512">
        <v>15640</v>
      </c>
      <c r="P556" s="535">
        <v>0.92555331991951706</v>
      </c>
      <c r="Q556" s="513">
        <v>34</v>
      </c>
    </row>
    <row r="557" spans="1:17" ht="14.45" customHeight="1" x14ac:dyDescent="0.2">
      <c r="A557" s="507" t="s">
        <v>1772</v>
      </c>
      <c r="B557" s="508" t="s">
        <v>1592</v>
      </c>
      <c r="C557" s="508" t="s">
        <v>1593</v>
      </c>
      <c r="D557" s="508" t="s">
        <v>1622</v>
      </c>
      <c r="E557" s="508" t="s">
        <v>1623</v>
      </c>
      <c r="F557" s="512">
        <v>2</v>
      </c>
      <c r="G557" s="512">
        <v>1048</v>
      </c>
      <c r="H557" s="512">
        <v>0.13333333333333333</v>
      </c>
      <c r="I557" s="512">
        <v>524</v>
      </c>
      <c r="J557" s="512">
        <v>15</v>
      </c>
      <c r="K557" s="512">
        <v>7860</v>
      </c>
      <c r="L557" s="512">
        <v>1</v>
      </c>
      <c r="M557" s="512">
        <v>524</v>
      </c>
      <c r="N557" s="512">
        <v>10</v>
      </c>
      <c r="O557" s="512">
        <v>5250</v>
      </c>
      <c r="P557" s="535">
        <v>0.66793893129770987</v>
      </c>
      <c r="Q557" s="513">
        <v>525</v>
      </c>
    </row>
    <row r="558" spans="1:17" ht="14.45" customHeight="1" x14ac:dyDescent="0.2">
      <c r="A558" s="507" t="s">
        <v>1772</v>
      </c>
      <c r="B558" s="508" t="s">
        <v>1592</v>
      </c>
      <c r="C558" s="508" t="s">
        <v>1593</v>
      </c>
      <c r="D558" s="508" t="s">
        <v>1624</v>
      </c>
      <c r="E558" s="508" t="s">
        <v>1625</v>
      </c>
      <c r="F558" s="512">
        <v>11</v>
      </c>
      <c r="G558" s="512">
        <v>627</v>
      </c>
      <c r="H558" s="512">
        <v>1.0961538461538463</v>
      </c>
      <c r="I558" s="512">
        <v>57</v>
      </c>
      <c r="J558" s="512">
        <v>10</v>
      </c>
      <c r="K558" s="512">
        <v>572</v>
      </c>
      <c r="L558" s="512">
        <v>1</v>
      </c>
      <c r="M558" s="512">
        <v>57.2</v>
      </c>
      <c r="N558" s="512">
        <v>13</v>
      </c>
      <c r="O558" s="512">
        <v>754</v>
      </c>
      <c r="P558" s="535">
        <v>1.3181818181818181</v>
      </c>
      <c r="Q558" s="513">
        <v>58</v>
      </c>
    </row>
    <row r="559" spans="1:17" ht="14.45" customHeight="1" x14ac:dyDescent="0.2">
      <c r="A559" s="507" t="s">
        <v>1772</v>
      </c>
      <c r="B559" s="508" t="s">
        <v>1592</v>
      </c>
      <c r="C559" s="508" t="s">
        <v>1593</v>
      </c>
      <c r="D559" s="508" t="s">
        <v>1626</v>
      </c>
      <c r="E559" s="508" t="s">
        <v>1627</v>
      </c>
      <c r="F559" s="512"/>
      <c r="G559" s="512"/>
      <c r="H559" s="512"/>
      <c r="I559" s="512"/>
      <c r="J559" s="512">
        <v>2</v>
      </c>
      <c r="K559" s="512">
        <v>450</v>
      </c>
      <c r="L559" s="512">
        <v>1</v>
      </c>
      <c r="M559" s="512">
        <v>225</v>
      </c>
      <c r="N559" s="512">
        <v>15</v>
      </c>
      <c r="O559" s="512">
        <v>3390</v>
      </c>
      <c r="P559" s="535">
        <v>7.5333333333333332</v>
      </c>
      <c r="Q559" s="513">
        <v>226</v>
      </c>
    </row>
    <row r="560" spans="1:17" ht="14.45" customHeight="1" x14ac:dyDescent="0.2">
      <c r="A560" s="507" t="s">
        <v>1772</v>
      </c>
      <c r="B560" s="508" t="s">
        <v>1592</v>
      </c>
      <c r="C560" s="508" t="s">
        <v>1593</v>
      </c>
      <c r="D560" s="508" t="s">
        <v>1628</v>
      </c>
      <c r="E560" s="508" t="s">
        <v>1629</v>
      </c>
      <c r="F560" s="512"/>
      <c r="G560" s="512"/>
      <c r="H560" s="512"/>
      <c r="I560" s="512"/>
      <c r="J560" s="512">
        <v>2</v>
      </c>
      <c r="K560" s="512">
        <v>1108</v>
      </c>
      <c r="L560" s="512">
        <v>1</v>
      </c>
      <c r="M560" s="512">
        <v>554</v>
      </c>
      <c r="N560" s="512">
        <v>13</v>
      </c>
      <c r="O560" s="512">
        <v>7215</v>
      </c>
      <c r="P560" s="535">
        <v>6.5117328519855597</v>
      </c>
      <c r="Q560" s="513">
        <v>555</v>
      </c>
    </row>
    <row r="561" spans="1:17" ht="14.45" customHeight="1" x14ac:dyDescent="0.2">
      <c r="A561" s="507" t="s">
        <v>1772</v>
      </c>
      <c r="B561" s="508" t="s">
        <v>1592</v>
      </c>
      <c r="C561" s="508" t="s">
        <v>1593</v>
      </c>
      <c r="D561" s="508" t="s">
        <v>1630</v>
      </c>
      <c r="E561" s="508" t="s">
        <v>1631</v>
      </c>
      <c r="F561" s="512"/>
      <c r="G561" s="512"/>
      <c r="H561" s="512"/>
      <c r="I561" s="512"/>
      <c r="J561" s="512">
        <v>5</v>
      </c>
      <c r="K561" s="512">
        <v>1070</v>
      </c>
      <c r="L561" s="512">
        <v>1</v>
      </c>
      <c r="M561" s="512">
        <v>214</v>
      </c>
      <c r="N561" s="512">
        <v>7</v>
      </c>
      <c r="O561" s="512">
        <v>1512</v>
      </c>
      <c r="P561" s="535">
        <v>1.4130841121495328</v>
      </c>
      <c r="Q561" s="513">
        <v>216</v>
      </c>
    </row>
    <row r="562" spans="1:17" ht="14.45" customHeight="1" x14ac:dyDescent="0.2">
      <c r="A562" s="507" t="s">
        <v>1772</v>
      </c>
      <c r="B562" s="508" t="s">
        <v>1592</v>
      </c>
      <c r="C562" s="508" t="s">
        <v>1593</v>
      </c>
      <c r="D562" s="508" t="s">
        <v>1632</v>
      </c>
      <c r="E562" s="508" t="s">
        <v>1633</v>
      </c>
      <c r="F562" s="512">
        <v>354</v>
      </c>
      <c r="G562" s="512">
        <v>49914</v>
      </c>
      <c r="H562" s="512">
        <v>1.0071835021590863</v>
      </c>
      <c r="I562" s="512">
        <v>141</v>
      </c>
      <c r="J562" s="512">
        <v>349</v>
      </c>
      <c r="K562" s="512">
        <v>49558</v>
      </c>
      <c r="L562" s="512">
        <v>1</v>
      </c>
      <c r="M562" s="512">
        <v>142</v>
      </c>
      <c r="N562" s="512">
        <v>265</v>
      </c>
      <c r="O562" s="512">
        <v>37895</v>
      </c>
      <c r="P562" s="535">
        <v>0.76465959078251744</v>
      </c>
      <c r="Q562" s="513">
        <v>143</v>
      </c>
    </row>
    <row r="563" spans="1:17" ht="14.45" customHeight="1" x14ac:dyDescent="0.2">
      <c r="A563" s="507" t="s">
        <v>1772</v>
      </c>
      <c r="B563" s="508" t="s">
        <v>1592</v>
      </c>
      <c r="C563" s="508" t="s">
        <v>1593</v>
      </c>
      <c r="D563" s="508" t="s">
        <v>1634</v>
      </c>
      <c r="E563" s="508" t="s">
        <v>1635</v>
      </c>
      <c r="F563" s="512">
        <v>1</v>
      </c>
      <c r="G563" s="512">
        <v>220</v>
      </c>
      <c r="H563" s="512">
        <v>0.1244343891402715</v>
      </c>
      <c r="I563" s="512">
        <v>220</v>
      </c>
      <c r="J563" s="512">
        <v>8</v>
      </c>
      <c r="K563" s="512">
        <v>1768</v>
      </c>
      <c r="L563" s="512">
        <v>1</v>
      </c>
      <c r="M563" s="512">
        <v>221</v>
      </c>
      <c r="N563" s="512"/>
      <c r="O563" s="512"/>
      <c r="P563" s="535"/>
      <c r="Q563" s="513"/>
    </row>
    <row r="564" spans="1:17" ht="14.45" customHeight="1" x14ac:dyDescent="0.2">
      <c r="A564" s="507" t="s">
        <v>1772</v>
      </c>
      <c r="B564" s="508" t="s">
        <v>1592</v>
      </c>
      <c r="C564" s="508" t="s">
        <v>1593</v>
      </c>
      <c r="D564" s="508" t="s">
        <v>1638</v>
      </c>
      <c r="E564" s="508" t="s">
        <v>1639</v>
      </c>
      <c r="F564" s="512">
        <v>1608</v>
      </c>
      <c r="G564" s="512">
        <v>27336</v>
      </c>
      <c r="H564" s="512">
        <v>1.0248565965583174</v>
      </c>
      <c r="I564" s="512">
        <v>17</v>
      </c>
      <c r="J564" s="512">
        <v>1569</v>
      </c>
      <c r="K564" s="512">
        <v>26673</v>
      </c>
      <c r="L564" s="512">
        <v>1</v>
      </c>
      <c r="M564" s="512">
        <v>17</v>
      </c>
      <c r="N564" s="512">
        <v>1293</v>
      </c>
      <c r="O564" s="512">
        <v>21981</v>
      </c>
      <c r="P564" s="535">
        <v>0.82409177820267687</v>
      </c>
      <c r="Q564" s="513">
        <v>17</v>
      </c>
    </row>
    <row r="565" spans="1:17" ht="14.45" customHeight="1" x14ac:dyDescent="0.2">
      <c r="A565" s="507" t="s">
        <v>1772</v>
      </c>
      <c r="B565" s="508" t="s">
        <v>1592</v>
      </c>
      <c r="C565" s="508" t="s">
        <v>1593</v>
      </c>
      <c r="D565" s="508" t="s">
        <v>1640</v>
      </c>
      <c r="E565" s="508" t="s">
        <v>1641</v>
      </c>
      <c r="F565" s="512">
        <v>1</v>
      </c>
      <c r="G565" s="512">
        <v>143</v>
      </c>
      <c r="H565" s="512">
        <v>0.16666666666666666</v>
      </c>
      <c r="I565" s="512">
        <v>143</v>
      </c>
      <c r="J565" s="512">
        <v>6</v>
      </c>
      <c r="K565" s="512">
        <v>858</v>
      </c>
      <c r="L565" s="512">
        <v>1</v>
      </c>
      <c r="M565" s="512">
        <v>143</v>
      </c>
      <c r="N565" s="512">
        <v>5</v>
      </c>
      <c r="O565" s="512">
        <v>720</v>
      </c>
      <c r="P565" s="535">
        <v>0.83916083916083917</v>
      </c>
      <c r="Q565" s="513">
        <v>144</v>
      </c>
    </row>
    <row r="566" spans="1:17" ht="14.45" customHeight="1" x14ac:dyDescent="0.2">
      <c r="A566" s="507" t="s">
        <v>1772</v>
      </c>
      <c r="B566" s="508" t="s">
        <v>1592</v>
      </c>
      <c r="C566" s="508" t="s">
        <v>1593</v>
      </c>
      <c r="D566" s="508" t="s">
        <v>1642</v>
      </c>
      <c r="E566" s="508" t="s">
        <v>1643</v>
      </c>
      <c r="F566" s="512">
        <v>3</v>
      </c>
      <c r="G566" s="512">
        <v>195</v>
      </c>
      <c r="H566" s="512"/>
      <c r="I566" s="512">
        <v>65</v>
      </c>
      <c r="J566" s="512"/>
      <c r="K566" s="512"/>
      <c r="L566" s="512"/>
      <c r="M566" s="512"/>
      <c r="N566" s="512">
        <v>4</v>
      </c>
      <c r="O566" s="512">
        <v>264</v>
      </c>
      <c r="P566" s="535"/>
      <c r="Q566" s="513">
        <v>66</v>
      </c>
    </row>
    <row r="567" spans="1:17" ht="14.45" customHeight="1" x14ac:dyDescent="0.2">
      <c r="A567" s="507" t="s">
        <v>1772</v>
      </c>
      <c r="B567" s="508" t="s">
        <v>1592</v>
      </c>
      <c r="C567" s="508" t="s">
        <v>1593</v>
      </c>
      <c r="D567" s="508" t="s">
        <v>1648</v>
      </c>
      <c r="E567" s="508" t="s">
        <v>1649</v>
      </c>
      <c r="F567" s="512">
        <v>499</v>
      </c>
      <c r="G567" s="512">
        <v>67864</v>
      </c>
      <c r="H567" s="512">
        <v>0.85055396801524041</v>
      </c>
      <c r="I567" s="512">
        <v>136</v>
      </c>
      <c r="J567" s="512">
        <v>583</v>
      </c>
      <c r="K567" s="512">
        <v>79788</v>
      </c>
      <c r="L567" s="512">
        <v>1</v>
      </c>
      <c r="M567" s="512">
        <v>136.85763293310464</v>
      </c>
      <c r="N567" s="512">
        <v>560</v>
      </c>
      <c r="O567" s="512">
        <v>77280</v>
      </c>
      <c r="P567" s="535">
        <v>0.96856670175966308</v>
      </c>
      <c r="Q567" s="513">
        <v>138</v>
      </c>
    </row>
    <row r="568" spans="1:17" ht="14.45" customHeight="1" x14ac:dyDescent="0.2">
      <c r="A568" s="507" t="s">
        <v>1772</v>
      </c>
      <c r="B568" s="508" t="s">
        <v>1592</v>
      </c>
      <c r="C568" s="508" t="s">
        <v>1593</v>
      </c>
      <c r="D568" s="508" t="s">
        <v>1650</v>
      </c>
      <c r="E568" s="508" t="s">
        <v>1651</v>
      </c>
      <c r="F568" s="512">
        <v>43</v>
      </c>
      <c r="G568" s="512">
        <v>3913</v>
      </c>
      <c r="H568" s="512">
        <v>0.61428571428571432</v>
      </c>
      <c r="I568" s="512">
        <v>91</v>
      </c>
      <c r="J568" s="512">
        <v>70</v>
      </c>
      <c r="K568" s="512">
        <v>6370</v>
      </c>
      <c r="L568" s="512">
        <v>1</v>
      </c>
      <c r="M568" s="512">
        <v>91</v>
      </c>
      <c r="N568" s="512">
        <v>33</v>
      </c>
      <c r="O568" s="512">
        <v>3036</v>
      </c>
      <c r="P568" s="535">
        <v>0.47660910518053373</v>
      </c>
      <c r="Q568" s="513">
        <v>92</v>
      </c>
    </row>
    <row r="569" spans="1:17" ht="14.45" customHeight="1" x14ac:dyDescent="0.2">
      <c r="A569" s="507" t="s">
        <v>1772</v>
      </c>
      <c r="B569" s="508" t="s">
        <v>1592</v>
      </c>
      <c r="C569" s="508" t="s">
        <v>1593</v>
      </c>
      <c r="D569" s="508" t="s">
        <v>1652</v>
      </c>
      <c r="E569" s="508" t="s">
        <v>1653</v>
      </c>
      <c r="F569" s="512">
        <v>3</v>
      </c>
      <c r="G569" s="512">
        <v>411</v>
      </c>
      <c r="H569" s="512">
        <v>0.49518072289156628</v>
      </c>
      <c r="I569" s="512">
        <v>137</v>
      </c>
      <c r="J569" s="512">
        <v>6</v>
      </c>
      <c r="K569" s="512">
        <v>830</v>
      </c>
      <c r="L569" s="512">
        <v>1</v>
      </c>
      <c r="M569" s="512">
        <v>138.33333333333334</v>
      </c>
      <c r="N569" s="512">
        <v>7</v>
      </c>
      <c r="O569" s="512">
        <v>980</v>
      </c>
      <c r="P569" s="535">
        <v>1.1807228915662651</v>
      </c>
      <c r="Q569" s="513">
        <v>140</v>
      </c>
    </row>
    <row r="570" spans="1:17" ht="14.45" customHeight="1" x14ac:dyDescent="0.2">
      <c r="A570" s="507" t="s">
        <v>1772</v>
      </c>
      <c r="B570" s="508" t="s">
        <v>1592</v>
      </c>
      <c r="C570" s="508" t="s">
        <v>1593</v>
      </c>
      <c r="D570" s="508" t="s">
        <v>1654</v>
      </c>
      <c r="E570" s="508" t="s">
        <v>1655</v>
      </c>
      <c r="F570" s="512">
        <v>24</v>
      </c>
      <c r="G570" s="512">
        <v>1584</v>
      </c>
      <c r="H570" s="512">
        <v>0.74716981132075466</v>
      </c>
      <c r="I570" s="512">
        <v>66</v>
      </c>
      <c r="J570" s="512">
        <v>32</v>
      </c>
      <c r="K570" s="512">
        <v>2120</v>
      </c>
      <c r="L570" s="512">
        <v>1</v>
      </c>
      <c r="M570" s="512">
        <v>66.25</v>
      </c>
      <c r="N570" s="512">
        <v>19</v>
      </c>
      <c r="O570" s="512">
        <v>1273</v>
      </c>
      <c r="P570" s="535">
        <v>0.60047169811320755</v>
      </c>
      <c r="Q570" s="513">
        <v>67</v>
      </c>
    </row>
    <row r="571" spans="1:17" ht="14.45" customHeight="1" x14ac:dyDescent="0.2">
      <c r="A571" s="507" t="s">
        <v>1772</v>
      </c>
      <c r="B571" s="508" t="s">
        <v>1592</v>
      </c>
      <c r="C571" s="508" t="s">
        <v>1593</v>
      </c>
      <c r="D571" s="508" t="s">
        <v>1656</v>
      </c>
      <c r="E571" s="508" t="s">
        <v>1657</v>
      </c>
      <c r="F571" s="512">
        <v>925</v>
      </c>
      <c r="G571" s="512">
        <v>303400</v>
      </c>
      <c r="H571" s="512">
        <v>1.2044270833333333</v>
      </c>
      <c r="I571" s="512">
        <v>328</v>
      </c>
      <c r="J571" s="512">
        <v>768</v>
      </c>
      <c r="K571" s="512">
        <v>251904</v>
      </c>
      <c r="L571" s="512">
        <v>1</v>
      </c>
      <c r="M571" s="512">
        <v>328</v>
      </c>
      <c r="N571" s="512">
        <v>560</v>
      </c>
      <c r="O571" s="512">
        <v>184240</v>
      </c>
      <c r="P571" s="535">
        <v>0.73138973577235777</v>
      </c>
      <c r="Q571" s="513">
        <v>329</v>
      </c>
    </row>
    <row r="572" spans="1:17" ht="14.45" customHeight="1" x14ac:dyDescent="0.2">
      <c r="A572" s="507" t="s">
        <v>1772</v>
      </c>
      <c r="B572" s="508" t="s">
        <v>1592</v>
      </c>
      <c r="C572" s="508" t="s">
        <v>1593</v>
      </c>
      <c r="D572" s="508" t="s">
        <v>1664</v>
      </c>
      <c r="E572" s="508" t="s">
        <v>1665</v>
      </c>
      <c r="F572" s="512">
        <v>61</v>
      </c>
      <c r="G572" s="512">
        <v>3111</v>
      </c>
      <c r="H572" s="512">
        <v>0.70114942528735635</v>
      </c>
      <c r="I572" s="512">
        <v>51</v>
      </c>
      <c r="J572" s="512">
        <v>87</v>
      </c>
      <c r="K572" s="512">
        <v>4437</v>
      </c>
      <c r="L572" s="512">
        <v>1</v>
      </c>
      <c r="M572" s="512">
        <v>51</v>
      </c>
      <c r="N572" s="512">
        <v>91</v>
      </c>
      <c r="O572" s="512">
        <v>4732</v>
      </c>
      <c r="P572" s="535">
        <v>1.0664863646608069</v>
      </c>
      <c r="Q572" s="513">
        <v>52</v>
      </c>
    </row>
    <row r="573" spans="1:17" ht="14.45" customHeight="1" x14ac:dyDescent="0.2">
      <c r="A573" s="507" t="s">
        <v>1772</v>
      </c>
      <c r="B573" s="508" t="s">
        <v>1592</v>
      </c>
      <c r="C573" s="508" t="s">
        <v>1593</v>
      </c>
      <c r="D573" s="508" t="s">
        <v>1672</v>
      </c>
      <c r="E573" s="508" t="s">
        <v>1673</v>
      </c>
      <c r="F573" s="512">
        <v>9</v>
      </c>
      <c r="G573" s="512">
        <v>1863</v>
      </c>
      <c r="H573" s="512">
        <v>1.8</v>
      </c>
      <c r="I573" s="512">
        <v>207</v>
      </c>
      <c r="J573" s="512">
        <v>5</v>
      </c>
      <c r="K573" s="512">
        <v>1035</v>
      </c>
      <c r="L573" s="512">
        <v>1</v>
      </c>
      <c r="M573" s="512">
        <v>207</v>
      </c>
      <c r="N573" s="512">
        <v>2</v>
      </c>
      <c r="O573" s="512">
        <v>418</v>
      </c>
      <c r="P573" s="535">
        <v>0.40386473429951691</v>
      </c>
      <c r="Q573" s="513">
        <v>209</v>
      </c>
    </row>
    <row r="574" spans="1:17" ht="14.45" customHeight="1" x14ac:dyDescent="0.2">
      <c r="A574" s="507" t="s">
        <v>1772</v>
      </c>
      <c r="B574" s="508" t="s">
        <v>1592</v>
      </c>
      <c r="C574" s="508" t="s">
        <v>1593</v>
      </c>
      <c r="D574" s="508" t="s">
        <v>1674</v>
      </c>
      <c r="E574" s="508" t="s">
        <v>1675</v>
      </c>
      <c r="F574" s="512">
        <v>107</v>
      </c>
      <c r="G574" s="512">
        <v>81641</v>
      </c>
      <c r="H574" s="512">
        <v>1.0094339622641511</v>
      </c>
      <c r="I574" s="512">
        <v>763</v>
      </c>
      <c r="J574" s="512">
        <v>106</v>
      </c>
      <c r="K574" s="512">
        <v>80878</v>
      </c>
      <c r="L574" s="512">
        <v>1</v>
      </c>
      <c r="M574" s="512">
        <v>763</v>
      </c>
      <c r="N574" s="512">
        <v>56</v>
      </c>
      <c r="O574" s="512">
        <v>42784</v>
      </c>
      <c r="P574" s="535">
        <v>0.52899428769257395</v>
      </c>
      <c r="Q574" s="513">
        <v>764</v>
      </c>
    </row>
    <row r="575" spans="1:17" ht="14.45" customHeight="1" x14ac:dyDescent="0.2">
      <c r="A575" s="507" t="s">
        <v>1772</v>
      </c>
      <c r="B575" s="508" t="s">
        <v>1592</v>
      </c>
      <c r="C575" s="508" t="s">
        <v>1593</v>
      </c>
      <c r="D575" s="508" t="s">
        <v>1676</v>
      </c>
      <c r="E575" s="508" t="s">
        <v>1677</v>
      </c>
      <c r="F575" s="512">
        <v>2</v>
      </c>
      <c r="G575" s="512">
        <v>4232</v>
      </c>
      <c r="H575" s="512"/>
      <c r="I575" s="512">
        <v>2116</v>
      </c>
      <c r="J575" s="512"/>
      <c r="K575" s="512"/>
      <c r="L575" s="512"/>
      <c r="M575" s="512"/>
      <c r="N575" s="512"/>
      <c r="O575" s="512"/>
      <c r="P575" s="535"/>
      <c r="Q575" s="513"/>
    </row>
    <row r="576" spans="1:17" ht="14.45" customHeight="1" x14ac:dyDescent="0.2">
      <c r="A576" s="507" t="s">
        <v>1772</v>
      </c>
      <c r="B576" s="508" t="s">
        <v>1592</v>
      </c>
      <c r="C576" s="508" t="s">
        <v>1593</v>
      </c>
      <c r="D576" s="508" t="s">
        <v>1678</v>
      </c>
      <c r="E576" s="508" t="s">
        <v>1679</v>
      </c>
      <c r="F576" s="512">
        <v>1</v>
      </c>
      <c r="G576" s="512">
        <v>612</v>
      </c>
      <c r="H576" s="512">
        <v>0.14285714285714285</v>
      </c>
      <c r="I576" s="512">
        <v>612</v>
      </c>
      <c r="J576" s="512">
        <v>7</v>
      </c>
      <c r="K576" s="512">
        <v>4284</v>
      </c>
      <c r="L576" s="512">
        <v>1</v>
      </c>
      <c r="M576" s="512">
        <v>612</v>
      </c>
      <c r="N576" s="512">
        <v>1</v>
      </c>
      <c r="O576" s="512">
        <v>615</v>
      </c>
      <c r="P576" s="535">
        <v>0.14355742296918766</v>
      </c>
      <c r="Q576" s="513">
        <v>615</v>
      </c>
    </row>
    <row r="577" spans="1:17" ht="14.45" customHeight="1" x14ac:dyDescent="0.2">
      <c r="A577" s="507" t="s">
        <v>1772</v>
      </c>
      <c r="B577" s="508" t="s">
        <v>1592</v>
      </c>
      <c r="C577" s="508" t="s">
        <v>1593</v>
      </c>
      <c r="D577" s="508" t="s">
        <v>1682</v>
      </c>
      <c r="E577" s="508" t="s">
        <v>1683</v>
      </c>
      <c r="F577" s="512"/>
      <c r="G577" s="512"/>
      <c r="H577" s="512"/>
      <c r="I577" s="512"/>
      <c r="J577" s="512"/>
      <c r="K577" s="512"/>
      <c r="L577" s="512"/>
      <c r="M577" s="512"/>
      <c r="N577" s="512">
        <v>1</v>
      </c>
      <c r="O577" s="512">
        <v>433</v>
      </c>
      <c r="P577" s="535"/>
      <c r="Q577" s="513">
        <v>433</v>
      </c>
    </row>
    <row r="578" spans="1:17" ht="14.45" customHeight="1" x14ac:dyDescent="0.2">
      <c r="A578" s="507" t="s">
        <v>1772</v>
      </c>
      <c r="B578" s="508" t="s">
        <v>1592</v>
      </c>
      <c r="C578" s="508" t="s">
        <v>1593</v>
      </c>
      <c r="D578" s="508" t="s">
        <v>1684</v>
      </c>
      <c r="E578" s="508" t="s">
        <v>1685</v>
      </c>
      <c r="F578" s="512"/>
      <c r="G578" s="512"/>
      <c r="H578" s="512"/>
      <c r="I578" s="512"/>
      <c r="J578" s="512">
        <v>2</v>
      </c>
      <c r="K578" s="512">
        <v>3536</v>
      </c>
      <c r="L578" s="512">
        <v>1</v>
      </c>
      <c r="M578" s="512">
        <v>1768</v>
      </c>
      <c r="N578" s="512"/>
      <c r="O578" s="512"/>
      <c r="P578" s="535"/>
      <c r="Q578" s="513"/>
    </row>
    <row r="579" spans="1:17" ht="14.45" customHeight="1" x14ac:dyDescent="0.2">
      <c r="A579" s="507" t="s">
        <v>1772</v>
      </c>
      <c r="B579" s="508" t="s">
        <v>1592</v>
      </c>
      <c r="C579" s="508" t="s">
        <v>1593</v>
      </c>
      <c r="D579" s="508" t="s">
        <v>1689</v>
      </c>
      <c r="E579" s="508" t="s">
        <v>1690</v>
      </c>
      <c r="F579" s="512"/>
      <c r="G579" s="512"/>
      <c r="H579" s="512"/>
      <c r="I579" s="512"/>
      <c r="J579" s="512">
        <v>5</v>
      </c>
      <c r="K579" s="512">
        <v>1362</v>
      </c>
      <c r="L579" s="512">
        <v>1</v>
      </c>
      <c r="M579" s="512">
        <v>272.39999999999998</v>
      </c>
      <c r="N579" s="512">
        <v>7</v>
      </c>
      <c r="O579" s="512">
        <v>1925</v>
      </c>
      <c r="P579" s="535">
        <v>1.4133627019089574</v>
      </c>
      <c r="Q579" s="513">
        <v>275</v>
      </c>
    </row>
    <row r="580" spans="1:17" ht="14.45" customHeight="1" x14ac:dyDescent="0.2">
      <c r="A580" s="507" t="s">
        <v>1772</v>
      </c>
      <c r="B580" s="508" t="s">
        <v>1592</v>
      </c>
      <c r="C580" s="508" t="s">
        <v>1593</v>
      </c>
      <c r="D580" s="508" t="s">
        <v>1697</v>
      </c>
      <c r="E580" s="508" t="s">
        <v>1698</v>
      </c>
      <c r="F580" s="512">
        <v>192</v>
      </c>
      <c r="G580" s="512">
        <v>8448</v>
      </c>
      <c r="H580" s="512">
        <v>1.0052356020942408</v>
      </c>
      <c r="I580" s="512">
        <v>44</v>
      </c>
      <c r="J580" s="512">
        <v>191</v>
      </c>
      <c r="K580" s="512">
        <v>8404</v>
      </c>
      <c r="L580" s="512">
        <v>1</v>
      </c>
      <c r="M580" s="512">
        <v>44</v>
      </c>
      <c r="N580" s="512">
        <v>153</v>
      </c>
      <c r="O580" s="512">
        <v>6885</v>
      </c>
      <c r="P580" s="535">
        <v>0.81925273679200383</v>
      </c>
      <c r="Q580" s="513">
        <v>45</v>
      </c>
    </row>
    <row r="581" spans="1:17" ht="14.45" customHeight="1" x14ac:dyDescent="0.2">
      <c r="A581" s="507" t="s">
        <v>1772</v>
      </c>
      <c r="B581" s="508" t="s">
        <v>1592</v>
      </c>
      <c r="C581" s="508" t="s">
        <v>1593</v>
      </c>
      <c r="D581" s="508" t="s">
        <v>1701</v>
      </c>
      <c r="E581" s="508" t="s">
        <v>1702</v>
      </c>
      <c r="F581" s="512">
        <v>17</v>
      </c>
      <c r="G581" s="512">
        <v>612</v>
      </c>
      <c r="H581" s="512">
        <v>1.2142857142857142</v>
      </c>
      <c r="I581" s="512">
        <v>36</v>
      </c>
      <c r="J581" s="512">
        <v>14</v>
      </c>
      <c r="K581" s="512">
        <v>504</v>
      </c>
      <c r="L581" s="512">
        <v>1</v>
      </c>
      <c r="M581" s="512">
        <v>36</v>
      </c>
      <c r="N581" s="512">
        <v>15</v>
      </c>
      <c r="O581" s="512">
        <v>555</v>
      </c>
      <c r="P581" s="535">
        <v>1.1011904761904763</v>
      </c>
      <c r="Q581" s="513">
        <v>37</v>
      </c>
    </row>
    <row r="582" spans="1:17" ht="14.45" customHeight="1" x14ac:dyDescent="0.2">
      <c r="A582" s="507" t="s">
        <v>1772</v>
      </c>
      <c r="B582" s="508" t="s">
        <v>1592</v>
      </c>
      <c r="C582" s="508" t="s">
        <v>1593</v>
      </c>
      <c r="D582" s="508" t="s">
        <v>1705</v>
      </c>
      <c r="E582" s="508" t="s">
        <v>1706</v>
      </c>
      <c r="F582" s="512"/>
      <c r="G582" s="512"/>
      <c r="H582" s="512"/>
      <c r="I582" s="512"/>
      <c r="J582" s="512">
        <v>11</v>
      </c>
      <c r="K582" s="512">
        <v>16423</v>
      </c>
      <c r="L582" s="512">
        <v>1</v>
      </c>
      <c r="M582" s="512">
        <v>1493</v>
      </c>
      <c r="N582" s="512">
        <v>2</v>
      </c>
      <c r="O582" s="512">
        <v>2992</v>
      </c>
      <c r="P582" s="535">
        <v>0.18218352310783656</v>
      </c>
      <c r="Q582" s="513">
        <v>1496</v>
      </c>
    </row>
    <row r="583" spans="1:17" ht="14.45" customHeight="1" x14ac:dyDescent="0.2">
      <c r="A583" s="507" t="s">
        <v>1772</v>
      </c>
      <c r="B583" s="508" t="s">
        <v>1592</v>
      </c>
      <c r="C583" s="508" t="s">
        <v>1593</v>
      </c>
      <c r="D583" s="508" t="s">
        <v>1707</v>
      </c>
      <c r="E583" s="508" t="s">
        <v>1708</v>
      </c>
      <c r="F583" s="512">
        <v>6</v>
      </c>
      <c r="G583" s="512">
        <v>1962</v>
      </c>
      <c r="H583" s="512">
        <v>0.21428571428571427</v>
      </c>
      <c r="I583" s="512">
        <v>327</v>
      </c>
      <c r="J583" s="512">
        <v>28</v>
      </c>
      <c r="K583" s="512">
        <v>9156</v>
      </c>
      <c r="L583" s="512">
        <v>1</v>
      </c>
      <c r="M583" s="512">
        <v>327</v>
      </c>
      <c r="N583" s="512">
        <v>23</v>
      </c>
      <c r="O583" s="512">
        <v>7567</v>
      </c>
      <c r="P583" s="535">
        <v>0.82645259938837923</v>
      </c>
      <c r="Q583" s="513">
        <v>329</v>
      </c>
    </row>
    <row r="584" spans="1:17" ht="14.45" customHeight="1" x14ac:dyDescent="0.2">
      <c r="A584" s="507" t="s">
        <v>1772</v>
      </c>
      <c r="B584" s="508" t="s">
        <v>1592</v>
      </c>
      <c r="C584" s="508" t="s">
        <v>1593</v>
      </c>
      <c r="D584" s="508" t="s">
        <v>1709</v>
      </c>
      <c r="E584" s="508" t="s">
        <v>1710</v>
      </c>
      <c r="F584" s="512"/>
      <c r="G584" s="512"/>
      <c r="H584" s="512"/>
      <c r="I584" s="512"/>
      <c r="J584" s="512">
        <v>4</v>
      </c>
      <c r="K584" s="512">
        <v>3552</v>
      </c>
      <c r="L584" s="512">
        <v>1</v>
      </c>
      <c r="M584" s="512">
        <v>888</v>
      </c>
      <c r="N584" s="512">
        <v>2</v>
      </c>
      <c r="O584" s="512">
        <v>1782</v>
      </c>
      <c r="P584" s="535">
        <v>0.50168918918918914</v>
      </c>
      <c r="Q584" s="513">
        <v>891</v>
      </c>
    </row>
    <row r="585" spans="1:17" ht="14.45" customHeight="1" x14ac:dyDescent="0.2">
      <c r="A585" s="507" t="s">
        <v>1772</v>
      </c>
      <c r="B585" s="508" t="s">
        <v>1592</v>
      </c>
      <c r="C585" s="508" t="s">
        <v>1593</v>
      </c>
      <c r="D585" s="508" t="s">
        <v>1711</v>
      </c>
      <c r="E585" s="508" t="s">
        <v>1712</v>
      </c>
      <c r="F585" s="512">
        <v>10</v>
      </c>
      <c r="G585" s="512">
        <v>3310</v>
      </c>
      <c r="H585" s="512">
        <v>4.9849397590361448</v>
      </c>
      <c r="I585" s="512">
        <v>331</v>
      </c>
      <c r="J585" s="512">
        <v>2</v>
      </c>
      <c r="K585" s="512">
        <v>664</v>
      </c>
      <c r="L585" s="512">
        <v>1</v>
      </c>
      <c r="M585" s="512">
        <v>332</v>
      </c>
      <c r="N585" s="512">
        <v>6</v>
      </c>
      <c r="O585" s="512">
        <v>2004</v>
      </c>
      <c r="P585" s="535">
        <v>3.0180722891566263</v>
      </c>
      <c r="Q585" s="513">
        <v>334</v>
      </c>
    </row>
    <row r="586" spans="1:17" ht="14.45" customHeight="1" x14ac:dyDescent="0.2">
      <c r="A586" s="507" t="s">
        <v>1772</v>
      </c>
      <c r="B586" s="508" t="s">
        <v>1592</v>
      </c>
      <c r="C586" s="508" t="s">
        <v>1593</v>
      </c>
      <c r="D586" s="508" t="s">
        <v>1713</v>
      </c>
      <c r="E586" s="508" t="s">
        <v>1714</v>
      </c>
      <c r="F586" s="512">
        <v>122</v>
      </c>
      <c r="G586" s="512">
        <v>31720</v>
      </c>
      <c r="H586" s="512">
        <v>0.31566900532417774</v>
      </c>
      <c r="I586" s="512">
        <v>260</v>
      </c>
      <c r="J586" s="512">
        <v>385</v>
      </c>
      <c r="K586" s="512">
        <v>100485</v>
      </c>
      <c r="L586" s="512">
        <v>1</v>
      </c>
      <c r="M586" s="512">
        <v>261</v>
      </c>
      <c r="N586" s="512">
        <v>484</v>
      </c>
      <c r="O586" s="512">
        <v>126808</v>
      </c>
      <c r="P586" s="535">
        <v>1.2619594964422551</v>
      </c>
      <c r="Q586" s="513">
        <v>262</v>
      </c>
    </row>
    <row r="587" spans="1:17" ht="14.45" customHeight="1" x14ac:dyDescent="0.2">
      <c r="A587" s="507" t="s">
        <v>1772</v>
      </c>
      <c r="B587" s="508" t="s">
        <v>1592</v>
      </c>
      <c r="C587" s="508" t="s">
        <v>1593</v>
      </c>
      <c r="D587" s="508" t="s">
        <v>1715</v>
      </c>
      <c r="E587" s="508" t="s">
        <v>1716</v>
      </c>
      <c r="F587" s="512"/>
      <c r="G587" s="512"/>
      <c r="H587" s="512"/>
      <c r="I587" s="512"/>
      <c r="J587" s="512">
        <v>4</v>
      </c>
      <c r="K587" s="512">
        <v>660</v>
      </c>
      <c r="L587" s="512">
        <v>1</v>
      </c>
      <c r="M587" s="512">
        <v>165</v>
      </c>
      <c r="N587" s="512">
        <v>5</v>
      </c>
      <c r="O587" s="512">
        <v>830</v>
      </c>
      <c r="P587" s="535">
        <v>1.2575757575757576</v>
      </c>
      <c r="Q587" s="513">
        <v>166</v>
      </c>
    </row>
    <row r="588" spans="1:17" ht="14.45" customHeight="1" x14ac:dyDescent="0.2">
      <c r="A588" s="507" t="s">
        <v>1772</v>
      </c>
      <c r="B588" s="508" t="s">
        <v>1592</v>
      </c>
      <c r="C588" s="508" t="s">
        <v>1593</v>
      </c>
      <c r="D588" s="508" t="s">
        <v>1717</v>
      </c>
      <c r="E588" s="508" t="s">
        <v>1718</v>
      </c>
      <c r="F588" s="512"/>
      <c r="G588" s="512"/>
      <c r="H588" s="512"/>
      <c r="I588" s="512"/>
      <c r="J588" s="512">
        <v>1</v>
      </c>
      <c r="K588" s="512">
        <v>1078</v>
      </c>
      <c r="L588" s="512">
        <v>1</v>
      </c>
      <c r="M588" s="512">
        <v>1078</v>
      </c>
      <c r="N588" s="512"/>
      <c r="O588" s="512"/>
      <c r="P588" s="535"/>
      <c r="Q588" s="513"/>
    </row>
    <row r="589" spans="1:17" ht="14.45" customHeight="1" x14ac:dyDescent="0.2">
      <c r="A589" s="507" t="s">
        <v>1772</v>
      </c>
      <c r="B589" s="508" t="s">
        <v>1592</v>
      </c>
      <c r="C589" s="508" t="s">
        <v>1593</v>
      </c>
      <c r="D589" s="508" t="s">
        <v>1719</v>
      </c>
      <c r="E589" s="508" t="s">
        <v>1720</v>
      </c>
      <c r="F589" s="512"/>
      <c r="G589" s="512"/>
      <c r="H589" s="512"/>
      <c r="I589" s="512"/>
      <c r="J589" s="512">
        <v>2</v>
      </c>
      <c r="K589" s="512">
        <v>303</v>
      </c>
      <c r="L589" s="512">
        <v>1</v>
      </c>
      <c r="M589" s="512">
        <v>151.5</v>
      </c>
      <c r="N589" s="512">
        <v>16</v>
      </c>
      <c r="O589" s="512">
        <v>2432</v>
      </c>
      <c r="P589" s="535">
        <v>8.0264026402640258</v>
      </c>
      <c r="Q589" s="513">
        <v>152</v>
      </c>
    </row>
    <row r="590" spans="1:17" ht="14.45" customHeight="1" x14ac:dyDescent="0.2">
      <c r="A590" s="507" t="s">
        <v>1773</v>
      </c>
      <c r="B590" s="508" t="s">
        <v>1592</v>
      </c>
      <c r="C590" s="508" t="s">
        <v>1593</v>
      </c>
      <c r="D590" s="508" t="s">
        <v>1594</v>
      </c>
      <c r="E590" s="508" t="s">
        <v>1595</v>
      </c>
      <c r="F590" s="512">
        <v>325</v>
      </c>
      <c r="G590" s="512">
        <v>56225</v>
      </c>
      <c r="H590" s="512">
        <v>0.92060451255853559</v>
      </c>
      <c r="I590" s="512">
        <v>173</v>
      </c>
      <c r="J590" s="512">
        <v>351</v>
      </c>
      <c r="K590" s="512">
        <v>61074</v>
      </c>
      <c r="L590" s="512">
        <v>1</v>
      </c>
      <c r="M590" s="512">
        <v>174</v>
      </c>
      <c r="N590" s="512">
        <v>443</v>
      </c>
      <c r="O590" s="512">
        <v>77525</v>
      </c>
      <c r="P590" s="535">
        <v>1.2693617578675049</v>
      </c>
      <c r="Q590" s="513">
        <v>175</v>
      </c>
    </row>
    <row r="591" spans="1:17" ht="14.45" customHeight="1" x14ac:dyDescent="0.2">
      <c r="A591" s="507" t="s">
        <v>1773</v>
      </c>
      <c r="B591" s="508" t="s">
        <v>1592</v>
      </c>
      <c r="C591" s="508" t="s">
        <v>1593</v>
      </c>
      <c r="D591" s="508" t="s">
        <v>1608</v>
      </c>
      <c r="E591" s="508" t="s">
        <v>1609</v>
      </c>
      <c r="F591" s="512">
        <v>6</v>
      </c>
      <c r="G591" s="512">
        <v>6420</v>
      </c>
      <c r="H591" s="512">
        <v>0.5</v>
      </c>
      <c r="I591" s="512">
        <v>1070</v>
      </c>
      <c r="J591" s="512">
        <v>12</v>
      </c>
      <c r="K591" s="512">
        <v>12840</v>
      </c>
      <c r="L591" s="512">
        <v>1</v>
      </c>
      <c r="M591" s="512">
        <v>1070</v>
      </c>
      <c r="N591" s="512">
        <v>17</v>
      </c>
      <c r="O591" s="512">
        <v>18241</v>
      </c>
      <c r="P591" s="535">
        <v>1.4206386292834892</v>
      </c>
      <c r="Q591" s="513">
        <v>1073</v>
      </c>
    </row>
    <row r="592" spans="1:17" ht="14.45" customHeight="1" x14ac:dyDescent="0.2">
      <c r="A592" s="507" t="s">
        <v>1773</v>
      </c>
      <c r="B592" s="508" t="s">
        <v>1592</v>
      </c>
      <c r="C592" s="508" t="s">
        <v>1593</v>
      </c>
      <c r="D592" s="508" t="s">
        <v>1610</v>
      </c>
      <c r="E592" s="508" t="s">
        <v>1611</v>
      </c>
      <c r="F592" s="512">
        <v>151</v>
      </c>
      <c r="G592" s="512">
        <v>6946</v>
      </c>
      <c r="H592" s="512">
        <v>0.92638036809815949</v>
      </c>
      <c r="I592" s="512">
        <v>46</v>
      </c>
      <c r="J592" s="512">
        <v>163</v>
      </c>
      <c r="K592" s="512">
        <v>7498</v>
      </c>
      <c r="L592" s="512">
        <v>1</v>
      </c>
      <c r="M592" s="512">
        <v>46</v>
      </c>
      <c r="N592" s="512">
        <v>263</v>
      </c>
      <c r="O592" s="512">
        <v>12361</v>
      </c>
      <c r="P592" s="535">
        <v>1.64857295278741</v>
      </c>
      <c r="Q592" s="513">
        <v>47</v>
      </c>
    </row>
    <row r="593" spans="1:17" ht="14.45" customHeight="1" x14ac:dyDescent="0.2">
      <c r="A593" s="507" t="s">
        <v>1773</v>
      </c>
      <c r="B593" s="508" t="s">
        <v>1592</v>
      </c>
      <c r="C593" s="508" t="s">
        <v>1593</v>
      </c>
      <c r="D593" s="508" t="s">
        <v>1612</v>
      </c>
      <c r="E593" s="508" t="s">
        <v>1613</v>
      </c>
      <c r="F593" s="512">
        <v>28</v>
      </c>
      <c r="G593" s="512">
        <v>9716</v>
      </c>
      <c r="H593" s="512">
        <v>1.3333333333333333</v>
      </c>
      <c r="I593" s="512">
        <v>347</v>
      </c>
      <c r="J593" s="512">
        <v>21</v>
      </c>
      <c r="K593" s="512">
        <v>7287</v>
      </c>
      <c r="L593" s="512">
        <v>1</v>
      </c>
      <c r="M593" s="512">
        <v>347</v>
      </c>
      <c r="N593" s="512">
        <v>28</v>
      </c>
      <c r="O593" s="512">
        <v>9744</v>
      </c>
      <c r="P593" s="535">
        <v>1.3371757925072045</v>
      </c>
      <c r="Q593" s="513">
        <v>348</v>
      </c>
    </row>
    <row r="594" spans="1:17" ht="14.45" customHeight="1" x14ac:dyDescent="0.2">
      <c r="A594" s="507" t="s">
        <v>1773</v>
      </c>
      <c r="B594" s="508" t="s">
        <v>1592</v>
      </c>
      <c r="C594" s="508" t="s">
        <v>1593</v>
      </c>
      <c r="D594" s="508" t="s">
        <v>1614</v>
      </c>
      <c r="E594" s="508" t="s">
        <v>1615</v>
      </c>
      <c r="F594" s="512"/>
      <c r="G594" s="512"/>
      <c r="H594" s="512"/>
      <c r="I594" s="512"/>
      <c r="J594" s="512"/>
      <c r="K594" s="512"/>
      <c r="L594" s="512"/>
      <c r="M594" s="512"/>
      <c r="N594" s="512">
        <v>18</v>
      </c>
      <c r="O594" s="512">
        <v>918</v>
      </c>
      <c r="P594" s="535"/>
      <c r="Q594" s="513">
        <v>51</v>
      </c>
    </row>
    <row r="595" spans="1:17" ht="14.45" customHeight="1" x14ac:dyDescent="0.2">
      <c r="A595" s="507" t="s">
        <v>1773</v>
      </c>
      <c r="B595" s="508" t="s">
        <v>1592</v>
      </c>
      <c r="C595" s="508" t="s">
        <v>1593</v>
      </c>
      <c r="D595" s="508" t="s">
        <v>1618</v>
      </c>
      <c r="E595" s="508" t="s">
        <v>1619</v>
      </c>
      <c r="F595" s="512">
        <v>74</v>
      </c>
      <c r="G595" s="512">
        <v>27898</v>
      </c>
      <c r="H595" s="512">
        <v>0.9135802469135802</v>
      </c>
      <c r="I595" s="512">
        <v>377</v>
      </c>
      <c r="J595" s="512">
        <v>81</v>
      </c>
      <c r="K595" s="512">
        <v>30537</v>
      </c>
      <c r="L595" s="512">
        <v>1</v>
      </c>
      <c r="M595" s="512">
        <v>377</v>
      </c>
      <c r="N595" s="512">
        <v>127</v>
      </c>
      <c r="O595" s="512">
        <v>48006</v>
      </c>
      <c r="P595" s="535">
        <v>1.5720601237842617</v>
      </c>
      <c r="Q595" s="513">
        <v>378</v>
      </c>
    </row>
    <row r="596" spans="1:17" ht="14.45" customHeight="1" x14ac:dyDescent="0.2">
      <c r="A596" s="507" t="s">
        <v>1773</v>
      </c>
      <c r="B596" s="508" t="s">
        <v>1592</v>
      </c>
      <c r="C596" s="508" t="s">
        <v>1593</v>
      </c>
      <c r="D596" s="508" t="s">
        <v>1622</v>
      </c>
      <c r="E596" s="508" t="s">
        <v>1623</v>
      </c>
      <c r="F596" s="512">
        <v>23</v>
      </c>
      <c r="G596" s="512">
        <v>12052</v>
      </c>
      <c r="H596" s="512">
        <v>0.85185185185185186</v>
      </c>
      <c r="I596" s="512">
        <v>524</v>
      </c>
      <c r="J596" s="512">
        <v>27</v>
      </c>
      <c r="K596" s="512">
        <v>14148</v>
      </c>
      <c r="L596" s="512">
        <v>1</v>
      </c>
      <c r="M596" s="512">
        <v>524</v>
      </c>
      <c r="N596" s="512">
        <v>63</v>
      </c>
      <c r="O596" s="512">
        <v>33075</v>
      </c>
      <c r="P596" s="535">
        <v>2.3377862595419847</v>
      </c>
      <c r="Q596" s="513">
        <v>525</v>
      </c>
    </row>
    <row r="597" spans="1:17" ht="14.45" customHeight="1" x14ac:dyDescent="0.2">
      <c r="A597" s="507" t="s">
        <v>1773</v>
      </c>
      <c r="B597" s="508" t="s">
        <v>1592</v>
      </c>
      <c r="C597" s="508" t="s">
        <v>1593</v>
      </c>
      <c r="D597" s="508" t="s">
        <v>1624</v>
      </c>
      <c r="E597" s="508" t="s">
        <v>1625</v>
      </c>
      <c r="F597" s="512">
        <v>13</v>
      </c>
      <c r="G597" s="512">
        <v>741</v>
      </c>
      <c r="H597" s="512">
        <v>0.76313079299691045</v>
      </c>
      <c r="I597" s="512">
        <v>57</v>
      </c>
      <c r="J597" s="512">
        <v>17</v>
      </c>
      <c r="K597" s="512">
        <v>971</v>
      </c>
      <c r="L597" s="512">
        <v>1</v>
      </c>
      <c r="M597" s="512">
        <v>57.117647058823529</v>
      </c>
      <c r="N597" s="512">
        <v>5</v>
      </c>
      <c r="O597" s="512">
        <v>290</v>
      </c>
      <c r="P597" s="535">
        <v>0.29866117404737386</v>
      </c>
      <c r="Q597" s="513">
        <v>58</v>
      </c>
    </row>
    <row r="598" spans="1:17" ht="14.45" customHeight="1" x14ac:dyDescent="0.2">
      <c r="A598" s="507" t="s">
        <v>1773</v>
      </c>
      <c r="B598" s="508" t="s">
        <v>1592</v>
      </c>
      <c r="C598" s="508" t="s">
        <v>1593</v>
      </c>
      <c r="D598" s="508" t="s">
        <v>1626</v>
      </c>
      <c r="E598" s="508" t="s">
        <v>1627</v>
      </c>
      <c r="F598" s="512">
        <v>2</v>
      </c>
      <c r="G598" s="512">
        <v>448</v>
      </c>
      <c r="H598" s="512">
        <v>0.66370370370370368</v>
      </c>
      <c r="I598" s="512">
        <v>224</v>
      </c>
      <c r="J598" s="512">
        <v>3</v>
      </c>
      <c r="K598" s="512">
        <v>675</v>
      </c>
      <c r="L598" s="512">
        <v>1</v>
      </c>
      <c r="M598" s="512">
        <v>225</v>
      </c>
      <c r="N598" s="512">
        <v>2</v>
      </c>
      <c r="O598" s="512">
        <v>452</v>
      </c>
      <c r="P598" s="535">
        <v>0.66962962962962957</v>
      </c>
      <c r="Q598" s="513">
        <v>226</v>
      </c>
    </row>
    <row r="599" spans="1:17" ht="14.45" customHeight="1" x14ac:dyDescent="0.2">
      <c r="A599" s="507" t="s">
        <v>1773</v>
      </c>
      <c r="B599" s="508" t="s">
        <v>1592</v>
      </c>
      <c r="C599" s="508" t="s">
        <v>1593</v>
      </c>
      <c r="D599" s="508" t="s">
        <v>1628</v>
      </c>
      <c r="E599" s="508" t="s">
        <v>1629</v>
      </c>
      <c r="F599" s="512">
        <v>3</v>
      </c>
      <c r="G599" s="512">
        <v>1659</v>
      </c>
      <c r="H599" s="512">
        <v>0.99819494584837543</v>
      </c>
      <c r="I599" s="512">
        <v>553</v>
      </c>
      <c r="J599" s="512">
        <v>3</v>
      </c>
      <c r="K599" s="512">
        <v>1662</v>
      </c>
      <c r="L599" s="512">
        <v>1</v>
      </c>
      <c r="M599" s="512">
        <v>554</v>
      </c>
      <c r="N599" s="512">
        <v>2</v>
      </c>
      <c r="O599" s="512">
        <v>1110</v>
      </c>
      <c r="P599" s="535">
        <v>0.66787003610108309</v>
      </c>
      <c r="Q599" s="513">
        <v>555</v>
      </c>
    </row>
    <row r="600" spans="1:17" ht="14.45" customHeight="1" x14ac:dyDescent="0.2">
      <c r="A600" s="507" t="s">
        <v>1773</v>
      </c>
      <c r="B600" s="508" t="s">
        <v>1592</v>
      </c>
      <c r="C600" s="508" t="s">
        <v>1593</v>
      </c>
      <c r="D600" s="508" t="s">
        <v>1630</v>
      </c>
      <c r="E600" s="508" t="s">
        <v>1631</v>
      </c>
      <c r="F600" s="512"/>
      <c r="G600" s="512"/>
      <c r="H600" s="512"/>
      <c r="I600" s="512"/>
      <c r="J600" s="512">
        <v>1</v>
      </c>
      <c r="K600" s="512">
        <v>214</v>
      </c>
      <c r="L600" s="512">
        <v>1</v>
      </c>
      <c r="M600" s="512">
        <v>214</v>
      </c>
      <c r="N600" s="512">
        <v>2</v>
      </c>
      <c r="O600" s="512">
        <v>432</v>
      </c>
      <c r="P600" s="535">
        <v>2.0186915887850465</v>
      </c>
      <c r="Q600" s="513">
        <v>216</v>
      </c>
    </row>
    <row r="601" spans="1:17" ht="14.45" customHeight="1" x14ac:dyDescent="0.2">
      <c r="A601" s="507" t="s">
        <v>1773</v>
      </c>
      <c r="B601" s="508" t="s">
        <v>1592</v>
      </c>
      <c r="C601" s="508" t="s">
        <v>1593</v>
      </c>
      <c r="D601" s="508" t="s">
        <v>1638</v>
      </c>
      <c r="E601" s="508" t="s">
        <v>1639</v>
      </c>
      <c r="F601" s="512">
        <v>86</v>
      </c>
      <c r="G601" s="512">
        <v>1462</v>
      </c>
      <c r="H601" s="512">
        <v>1.0617283950617284</v>
      </c>
      <c r="I601" s="512">
        <v>17</v>
      </c>
      <c r="J601" s="512">
        <v>81</v>
      </c>
      <c r="K601" s="512">
        <v>1377</v>
      </c>
      <c r="L601" s="512">
        <v>1</v>
      </c>
      <c r="M601" s="512">
        <v>17</v>
      </c>
      <c r="N601" s="512">
        <v>127</v>
      </c>
      <c r="O601" s="512">
        <v>2159</v>
      </c>
      <c r="P601" s="535">
        <v>1.5679012345679013</v>
      </c>
      <c r="Q601" s="513">
        <v>17</v>
      </c>
    </row>
    <row r="602" spans="1:17" ht="14.45" customHeight="1" x14ac:dyDescent="0.2">
      <c r="A602" s="507" t="s">
        <v>1773</v>
      </c>
      <c r="B602" s="508" t="s">
        <v>1592</v>
      </c>
      <c r="C602" s="508" t="s">
        <v>1593</v>
      </c>
      <c r="D602" s="508" t="s">
        <v>1640</v>
      </c>
      <c r="E602" s="508" t="s">
        <v>1641</v>
      </c>
      <c r="F602" s="512">
        <v>3</v>
      </c>
      <c r="G602" s="512">
        <v>429</v>
      </c>
      <c r="H602" s="512"/>
      <c r="I602" s="512">
        <v>143</v>
      </c>
      <c r="J602" s="512">
        <v>0</v>
      </c>
      <c r="K602" s="512">
        <v>0</v>
      </c>
      <c r="L602" s="512"/>
      <c r="M602" s="512"/>
      <c r="N602" s="512">
        <v>1</v>
      </c>
      <c r="O602" s="512">
        <v>144</v>
      </c>
      <c r="P602" s="535"/>
      <c r="Q602" s="513">
        <v>144</v>
      </c>
    </row>
    <row r="603" spans="1:17" ht="14.45" customHeight="1" x14ac:dyDescent="0.2">
      <c r="A603" s="507" t="s">
        <v>1773</v>
      </c>
      <c r="B603" s="508" t="s">
        <v>1592</v>
      </c>
      <c r="C603" s="508" t="s">
        <v>1593</v>
      </c>
      <c r="D603" s="508" t="s">
        <v>1642</v>
      </c>
      <c r="E603" s="508" t="s">
        <v>1643</v>
      </c>
      <c r="F603" s="512">
        <v>12</v>
      </c>
      <c r="G603" s="512">
        <v>780</v>
      </c>
      <c r="H603" s="512">
        <v>2</v>
      </c>
      <c r="I603" s="512">
        <v>65</v>
      </c>
      <c r="J603" s="512">
        <v>6</v>
      </c>
      <c r="K603" s="512">
        <v>390</v>
      </c>
      <c r="L603" s="512">
        <v>1</v>
      </c>
      <c r="M603" s="512">
        <v>65</v>
      </c>
      <c r="N603" s="512">
        <v>3</v>
      </c>
      <c r="O603" s="512">
        <v>198</v>
      </c>
      <c r="P603" s="535">
        <v>0.50769230769230766</v>
      </c>
      <c r="Q603" s="513">
        <v>66</v>
      </c>
    </row>
    <row r="604" spans="1:17" ht="14.45" customHeight="1" x14ac:dyDescent="0.2">
      <c r="A604" s="507" t="s">
        <v>1773</v>
      </c>
      <c r="B604" s="508" t="s">
        <v>1592</v>
      </c>
      <c r="C604" s="508" t="s">
        <v>1593</v>
      </c>
      <c r="D604" s="508" t="s">
        <v>1648</v>
      </c>
      <c r="E604" s="508" t="s">
        <v>1649</v>
      </c>
      <c r="F604" s="512">
        <v>487</v>
      </c>
      <c r="G604" s="512">
        <v>66232</v>
      </c>
      <c r="H604" s="512">
        <v>0.96619936104100712</v>
      </c>
      <c r="I604" s="512">
        <v>136</v>
      </c>
      <c r="J604" s="512">
        <v>501</v>
      </c>
      <c r="K604" s="512">
        <v>68549</v>
      </c>
      <c r="L604" s="512">
        <v>1</v>
      </c>
      <c r="M604" s="512">
        <v>136.8243512974052</v>
      </c>
      <c r="N604" s="512">
        <v>624</v>
      </c>
      <c r="O604" s="512">
        <v>86112</v>
      </c>
      <c r="P604" s="535">
        <v>1.2562108856438461</v>
      </c>
      <c r="Q604" s="513">
        <v>138</v>
      </c>
    </row>
    <row r="605" spans="1:17" ht="14.45" customHeight="1" x14ac:dyDescent="0.2">
      <c r="A605" s="507" t="s">
        <v>1773</v>
      </c>
      <c r="B605" s="508" t="s">
        <v>1592</v>
      </c>
      <c r="C605" s="508" t="s">
        <v>1593</v>
      </c>
      <c r="D605" s="508" t="s">
        <v>1650</v>
      </c>
      <c r="E605" s="508" t="s">
        <v>1651</v>
      </c>
      <c r="F605" s="512">
        <v>139</v>
      </c>
      <c r="G605" s="512">
        <v>12649</v>
      </c>
      <c r="H605" s="512">
        <v>1.0373134328358209</v>
      </c>
      <c r="I605" s="512">
        <v>91</v>
      </c>
      <c r="J605" s="512">
        <v>134</v>
      </c>
      <c r="K605" s="512">
        <v>12194</v>
      </c>
      <c r="L605" s="512">
        <v>1</v>
      </c>
      <c r="M605" s="512">
        <v>91</v>
      </c>
      <c r="N605" s="512">
        <v>121</v>
      </c>
      <c r="O605" s="512">
        <v>11132</v>
      </c>
      <c r="P605" s="535">
        <v>0.91290798753485325</v>
      </c>
      <c r="Q605" s="513">
        <v>92</v>
      </c>
    </row>
    <row r="606" spans="1:17" ht="14.45" customHeight="1" x14ac:dyDescent="0.2">
      <c r="A606" s="507" t="s">
        <v>1773</v>
      </c>
      <c r="B606" s="508" t="s">
        <v>1592</v>
      </c>
      <c r="C606" s="508" t="s">
        <v>1593</v>
      </c>
      <c r="D606" s="508" t="s">
        <v>1652</v>
      </c>
      <c r="E606" s="508" t="s">
        <v>1653</v>
      </c>
      <c r="F606" s="512">
        <v>6</v>
      </c>
      <c r="G606" s="512">
        <v>822</v>
      </c>
      <c r="H606" s="512">
        <v>0.98916967509025266</v>
      </c>
      <c r="I606" s="512">
        <v>137</v>
      </c>
      <c r="J606" s="512">
        <v>6</v>
      </c>
      <c r="K606" s="512">
        <v>831</v>
      </c>
      <c r="L606" s="512">
        <v>1</v>
      </c>
      <c r="M606" s="512">
        <v>138.5</v>
      </c>
      <c r="N606" s="512">
        <v>6</v>
      </c>
      <c r="O606" s="512">
        <v>840</v>
      </c>
      <c r="P606" s="535">
        <v>1.0108303249097472</v>
      </c>
      <c r="Q606" s="513">
        <v>140</v>
      </c>
    </row>
    <row r="607" spans="1:17" ht="14.45" customHeight="1" x14ac:dyDescent="0.2">
      <c r="A607" s="507" t="s">
        <v>1773</v>
      </c>
      <c r="B607" s="508" t="s">
        <v>1592</v>
      </c>
      <c r="C607" s="508" t="s">
        <v>1593</v>
      </c>
      <c r="D607" s="508" t="s">
        <v>1654</v>
      </c>
      <c r="E607" s="508" t="s">
        <v>1655</v>
      </c>
      <c r="F607" s="512">
        <v>27</v>
      </c>
      <c r="G607" s="512">
        <v>1782</v>
      </c>
      <c r="H607" s="512">
        <v>1.798183652875883</v>
      </c>
      <c r="I607" s="512">
        <v>66</v>
      </c>
      <c r="J607" s="512">
        <v>15</v>
      </c>
      <c r="K607" s="512">
        <v>991</v>
      </c>
      <c r="L607" s="512">
        <v>1</v>
      </c>
      <c r="M607" s="512">
        <v>66.066666666666663</v>
      </c>
      <c r="N607" s="512">
        <v>13</v>
      </c>
      <c r="O607" s="512">
        <v>871</v>
      </c>
      <c r="P607" s="535">
        <v>0.87891019172552975</v>
      </c>
      <c r="Q607" s="513">
        <v>67</v>
      </c>
    </row>
    <row r="608" spans="1:17" ht="14.45" customHeight="1" x14ac:dyDescent="0.2">
      <c r="A608" s="507" t="s">
        <v>1773</v>
      </c>
      <c r="B608" s="508" t="s">
        <v>1592</v>
      </c>
      <c r="C608" s="508" t="s">
        <v>1593</v>
      </c>
      <c r="D608" s="508" t="s">
        <v>1656</v>
      </c>
      <c r="E608" s="508" t="s">
        <v>1657</v>
      </c>
      <c r="F608" s="512">
        <v>79</v>
      </c>
      <c r="G608" s="512">
        <v>25912</v>
      </c>
      <c r="H608" s="512">
        <v>0.83157894736842108</v>
      </c>
      <c r="I608" s="512">
        <v>328</v>
      </c>
      <c r="J608" s="512">
        <v>95</v>
      </c>
      <c r="K608" s="512">
        <v>31160</v>
      </c>
      <c r="L608" s="512">
        <v>1</v>
      </c>
      <c r="M608" s="512">
        <v>328</v>
      </c>
      <c r="N608" s="512">
        <v>135</v>
      </c>
      <c r="O608" s="512">
        <v>44415</v>
      </c>
      <c r="P608" s="535">
        <v>1.4253851091142491</v>
      </c>
      <c r="Q608" s="513">
        <v>329</v>
      </c>
    </row>
    <row r="609" spans="1:17" ht="14.45" customHeight="1" x14ac:dyDescent="0.2">
      <c r="A609" s="507" t="s">
        <v>1773</v>
      </c>
      <c r="B609" s="508" t="s">
        <v>1592</v>
      </c>
      <c r="C609" s="508" t="s">
        <v>1593</v>
      </c>
      <c r="D609" s="508" t="s">
        <v>1664</v>
      </c>
      <c r="E609" s="508" t="s">
        <v>1665</v>
      </c>
      <c r="F609" s="512">
        <v>97</v>
      </c>
      <c r="G609" s="512">
        <v>4947</v>
      </c>
      <c r="H609" s="512">
        <v>1</v>
      </c>
      <c r="I609" s="512">
        <v>51</v>
      </c>
      <c r="J609" s="512">
        <v>97</v>
      </c>
      <c r="K609" s="512">
        <v>4947</v>
      </c>
      <c r="L609" s="512">
        <v>1</v>
      </c>
      <c r="M609" s="512">
        <v>51</v>
      </c>
      <c r="N609" s="512">
        <v>136</v>
      </c>
      <c r="O609" s="512">
        <v>7072</v>
      </c>
      <c r="P609" s="535">
        <v>1.429553264604811</v>
      </c>
      <c r="Q609" s="513">
        <v>52</v>
      </c>
    </row>
    <row r="610" spans="1:17" ht="14.45" customHeight="1" x14ac:dyDescent="0.2">
      <c r="A610" s="507" t="s">
        <v>1773</v>
      </c>
      <c r="B610" s="508" t="s">
        <v>1592</v>
      </c>
      <c r="C610" s="508" t="s">
        <v>1593</v>
      </c>
      <c r="D610" s="508" t="s">
        <v>1672</v>
      </c>
      <c r="E610" s="508" t="s">
        <v>1673</v>
      </c>
      <c r="F610" s="512">
        <v>1</v>
      </c>
      <c r="G610" s="512">
        <v>207</v>
      </c>
      <c r="H610" s="512"/>
      <c r="I610" s="512">
        <v>207</v>
      </c>
      <c r="J610" s="512">
        <v>0</v>
      </c>
      <c r="K610" s="512">
        <v>0</v>
      </c>
      <c r="L610" s="512"/>
      <c r="M610" s="512"/>
      <c r="N610" s="512"/>
      <c r="O610" s="512"/>
      <c r="P610" s="535"/>
      <c r="Q610" s="513"/>
    </row>
    <row r="611" spans="1:17" ht="14.45" customHeight="1" x14ac:dyDescent="0.2">
      <c r="A611" s="507" t="s">
        <v>1773</v>
      </c>
      <c r="B611" s="508" t="s">
        <v>1592</v>
      </c>
      <c r="C611" s="508" t="s">
        <v>1593</v>
      </c>
      <c r="D611" s="508" t="s">
        <v>1674</v>
      </c>
      <c r="E611" s="508" t="s">
        <v>1675</v>
      </c>
      <c r="F611" s="512"/>
      <c r="G611" s="512"/>
      <c r="H611" s="512"/>
      <c r="I611" s="512"/>
      <c r="J611" s="512">
        <v>1</v>
      </c>
      <c r="K611" s="512">
        <v>763</v>
      </c>
      <c r="L611" s="512">
        <v>1</v>
      </c>
      <c r="M611" s="512">
        <v>763</v>
      </c>
      <c r="N611" s="512">
        <v>2</v>
      </c>
      <c r="O611" s="512">
        <v>1528</v>
      </c>
      <c r="P611" s="535">
        <v>2.0026212319790302</v>
      </c>
      <c r="Q611" s="513">
        <v>764</v>
      </c>
    </row>
    <row r="612" spans="1:17" ht="14.45" customHeight="1" x14ac:dyDescent="0.2">
      <c r="A612" s="507" t="s">
        <v>1773</v>
      </c>
      <c r="B612" s="508" t="s">
        <v>1592</v>
      </c>
      <c r="C612" s="508" t="s">
        <v>1593</v>
      </c>
      <c r="D612" s="508" t="s">
        <v>1678</v>
      </c>
      <c r="E612" s="508" t="s">
        <v>1679</v>
      </c>
      <c r="F612" s="512">
        <v>9</v>
      </c>
      <c r="G612" s="512">
        <v>5508</v>
      </c>
      <c r="H612" s="512">
        <v>0.6</v>
      </c>
      <c r="I612" s="512">
        <v>612</v>
      </c>
      <c r="J612" s="512">
        <v>15</v>
      </c>
      <c r="K612" s="512">
        <v>9180</v>
      </c>
      <c r="L612" s="512">
        <v>1</v>
      </c>
      <c r="M612" s="512">
        <v>612</v>
      </c>
      <c r="N612" s="512">
        <v>27</v>
      </c>
      <c r="O612" s="512">
        <v>16605</v>
      </c>
      <c r="P612" s="535">
        <v>1.8088235294117647</v>
      </c>
      <c r="Q612" s="513">
        <v>615</v>
      </c>
    </row>
    <row r="613" spans="1:17" ht="14.45" customHeight="1" x14ac:dyDescent="0.2">
      <c r="A613" s="507" t="s">
        <v>1773</v>
      </c>
      <c r="B613" s="508" t="s">
        <v>1592</v>
      </c>
      <c r="C613" s="508" t="s">
        <v>1593</v>
      </c>
      <c r="D613" s="508" t="s">
        <v>1689</v>
      </c>
      <c r="E613" s="508" t="s">
        <v>1690</v>
      </c>
      <c r="F613" s="512"/>
      <c r="G613" s="512"/>
      <c r="H613" s="512"/>
      <c r="I613" s="512"/>
      <c r="J613" s="512">
        <v>1</v>
      </c>
      <c r="K613" s="512">
        <v>272</v>
      </c>
      <c r="L613" s="512">
        <v>1</v>
      </c>
      <c r="M613" s="512">
        <v>272</v>
      </c>
      <c r="N613" s="512">
        <v>2</v>
      </c>
      <c r="O613" s="512">
        <v>550</v>
      </c>
      <c r="P613" s="535">
        <v>2.0220588235294117</v>
      </c>
      <c r="Q613" s="513">
        <v>275</v>
      </c>
    </row>
    <row r="614" spans="1:17" ht="14.45" customHeight="1" x14ac:dyDescent="0.2">
      <c r="A614" s="507" t="s">
        <v>1773</v>
      </c>
      <c r="B614" s="508" t="s">
        <v>1592</v>
      </c>
      <c r="C614" s="508" t="s">
        <v>1593</v>
      </c>
      <c r="D614" s="508" t="s">
        <v>1695</v>
      </c>
      <c r="E614" s="508" t="s">
        <v>1696</v>
      </c>
      <c r="F614" s="512">
        <v>1</v>
      </c>
      <c r="G614" s="512">
        <v>47</v>
      </c>
      <c r="H614" s="512"/>
      <c r="I614" s="512">
        <v>47</v>
      </c>
      <c r="J614" s="512"/>
      <c r="K614" s="512"/>
      <c r="L614" s="512"/>
      <c r="M614" s="512"/>
      <c r="N614" s="512">
        <v>1</v>
      </c>
      <c r="O614" s="512">
        <v>47</v>
      </c>
      <c r="P614" s="535"/>
      <c r="Q614" s="513">
        <v>47</v>
      </c>
    </row>
    <row r="615" spans="1:17" ht="14.45" customHeight="1" x14ac:dyDescent="0.2">
      <c r="A615" s="507" t="s">
        <v>1773</v>
      </c>
      <c r="B615" s="508" t="s">
        <v>1592</v>
      </c>
      <c r="C615" s="508" t="s">
        <v>1593</v>
      </c>
      <c r="D615" s="508" t="s">
        <v>1699</v>
      </c>
      <c r="E615" s="508" t="s">
        <v>1700</v>
      </c>
      <c r="F615" s="512"/>
      <c r="G615" s="512"/>
      <c r="H615" s="512"/>
      <c r="I615" s="512"/>
      <c r="J615" s="512">
        <v>1</v>
      </c>
      <c r="K615" s="512">
        <v>377</v>
      </c>
      <c r="L615" s="512">
        <v>1</v>
      </c>
      <c r="M615" s="512">
        <v>377</v>
      </c>
      <c r="N615" s="512"/>
      <c r="O615" s="512"/>
      <c r="P615" s="535"/>
      <c r="Q615" s="513"/>
    </row>
    <row r="616" spans="1:17" ht="14.45" customHeight="1" x14ac:dyDescent="0.2">
      <c r="A616" s="507" t="s">
        <v>1773</v>
      </c>
      <c r="B616" s="508" t="s">
        <v>1592</v>
      </c>
      <c r="C616" s="508" t="s">
        <v>1593</v>
      </c>
      <c r="D616" s="508" t="s">
        <v>1705</v>
      </c>
      <c r="E616" s="508" t="s">
        <v>1706</v>
      </c>
      <c r="F616" s="512">
        <v>4</v>
      </c>
      <c r="G616" s="512">
        <v>5972</v>
      </c>
      <c r="H616" s="512">
        <v>0.2</v>
      </c>
      <c r="I616" s="512">
        <v>1493</v>
      </c>
      <c r="J616" s="512">
        <v>20</v>
      </c>
      <c r="K616" s="512">
        <v>29860</v>
      </c>
      <c r="L616" s="512">
        <v>1</v>
      </c>
      <c r="M616" s="512">
        <v>1493</v>
      </c>
      <c r="N616" s="512">
        <v>5</v>
      </c>
      <c r="O616" s="512">
        <v>7480</v>
      </c>
      <c r="P616" s="535">
        <v>0.25050234427327528</v>
      </c>
      <c r="Q616" s="513">
        <v>1496</v>
      </c>
    </row>
    <row r="617" spans="1:17" ht="14.45" customHeight="1" x14ac:dyDescent="0.2">
      <c r="A617" s="507" t="s">
        <v>1773</v>
      </c>
      <c r="B617" s="508" t="s">
        <v>1592</v>
      </c>
      <c r="C617" s="508" t="s">
        <v>1593</v>
      </c>
      <c r="D617" s="508" t="s">
        <v>1707</v>
      </c>
      <c r="E617" s="508" t="s">
        <v>1708</v>
      </c>
      <c r="F617" s="512">
        <v>2</v>
      </c>
      <c r="G617" s="512">
        <v>654</v>
      </c>
      <c r="H617" s="512">
        <v>0.1</v>
      </c>
      <c r="I617" s="512">
        <v>327</v>
      </c>
      <c r="J617" s="512">
        <v>20</v>
      </c>
      <c r="K617" s="512">
        <v>6540</v>
      </c>
      <c r="L617" s="512">
        <v>1</v>
      </c>
      <c r="M617" s="512">
        <v>327</v>
      </c>
      <c r="N617" s="512">
        <v>19</v>
      </c>
      <c r="O617" s="512">
        <v>6251</v>
      </c>
      <c r="P617" s="535">
        <v>0.95581039755351682</v>
      </c>
      <c r="Q617" s="513">
        <v>329</v>
      </c>
    </row>
    <row r="618" spans="1:17" ht="14.45" customHeight="1" x14ac:dyDescent="0.2">
      <c r="A618" s="507" t="s">
        <v>1773</v>
      </c>
      <c r="B618" s="508" t="s">
        <v>1592</v>
      </c>
      <c r="C618" s="508" t="s">
        <v>1593</v>
      </c>
      <c r="D618" s="508" t="s">
        <v>1709</v>
      </c>
      <c r="E618" s="508" t="s">
        <v>1710</v>
      </c>
      <c r="F618" s="512"/>
      <c r="G618" s="512"/>
      <c r="H618" s="512"/>
      <c r="I618" s="512"/>
      <c r="J618" s="512">
        <v>4</v>
      </c>
      <c r="K618" s="512">
        <v>3552</v>
      </c>
      <c r="L618" s="512">
        <v>1</v>
      </c>
      <c r="M618" s="512">
        <v>888</v>
      </c>
      <c r="N618" s="512"/>
      <c r="O618" s="512"/>
      <c r="P618" s="535"/>
      <c r="Q618" s="513"/>
    </row>
    <row r="619" spans="1:17" ht="14.45" customHeight="1" x14ac:dyDescent="0.2">
      <c r="A619" s="507" t="s">
        <v>1773</v>
      </c>
      <c r="B619" s="508" t="s">
        <v>1592</v>
      </c>
      <c r="C619" s="508" t="s">
        <v>1593</v>
      </c>
      <c r="D619" s="508" t="s">
        <v>1713</v>
      </c>
      <c r="E619" s="508" t="s">
        <v>1714</v>
      </c>
      <c r="F619" s="512">
        <v>120</v>
      </c>
      <c r="G619" s="512">
        <v>31200</v>
      </c>
      <c r="H619" s="512">
        <v>0.3475006682705159</v>
      </c>
      <c r="I619" s="512">
        <v>260</v>
      </c>
      <c r="J619" s="512">
        <v>344</v>
      </c>
      <c r="K619" s="512">
        <v>89784</v>
      </c>
      <c r="L619" s="512">
        <v>1</v>
      </c>
      <c r="M619" s="512">
        <v>261</v>
      </c>
      <c r="N619" s="512">
        <v>520</v>
      </c>
      <c r="O619" s="512">
        <v>136240</v>
      </c>
      <c r="P619" s="535">
        <v>1.5174195847812528</v>
      </c>
      <c r="Q619" s="513">
        <v>262</v>
      </c>
    </row>
    <row r="620" spans="1:17" ht="14.45" customHeight="1" x14ac:dyDescent="0.2">
      <c r="A620" s="507" t="s">
        <v>1773</v>
      </c>
      <c r="B620" s="508" t="s">
        <v>1592</v>
      </c>
      <c r="C620" s="508" t="s">
        <v>1593</v>
      </c>
      <c r="D620" s="508" t="s">
        <v>1715</v>
      </c>
      <c r="E620" s="508" t="s">
        <v>1716</v>
      </c>
      <c r="F620" s="512"/>
      <c r="G620" s="512"/>
      <c r="H620" s="512"/>
      <c r="I620" s="512"/>
      <c r="J620" s="512">
        <v>22</v>
      </c>
      <c r="K620" s="512">
        <v>3630</v>
      </c>
      <c r="L620" s="512">
        <v>1</v>
      </c>
      <c r="M620" s="512">
        <v>165</v>
      </c>
      <c r="N620" s="512">
        <v>32</v>
      </c>
      <c r="O620" s="512">
        <v>5312</v>
      </c>
      <c r="P620" s="535">
        <v>1.4633608815426997</v>
      </c>
      <c r="Q620" s="513">
        <v>166</v>
      </c>
    </row>
    <row r="621" spans="1:17" ht="14.45" customHeight="1" x14ac:dyDescent="0.2">
      <c r="A621" s="507" t="s">
        <v>1773</v>
      </c>
      <c r="B621" s="508" t="s">
        <v>1592</v>
      </c>
      <c r="C621" s="508" t="s">
        <v>1593</v>
      </c>
      <c r="D621" s="508" t="s">
        <v>1719</v>
      </c>
      <c r="E621" s="508" t="s">
        <v>1720</v>
      </c>
      <c r="F621" s="512"/>
      <c r="G621" s="512"/>
      <c r="H621" s="512"/>
      <c r="I621" s="512"/>
      <c r="J621" s="512">
        <v>3</v>
      </c>
      <c r="K621" s="512">
        <v>456</v>
      </c>
      <c r="L621" s="512">
        <v>1</v>
      </c>
      <c r="M621" s="512">
        <v>152</v>
      </c>
      <c r="N621" s="512">
        <v>2</v>
      </c>
      <c r="O621" s="512">
        <v>304</v>
      </c>
      <c r="P621" s="535">
        <v>0.66666666666666663</v>
      </c>
      <c r="Q621" s="513">
        <v>152</v>
      </c>
    </row>
    <row r="622" spans="1:17" ht="14.45" customHeight="1" x14ac:dyDescent="0.2">
      <c r="A622" s="507" t="s">
        <v>1774</v>
      </c>
      <c r="B622" s="508" t="s">
        <v>1592</v>
      </c>
      <c r="C622" s="508" t="s">
        <v>1593</v>
      </c>
      <c r="D622" s="508" t="s">
        <v>1610</v>
      </c>
      <c r="E622" s="508" t="s">
        <v>1611</v>
      </c>
      <c r="F622" s="512"/>
      <c r="G622" s="512"/>
      <c r="H622" s="512"/>
      <c r="I622" s="512"/>
      <c r="J622" s="512"/>
      <c r="K622" s="512"/>
      <c r="L622" s="512"/>
      <c r="M622" s="512"/>
      <c r="N622" s="512">
        <v>6</v>
      </c>
      <c r="O622" s="512">
        <v>282</v>
      </c>
      <c r="P622" s="535"/>
      <c r="Q622" s="513">
        <v>47</v>
      </c>
    </row>
    <row r="623" spans="1:17" ht="14.45" customHeight="1" x14ac:dyDescent="0.2">
      <c r="A623" s="507" t="s">
        <v>1774</v>
      </c>
      <c r="B623" s="508" t="s">
        <v>1592</v>
      </c>
      <c r="C623" s="508" t="s">
        <v>1593</v>
      </c>
      <c r="D623" s="508" t="s">
        <v>1612</v>
      </c>
      <c r="E623" s="508" t="s">
        <v>1613</v>
      </c>
      <c r="F623" s="512"/>
      <c r="G623" s="512"/>
      <c r="H623" s="512"/>
      <c r="I623" s="512"/>
      <c r="J623" s="512">
        <v>2</v>
      </c>
      <c r="K623" s="512">
        <v>694</v>
      </c>
      <c r="L623" s="512">
        <v>1</v>
      </c>
      <c r="M623" s="512">
        <v>347</v>
      </c>
      <c r="N623" s="512"/>
      <c r="O623" s="512"/>
      <c r="P623" s="535"/>
      <c r="Q623" s="513"/>
    </row>
    <row r="624" spans="1:17" ht="14.45" customHeight="1" x14ac:dyDescent="0.2">
      <c r="A624" s="507" t="s">
        <v>1774</v>
      </c>
      <c r="B624" s="508" t="s">
        <v>1592</v>
      </c>
      <c r="C624" s="508" t="s">
        <v>1593</v>
      </c>
      <c r="D624" s="508" t="s">
        <v>1618</v>
      </c>
      <c r="E624" s="508" t="s">
        <v>1619</v>
      </c>
      <c r="F624" s="512"/>
      <c r="G624" s="512"/>
      <c r="H624" s="512"/>
      <c r="I624" s="512"/>
      <c r="J624" s="512">
        <v>2</v>
      </c>
      <c r="K624" s="512">
        <v>754</v>
      </c>
      <c r="L624" s="512">
        <v>1</v>
      </c>
      <c r="M624" s="512">
        <v>377</v>
      </c>
      <c r="N624" s="512"/>
      <c r="O624" s="512"/>
      <c r="P624" s="535"/>
      <c r="Q624" s="513"/>
    </row>
    <row r="625" spans="1:17" ht="14.45" customHeight="1" x14ac:dyDescent="0.2">
      <c r="A625" s="507" t="s">
        <v>1774</v>
      </c>
      <c r="B625" s="508" t="s">
        <v>1592</v>
      </c>
      <c r="C625" s="508" t="s">
        <v>1593</v>
      </c>
      <c r="D625" s="508" t="s">
        <v>1638</v>
      </c>
      <c r="E625" s="508" t="s">
        <v>1639</v>
      </c>
      <c r="F625" s="512"/>
      <c r="G625" s="512"/>
      <c r="H625" s="512"/>
      <c r="I625" s="512"/>
      <c r="J625" s="512">
        <v>1</v>
      </c>
      <c r="K625" s="512">
        <v>17</v>
      </c>
      <c r="L625" s="512">
        <v>1</v>
      </c>
      <c r="M625" s="512">
        <v>17</v>
      </c>
      <c r="N625" s="512">
        <v>1</v>
      </c>
      <c r="O625" s="512">
        <v>17</v>
      </c>
      <c r="P625" s="535">
        <v>1</v>
      </c>
      <c r="Q625" s="513">
        <v>17</v>
      </c>
    </row>
    <row r="626" spans="1:17" ht="14.45" customHeight="1" x14ac:dyDescent="0.2">
      <c r="A626" s="507" t="s">
        <v>1774</v>
      </c>
      <c r="B626" s="508" t="s">
        <v>1592</v>
      </c>
      <c r="C626" s="508" t="s">
        <v>1593</v>
      </c>
      <c r="D626" s="508" t="s">
        <v>1648</v>
      </c>
      <c r="E626" s="508" t="s">
        <v>1649</v>
      </c>
      <c r="F626" s="512">
        <v>2</v>
      </c>
      <c r="G626" s="512">
        <v>272</v>
      </c>
      <c r="H626" s="512"/>
      <c r="I626" s="512">
        <v>136</v>
      </c>
      <c r="J626" s="512"/>
      <c r="K626" s="512"/>
      <c r="L626" s="512"/>
      <c r="M626" s="512"/>
      <c r="N626" s="512"/>
      <c r="O626" s="512"/>
      <c r="P626" s="535"/>
      <c r="Q626" s="513"/>
    </row>
    <row r="627" spans="1:17" ht="14.45" customHeight="1" x14ac:dyDescent="0.2">
      <c r="A627" s="507" t="s">
        <v>1774</v>
      </c>
      <c r="B627" s="508" t="s">
        <v>1592</v>
      </c>
      <c r="C627" s="508" t="s">
        <v>1593</v>
      </c>
      <c r="D627" s="508" t="s">
        <v>1654</v>
      </c>
      <c r="E627" s="508" t="s">
        <v>1655</v>
      </c>
      <c r="F627" s="512"/>
      <c r="G627" s="512"/>
      <c r="H627" s="512"/>
      <c r="I627" s="512"/>
      <c r="J627" s="512"/>
      <c r="K627" s="512"/>
      <c r="L627" s="512"/>
      <c r="M627" s="512"/>
      <c r="N627" s="512">
        <v>1</v>
      </c>
      <c r="O627" s="512">
        <v>67</v>
      </c>
      <c r="P627" s="535"/>
      <c r="Q627" s="513">
        <v>67</v>
      </c>
    </row>
    <row r="628" spans="1:17" ht="14.45" customHeight="1" x14ac:dyDescent="0.2">
      <c r="A628" s="507" t="s">
        <v>1774</v>
      </c>
      <c r="B628" s="508" t="s">
        <v>1592</v>
      </c>
      <c r="C628" s="508" t="s">
        <v>1593</v>
      </c>
      <c r="D628" s="508" t="s">
        <v>1656</v>
      </c>
      <c r="E628" s="508" t="s">
        <v>1657</v>
      </c>
      <c r="F628" s="512"/>
      <c r="G628" s="512"/>
      <c r="H628" s="512"/>
      <c r="I628" s="512"/>
      <c r="J628" s="512"/>
      <c r="K628" s="512"/>
      <c r="L628" s="512"/>
      <c r="M628" s="512"/>
      <c r="N628" s="512">
        <v>3</v>
      </c>
      <c r="O628" s="512">
        <v>987</v>
      </c>
      <c r="P628" s="535"/>
      <c r="Q628" s="513">
        <v>329</v>
      </c>
    </row>
    <row r="629" spans="1:17" ht="14.45" customHeight="1" x14ac:dyDescent="0.2">
      <c r="A629" s="507" t="s">
        <v>1774</v>
      </c>
      <c r="B629" s="508" t="s">
        <v>1592</v>
      </c>
      <c r="C629" s="508" t="s">
        <v>1593</v>
      </c>
      <c r="D629" s="508" t="s">
        <v>1713</v>
      </c>
      <c r="E629" s="508" t="s">
        <v>1714</v>
      </c>
      <c r="F629" s="512"/>
      <c r="G629" s="512"/>
      <c r="H629" s="512"/>
      <c r="I629" s="512"/>
      <c r="J629" s="512"/>
      <c r="K629" s="512"/>
      <c r="L629" s="512"/>
      <c r="M629" s="512"/>
      <c r="N629" s="512">
        <v>1</v>
      </c>
      <c r="O629" s="512">
        <v>262</v>
      </c>
      <c r="P629" s="535"/>
      <c r="Q629" s="513">
        <v>262</v>
      </c>
    </row>
    <row r="630" spans="1:17" ht="14.45" customHeight="1" x14ac:dyDescent="0.2">
      <c r="A630" s="507" t="s">
        <v>1775</v>
      </c>
      <c r="B630" s="508" t="s">
        <v>1592</v>
      </c>
      <c r="C630" s="508" t="s">
        <v>1593</v>
      </c>
      <c r="D630" s="508" t="s">
        <v>1594</v>
      </c>
      <c r="E630" s="508" t="s">
        <v>1595</v>
      </c>
      <c r="F630" s="512">
        <v>237</v>
      </c>
      <c r="G630" s="512">
        <v>41001</v>
      </c>
      <c r="H630" s="512">
        <v>0.66752954967275568</v>
      </c>
      <c r="I630" s="512">
        <v>173</v>
      </c>
      <c r="J630" s="512">
        <v>353</v>
      </c>
      <c r="K630" s="512">
        <v>61422</v>
      </c>
      <c r="L630" s="512">
        <v>1</v>
      </c>
      <c r="M630" s="512">
        <v>174</v>
      </c>
      <c r="N630" s="512">
        <v>255</v>
      </c>
      <c r="O630" s="512">
        <v>44625</v>
      </c>
      <c r="P630" s="535">
        <v>0.72653121031552215</v>
      </c>
      <c r="Q630" s="513">
        <v>175</v>
      </c>
    </row>
    <row r="631" spans="1:17" ht="14.45" customHeight="1" x14ac:dyDescent="0.2">
      <c r="A631" s="507" t="s">
        <v>1775</v>
      </c>
      <c r="B631" s="508" t="s">
        <v>1592</v>
      </c>
      <c r="C631" s="508" t="s">
        <v>1593</v>
      </c>
      <c r="D631" s="508" t="s">
        <v>1608</v>
      </c>
      <c r="E631" s="508" t="s">
        <v>1609</v>
      </c>
      <c r="F631" s="512">
        <v>1</v>
      </c>
      <c r="G631" s="512">
        <v>1070</v>
      </c>
      <c r="H631" s="512"/>
      <c r="I631" s="512">
        <v>1070</v>
      </c>
      <c r="J631" s="512"/>
      <c r="K631" s="512"/>
      <c r="L631" s="512"/>
      <c r="M631" s="512"/>
      <c r="N631" s="512"/>
      <c r="O631" s="512"/>
      <c r="P631" s="535"/>
      <c r="Q631" s="513"/>
    </row>
    <row r="632" spans="1:17" ht="14.45" customHeight="1" x14ac:dyDescent="0.2">
      <c r="A632" s="507" t="s">
        <v>1775</v>
      </c>
      <c r="B632" s="508" t="s">
        <v>1592</v>
      </c>
      <c r="C632" s="508" t="s">
        <v>1593</v>
      </c>
      <c r="D632" s="508" t="s">
        <v>1610</v>
      </c>
      <c r="E632" s="508" t="s">
        <v>1611</v>
      </c>
      <c r="F632" s="512">
        <v>10</v>
      </c>
      <c r="G632" s="512">
        <v>460</v>
      </c>
      <c r="H632" s="512">
        <v>0.83333333333333337</v>
      </c>
      <c r="I632" s="512">
        <v>46</v>
      </c>
      <c r="J632" s="512">
        <v>12</v>
      </c>
      <c r="K632" s="512">
        <v>552</v>
      </c>
      <c r="L632" s="512">
        <v>1</v>
      </c>
      <c r="M632" s="512">
        <v>46</v>
      </c>
      <c r="N632" s="512">
        <v>14</v>
      </c>
      <c r="O632" s="512">
        <v>658</v>
      </c>
      <c r="P632" s="535">
        <v>1.1920289855072463</v>
      </c>
      <c r="Q632" s="513">
        <v>47</v>
      </c>
    </row>
    <row r="633" spans="1:17" ht="14.45" customHeight="1" x14ac:dyDescent="0.2">
      <c r="A633" s="507" t="s">
        <v>1775</v>
      </c>
      <c r="B633" s="508" t="s">
        <v>1592</v>
      </c>
      <c r="C633" s="508" t="s">
        <v>1593</v>
      </c>
      <c r="D633" s="508" t="s">
        <v>1612</v>
      </c>
      <c r="E633" s="508" t="s">
        <v>1613</v>
      </c>
      <c r="F633" s="512"/>
      <c r="G633" s="512"/>
      <c r="H633" s="512"/>
      <c r="I633" s="512"/>
      <c r="J633" s="512">
        <v>3</v>
      </c>
      <c r="K633" s="512">
        <v>1041</v>
      </c>
      <c r="L633" s="512">
        <v>1</v>
      </c>
      <c r="M633" s="512">
        <v>347</v>
      </c>
      <c r="N633" s="512">
        <v>3</v>
      </c>
      <c r="O633" s="512">
        <v>1044</v>
      </c>
      <c r="P633" s="535">
        <v>1.0028818443804035</v>
      </c>
      <c r="Q633" s="513">
        <v>348</v>
      </c>
    </row>
    <row r="634" spans="1:17" ht="14.45" customHeight="1" x14ac:dyDescent="0.2">
      <c r="A634" s="507" t="s">
        <v>1775</v>
      </c>
      <c r="B634" s="508" t="s">
        <v>1592</v>
      </c>
      <c r="C634" s="508" t="s">
        <v>1593</v>
      </c>
      <c r="D634" s="508" t="s">
        <v>1618</v>
      </c>
      <c r="E634" s="508" t="s">
        <v>1619</v>
      </c>
      <c r="F634" s="512">
        <v>2</v>
      </c>
      <c r="G634" s="512">
        <v>754</v>
      </c>
      <c r="H634" s="512"/>
      <c r="I634" s="512">
        <v>377</v>
      </c>
      <c r="J634" s="512"/>
      <c r="K634" s="512"/>
      <c r="L634" s="512"/>
      <c r="M634" s="512"/>
      <c r="N634" s="512">
        <v>9</v>
      </c>
      <c r="O634" s="512">
        <v>3402</v>
      </c>
      <c r="P634" s="535"/>
      <c r="Q634" s="513">
        <v>378</v>
      </c>
    </row>
    <row r="635" spans="1:17" ht="14.45" customHeight="1" x14ac:dyDescent="0.2">
      <c r="A635" s="507" t="s">
        <v>1775</v>
      </c>
      <c r="B635" s="508" t="s">
        <v>1592</v>
      </c>
      <c r="C635" s="508" t="s">
        <v>1593</v>
      </c>
      <c r="D635" s="508" t="s">
        <v>1624</v>
      </c>
      <c r="E635" s="508" t="s">
        <v>1625</v>
      </c>
      <c r="F635" s="512">
        <v>8</v>
      </c>
      <c r="G635" s="512">
        <v>456</v>
      </c>
      <c r="H635" s="512">
        <v>0.79166666666666663</v>
      </c>
      <c r="I635" s="512">
        <v>57</v>
      </c>
      <c r="J635" s="512">
        <v>10</v>
      </c>
      <c r="K635" s="512">
        <v>576</v>
      </c>
      <c r="L635" s="512">
        <v>1</v>
      </c>
      <c r="M635" s="512">
        <v>57.6</v>
      </c>
      <c r="N635" s="512">
        <v>4</v>
      </c>
      <c r="O635" s="512">
        <v>232</v>
      </c>
      <c r="P635" s="535">
        <v>0.40277777777777779</v>
      </c>
      <c r="Q635" s="513">
        <v>58</v>
      </c>
    </row>
    <row r="636" spans="1:17" ht="14.45" customHeight="1" x14ac:dyDescent="0.2">
      <c r="A636" s="507" t="s">
        <v>1775</v>
      </c>
      <c r="B636" s="508" t="s">
        <v>1592</v>
      </c>
      <c r="C636" s="508" t="s">
        <v>1593</v>
      </c>
      <c r="D636" s="508" t="s">
        <v>1626</v>
      </c>
      <c r="E636" s="508" t="s">
        <v>1627</v>
      </c>
      <c r="F636" s="512">
        <v>1</v>
      </c>
      <c r="G636" s="512">
        <v>224</v>
      </c>
      <c r="H636" s="512">
        <v>0.99555555555555553</v>
      </c>
      <c r="I636" s="512">
        <v>224</v>
      </c>
      <c r="J636" s="512">
        <v>1</v>
      </c>
      <c r="K636" s="512">
        <v>225</v>
      </c>
      <c r="L636" s="512">
        <v>1</v>
      </c>
      <c r="M636" s="512">
        <v>225</v>
      </c>
      <c r="N636" s="512"/>
      <c r="O636" s="512"/>
      <c r="P636" s="535"/>
      <c r="Q636" s="513"/>
    </row>
    <row r="637" spans="1:17" ht="14.45" customHeight="1" x14ac:dyDescent="0.2">
      <c r="A637" s="507" t="s">
        <v>1775</v>
      </c>
      <c r="B637" s="508" t="s">
        <v>1592</v>
      </c>
      <c r="C637" s="508" t="s">
        <v>1593</v>
      </c>
      <c r="D637" s="508" t="s">
        <v>1628</v>
      </c>
      <c r="E637" s="508" t="s">
        <v>1629</v>
      </c>
      <c r="F637" s="512">
        <v>1</v>
      </c>
      <c r="G637" s="512">
        <v>553</v>
      </c>
      <c r="H637" s="512">
        <v>0.99819494584837543</v>
      </c>
      <c r="I637" s="512">
        <v>553</v>
      </c>
      <c r="J637" s="512">
        <v>1</v>
      </c>
      <c r="K637" s="512">
        <v>554</v>
      </c>
      <c r="L637" s="512">
        <v>1</v>
      </c>
      <c r="M637" s="512">
        <v>554</v>
      </c>
      <c r="N637" s="512"/>
      <c r="O637" s="512"/>
      <c r="P637" s="535"/>
      <c r="Q637" s="513"/>
    </row>
    <row r="638" spans="1:17" ht="14.45" customHeight="1" x14ac:dyDescent="0.2">
      <c r="A638" s="507" t="s">
        <v>1775</v>
      </c>
      <c r="B638" s="508" t="s">
        <v>1592</v>
      </c>
      <c r="C638" s="508" t="s">
        <v>1593</v>
      </c>
      <c r="D638" s="508" t="s">
        <v>1630</v>
      </c>
      <c r="E638" s="508" t="s">
        <v>1631</v>
      </c>
      <c r="F638" s="512"/>
      <c r="G638" s="512"/>
      <c r="H638" s="512"/>
      <c r="I638" s="512"/>
      <c r="J638" s="512"/>
      <c r="K638" s="512"/>
      <c r="L638" s="512"/>
      <c r="M638" s="512"/>
      <c r="N638" s="512">
        <v>1</v>
      </c>
      <c r="O638" s="512">
        <v>216</v>
      </c>
      <c r="P638" s="535"/>
      <c r="Q638" s="513">
        <v>216</v>
      </c>
    </row>
    <row r="639" spans="1:17" ht="14.45" customHeight="1" x14ac:dyDescent="0.2">
      <c r="A639" s="507" t="s">
        <v>1775</v>
      </c>
      <c r="B639" s="508" t="s">
        <v>1592</v>
      </c>
      <c r="C639" s="508" t="s">
        <v>1593</v>
      </c>
      <c r="D639" s="508" t="s">
        <v>1638</v>
      </c>
      <c r="E639" s="508" t="s">
        <v>1639</v>
      </c>
      <c r="F639" s="512">
        <v>1</v>
      </c>
      <c r="G639" s="512">
        <v>17</v>
      </c>
      <c r="H639" s="512">
        <v>0.5</v>
      </c>
      <c r="I639" s="512">
        <v>17</v>
      </c>
      <c r="J639" s="512">
        <v>2</v>
      </c>
      <c r="K639" s="512">
        <v>34</v>
      </c>
      <c r="L639" s="512">
        <v>1</v>
      </c>
      <c r="M639" s="512">
        <v>17</v>
      </c>
      <c r="N639" s="512">
        <v>7</v>
      </c>
      <c r="O639" s="512">
        <v>119</v>
      </c>
      <c r="P639" s="535">
        <v>3.5</v>
      </c>
      <c r="Q639" s="513">
        <v>17</v>
      </c>
    </row>
    <row r="640" spans="1:17" ht="14.45" customHeight="1" x14ac:dyDescent="0.2">
      <c r="A640" s="507" t="s">
        <v>1775</v>
      </c>
      <c r="B640" s="508" t="s">
        <v>1592</v>
      </c>
      <c r="C640" s="508" t="s">
        <v>1593</v>
      </c>
      <c r="D640" s="508" t="s">
        <v>1640</v>
      </c>
      <c r="E640" s="508" t="s">
        <v>1641</v>
      </c>
      <c r="F640" s="512">
        <v>6</v>
      </c>
      <c r="G640" s="512">
        <v>858</v>
      </c>
      <c r="H640" s="512">
        <v>0.75</v>
      </c>
      <c r="I640" s="512">
        <v>143</v>
      </c>
      <c r="J640" s="512">
        <v>8</v>
      </c>
      <c r="K640" s="512">
        <v>1144</v>
      </c>
      <c r="L640" s="512">
        <v>1</v>
      </c>
      <c r="M640" s="512">
        <v>143</v>
      </c>
      <c r="N640" s="512"/>
      <c r="O640" s="512"/>
      <c r="P640" s="535"/>
      <c r="Q640" s="513"/>
    </row>
    <row r="641" spans="1:17" ht="14.45" customHeight="1" x14ac:dyDescent="0.2">
      <c r="A641" s="507" t="s">
        <v>1775</v>
      </c>
      <c r="B641" s="508" t="s">
        <v>1592</v>
      </c>
      <c r="C641" s="508" t="s">
        <v>1593</v>
      </c>
      <c r="D641" s="508" t="s">
        <v>1642</v>
      </c>
      <c r="E641" s="508" t="s">
        <v>1643</v>
      </c>
      <c r="F641" s="512">
        <v>5</v>
      </c>
      <c r="G641" s="512">
        <v>325</v>
      </c>
      <c r="H641" s="512">
        <v>0.45454545454545453</v>
      </c>
      <c r="I641" s="512">
        <v>65</v>
      </c>
      <c r="J641" s="512">
        <v>11</v>
      </c>
      <c r="K641" s="512">
        <v>715</v>
      </c>
      <c r="L641" s="512">
        <v>1</v>
      </c>
      <c r="M641" s="512">
        <v>65</v>
      </c>
      <c r="N641" s="512">
        <v>1</v>
      </c>
      <c r="O641" s="512">
        <v>66</v>
      </c>
      <c r="P641" s="535">
        <v>9.2307692307692313E-2</v>
      </c>
      <c r="Q641" s="513">
        <v>66</v>
      </c>
    </row>
    <row r="642" spans="1:17" ht="14.45" customHeight="1" x14ac:dyDescent="0.2">
      <c r="A642" s="507" t="s">
        <v>1775</v>
      </c>
      <c r="B642" s="508" t="s">
        <v>1592</v>
      </c>
      <c r="C642" s="508" t="s">
        <v>1593</v>
      </c>
      <c r="D642" s="508" t="s">
        <v>1648</v>
      </c>
      <c r="E642" s="508" t="s">
        <v>1649</v>
      </c>
      <c r="F642" s="512">
        <v>110</v>
      </c>
      <c r="G642" s="512">
        <v>14960</v>
      </c>
      <c r="H642" s="512">
        <v>0.45378712045378711</v>
      </c>
      <c r="I642" s="512">
        <v>136</v>
      </c>
      <c r="J642" s="512">
        <v>241</v>
      </c>
      <c r="K642" s="512">
        <v>32967</v>
      </c>
      <c r="L642" s="512">
        <v>1</v>
      </c>
      <c r="M642" s="512">
        <v>136.79253112033194</v>
      </c>
      <c r="N642" s="512">
        <v>190</v>
      </c>
      <c r="O642" s="512">
        <v>26220</v>
      </c>
      <c r="P642" s="535">
        <v>0.79534079534079538</v>
      </c>
      <c r="Q642" s="513">
        <v>138</v>
      </c>
    </row>
    <row r="643" spans="1:17" ht="14.45" customHeight="1" x14ac:dyDescent="0.2">
      <c r="A643" s="507" t="s">
        <v>1775</v>
      </c>
      <c r="B643" s="508" t="s">
        <v>1592</v>
      </c>
      <c r="C643" s="508" t="s">
        <v>1593</v>
      </c>
      <c r="D643" s="508" t="s">
        <v>1650</v>
      </c>
      <c r="E643" s="508" t="s">
        <v>1651</v>
      </c>
      <c r="F643" s="512">
        <v>50</v>
      </c>
      <c r="G643" s="512">
        <v>4550</v>
      </c>
      <c r="H643" s="512">
        <v>0.51546391752577314</v>
      </c>
      <c r="I643" s="512">
        <v>91</v>
      </c>
      <c r="J643" s="512">
        <v>97</v>
      </c>
      <c r="K643" s="512">
        <v>8827</v>
      </c>
      <c r="L643" s="512">
        <v>1</v>
      </c>
      <c r="M643" s="512">
        <v>91</v>
      </c>
      <c r="N643" s="512">
        <v>57</v>
      </c>
      <c r="O643" s="512">
        <v>5244</v>
      </c>
      <c r="P643" s="535">
        <v>0.59408632604508893</v>
      </c>
      <c r="Q643" s="513">
        <v>92</v>
      </c>
    </row>
    <row r="644" spans="1:17" ht="14.45" customHeight="1" x14ac:dyDescent="0.2">
      <c r="A644" s="507" t="s">
        <v>1775</v>
      </c>
      <c r="B644" s="508" t="s">
        <v>1592</v>
      </c>
      <c r="C644" s="508" t="s">
        <v>1593</v>
      </c>
      <c r="D644" s="508" t="s">
        <v>1652</v>
      </c>
      <c r="E644" s="508" t="s">
        <v>1653</v>
      </c>
      <c r="F644" s="512"/>
      <c r="G644" s="512"/>
      <c r="H644" s="512"/>
      <c r="I644" s="512"/>
      <c r="J644" s="512">
        <v>1</v>
      </c>
      <c r="K644" s="512">
        <v>138</v>
      </c>
      <c r="L644" s="512">
        <v>1</v>
      </c>
      <c r="M644" s="512">
        <v>138</v>
      </c>
      <c r="N644" s="512">
        <v>1</v>
      </c>
      <c r="O644" s="512">
        <v>140</v>
      </c>
      <c r="P644" s="535">
        <v>1.0144927536231885</v>
      </c>
      <c r="Q644" s="513">
        <v>140</v>
      </c>
    </row>
    <row r="645" spans="1:17" ht="14.45" customHeight="1" x14ac:dyDescent="0.2">
      <c r="A645" s="507" t="s">
        <v>1775</v>
      </c>
      <c r="B645" s="508" t="s">
        <v>1592</v>
      </c>
      <c r="C645" s="508" t="s">
        <v>1593</v>
      </c>
      <c r="D645" s="508" t="s">
        <v>1654</v>
      </c>
      <c r="E645" s="508" t="s">
        <v>1655</v>
      </c>
      <c r="F645" s="512">
        <v>3</v>
      </c>
      <c r="G645" s="512">
        <v>198</v>
      </c>
      <c r="H645" s="512">
        <v>3</v>
      </c>
      <c r="I645" s="512">
        <v>66</v>
      </c>
      <c r="J645" s="512">
        <v>1</v>
      </c>
      <c r="K645" s="512">
        <v>66</v>
      </c>
      <c r="L645" s="512">
        <v>1</v>
      </c>
      <c r="M645" s="512">
        <v>66</v>
      </c>
      <c r="N645" s="512">
        <v>12</v>
      </c>
      <c r="O645" s="512">
        <v>804</v>
      </c>
      <c r="P645" s="535">
        <v>12.181818181818182</v>
      </c>
      <c r="Q645" s="513">
        <v>67</v>
      </c>
    </row>
    <row r="646" spans="1:17" ht="14.45" customHeight="1" x14ac:dyDescent="0.2">
      <c r="A646" s="507" t="s">
        <v>1775</v>
      </c>
      <c r="B646" s="508" t="s">
        <v>1592</v>
      </c>
      <c r="C646" s="508" t="s">
        <v>1593</v>
      </c>
      <c r="D646" s="508" t="s">
        <v>1656</v>
      </c>
      <c r="E646" s="508" t="s">
        <v>1657</v>
      </c>
      <c r="F646" s="512"/>
      <c r="G646" s="512"/>
      <c r="H646" s="512"/>
      <c r="I646" s="512"/>
      <c r="J646" s="512"/>
      <c r="K646" s="512"/>
      <c r="L646" s="512"/>
      <c r="M646" s="512"/>
      <c r="N646" s="512">
        <v>3</v>
      </c>
      <c r="O646" s="512">
        <v>987</v>
      </c>
      <c r="P646" s="535"/>
      <c r="Q646" s="513">
        <v>329</v>
      </c>
    </row>
    <row r="647" spans="1:17" ht="14.45" customHeight="1" x14ac:dyDescent="0.2">
      <c r="A647" s="507" t="s">
        <v>1775</v>
      </c>
      <c r="B647" s="508" t="s">
        <v>1592</v>
      </c>
      <c r="C647" s="508" t="s">
        <v>1593</v>
      </c>
      <c r="D647" s="508" t="s">
        <v>1664</v>
      </c>
      <c r="E647" s="508" t="s">
        <v>1665</v>
      </c>
      <c r="F647" s="512">
        <v>43</v>
      </c>
      <c r="G647" s="512">
        <v>2193</v>
      </c>
      <c r="H647" s="512">
        <v>0.5</v>
      </c>
      <c r="I647" s="512">
        <v>51</v>
      </c>
      <c r="J647" s="512">
        <v>86</v>
      </c>
      <c r="K647" s="512">
        <v>4386</v>
      </c>
      <c r="L647" s="512">
        <v>1</v>
      </c>
      <c r="M647" s="512">
        <v>51</v>
      </c>
      <c r="N647" s="512">
        <v>96</v>
      </c>
      <c r="O647" s="512">
        <v>4992</v>
      </c>
      <c r="P647" s="535">
        <v>1.1381668946648427</v>
      </c>
      <c r="Q647" s="513">
        <v>52</v>
      </c>
    </row>
    <row r="648" spans="1:17" ht="14.45" customHeight="1" x14ac:dyDescent="0.2">
      <c r="A648" s="507" t="s">
        <v>1775</v>
      </c>
      <c r="B648" s="508" t="s">
        <v>1592</v>
      </c>
      <c r="C648" s="508" t="s">
        <v>1593</v>
      </c>
      <c r="D648" s="508" t="s">
        <v>1672</v>
      </c>
      <c r="E648" s="508" t="s">
        <v>1673</v>
      </c>
      <c r="F648" s="512"/>
      <c r="G648" s="512"/>
      <c r="H648" s="512"/>
      <c r="I648" s="512"/>
      <c r="J648" s="512"/>
      <c r="K648" s="512"/>
      <c r="L648" s="512"/>
      <c r="M648" s="512"/>
      <c r="N648" s="512">
        <v>2</v>
      </c>
      <c r="O648" s="512">
        <v>418</v>
      </c>
      <c r="P648" s="535"/>
      <c r="Q648" s="513">
        <v>209</v>
      </c>
    </row>
    <row r="649" spans="1:17" ht="14.45" customHeight="1" x14ac:dyDescent="0.2">
      <c r="A649" s="507" t="s">
        <v>1775</v>
      </c>
      <c r="B649" s="508" t="s">
        <v>1592</v>
      </c>
      <c r="C649" s="508" t="s">
        <v>1593</v>
      </c>
      <c r="D649" s="508" t="s">
        <v>1674</v>
      </c>
      <c r="E649" s="508" t="s">
        <v>1675</v>
      </c>
      <c r="F649" s="512">
        <v>2</v>
      </c>
      <c r="G649" s="512">
        <v>1526</v>
      </c>
      <c r="H649" s="512"/>
      <c r="I649" s="512">
        <v>763</v>
      </c>
      <c r="J649" s="512"/>
      <c r="K649" s="512"/>
      <c r="L649" s="512"/>
      <c r="M649" s="512"/>
      <c r="N649" s="512"/>
      <c r="O649" s="512"/>
      <c r="P649" s="535"/>
      <c r="Q649" s="513"/>
    </row>
    <row r="650" spans="1:17" ht="14.45" customHeight="1" x14ac:dyDescent="0.2">
      <c r="A650" s="507" t="s">
        <v>1775</v>
      </c>
      <c r="B650" s="508" t="s">
        <v>1592</v>
      </c>
      <c r="C650" s="508" t="s">
        <v>1593</v>
      </c>
      <c r="D650" s="508" t="s">
        <v>1689</v>
      </c>
      <c r="E650" s="508" t="s">
        <v>1690</v>
      </c>
      <c r="F650" s="512"/>
      <c r="G650" s="512"/>
      <c r="H650" s="512"/>
      <c r="I650" s="512"/>
      <c r="J650" s="512"/>
      <c r="K650" s="512"/>
      <c r="L650" s="512"/>
      <c r="M650" s="512"/>
      <c r="N650" s="512">
        <v>1</v>
      </c>
      <c r="O650" s="512">
        <v>275</v>
      </c>
      <c r="P650" s="535"/>
      <c r="Q650" s="513">
        <v>275</v>
      </c>
    </row>
    <row r="651" spans="1:17" ht="14.45" customHeight="1" x14ac:dyDescent="0.2">
      <c r="A651" s="507" t="s">
        <v>1775</v>
      </c>
      <c r="B651" s="508" t="s">
        <v>1592</v>
      </c>
      <c r="C651" s="508" t="s">
        <v>1593</v>
      </c>
      <c r="D651" s="508" t="s">
        <v>1701</v>
      </c>
      <c r="E651" s="508" t="s">
        <v>1702</v>
      </c>
      <c r="F651" s="512"/>
      <c r="G651" s="512"/>
      <c r="H651" s="512"/>
      <c r="I651" s="512"/>
      <c r="J651" s="512"/>
      <c r="K651" s="512"/>
      <c r="L651" s="512"/>
      <c r="M651" s="512"/>
      <c r="N651" s="512">
        <v>1</v>
      </c>
      <c r="O651" s="512">
        <v>37</v>
      </c>
      <c r="P651" s="535"/>
      <c r="Q651" s="513">
        <v>37</v>
      </c>
    </row>
    <row r="652" spans="1:17" ht="14.45" customHeight="1" x14ac:dyDescent="0.2">
      <c r="A652" s="507" t="s">
        <v>1775</v>
      </c>
      <c r="B652" s="508" t="s">
        <v>1592</v>
      </c>
      <c r="C652" s="508" t="s">
        <v>1593</v>
      </c>
      <c r="D652" s="508" t="s">
        <v>1707</v>
      </c>
      <c r="E652" s="508" t="s">
        <v>1708</v>
      </c>
      <c r="F652" s="512">
        <v>1</v>
      </c>
      <c r="G652" s="512">
        <v>327</v>
      </c>
      <c r="H652" s="512"/>
      <c r="I652" s="512">
        <v>327</v>
      </c>
      <c r="J652" s="512"/>
      <c r="K652" s="512"/>
      <c r="L652" s="512"/>
      <c r="M652" s="512"/>
      <c r="N652" s="512"/>
      <c r="O652" s="512"/>
      <c r="P652" s="535"/>
      <c r="Q652" s="513"/>
    </row>
    <row r="653" spans="1:17" ht="14.45" customHeight="1" x14ac:dyDescent="0.2">
      <c r="A653" s="507" t="s">
        <v>1775</v>
      </c>
      <c r="B653" s="508" t="s">
        <v>1592</v>
      </c>
      <c r="C653" s="508" t="s">
        <v>1593</v>
      </c>
      <c r="D653" s="508" t="s">
        <v>1713</v>
      </c>
      <c r="E653" s="508" t="s">
        <v>1714</v>
      </c>
      <c r="F653" s="512">
        <v>66</v>
      </c>
      <c r="G653" s="512">
        <v>17160</v>
      </c>
      <c r="H653" s="512">
        <v>0.20106154873633519</v>
      </c>
      <c r="I653" s="512">
        <v>260</v>
      </c>
      <c r="J653" s="512">
        <v>327</v>
      </c>
      <c r="K653" s="512">
        <v>85347</v>
      </c>
      <c r="L653" s="512">
        <v>1</v>
      </c>
      <c r="M653" s="512">
        <v>261</v>
      </c>
      <c r="N653" s="512">
        <v>344</v>
      </c>
      <c r="O653" s="512">
        <v>90128</v>
      </c>
      <c r="P653" s="535">
        <v>1.0560183720576002</v>
      </c>
      <c r="Q653" s="513">
        <v>262</v>
      </c>
    </row>
    <row r="654" spans="1:17" ht="14.45" customHeight="1" x14ac:dyDescent="0.2">
      <c r="A654" s="507" t="s">
        <v>1775</v>
      </c>
      <c r="B654" s="508" t="s">
        <v>1592</v>
      </c>
      <c r="C654" s="508" t="s">
        <v>1593</v>
      </c>
      <c r="D654" s="508" t="s">
        <v>1715</v>
      </c>
      <c r="E654" s="508" t="s">
        <v>1716</v>
      </c>
      <c r="F654" s="512"/>
      <c r="G654" s="512"/>
      <c r="H654" s="512"/>
      <c r="I654" s="512"/>
      <c r="J654" s="512">
        <v>3</v>
      </c>
      <c r="K654" s="512">
        <v>495</v>
      </c>
      <c r="L654" s="512">
        <v>1</v>
      </c>
      <c r="M654" s="512">
        <v>165</v>
      </c>
      <c r="N654" s="512">
        <v>7</v>
      </c>
      <c r="O654" s="512">
        <v>1162</v>
      </c>
      <c r="P654" s="535">
        <v>2.3474747474747475</v>
      </c>
      <c r="Q654" s="513">
        <v>166</v>
      </c>
    </row>
    <row r="655" spans="1:17" ht="14.45" customHeight="1" x14ac:dyDescent="0.2">
      <c r="A655" s="507" t="s">
        <v>1775</v>
      </c>
      <c r="B655" s="508" t="s">
        <v>1592</v>
      </c>
      <c r="C655" s="508" t="s">
        <v>1593</v>
      </c>
      <c r="D655" s="508" t="s">
        <v>1719</v>
      </c>
      <c r="E655" s="508" t="s">
        <v>1720</v>
      </c>
      <c r="F655" s="512"/>
      <c r="G655" s="512"/>
      <c r="H655" s="512"/>
      <c r="I655" s="512"/>
      <c r="J655" s="512">
        <v>1</v>
      </c>
      <c r="K655" s="512">
        <v>152</v>
      </c>
      <c r="L655" s="512">
        <v>1</v>
      </c>
      <c r="M655" s="512">
        <v>152</v>
      </c>
      <c r="N655" s="512"/>
      <c r="O655" s="512"/>
      <c r="P655" s="535"/>
      <c r="Q655" s="513"/>
    </row>
    <row r="656" spans="1:17" ht="14.45" customHeight="1" x14ac:dyDescent="0.2">
      <c r="A656" s="507" t="s">
        <v>1776</v>
      </c>
      <c r="B656" s="508" t="s">
        <v>1592</v>
      </c>
      <c r="C656" s="508" t="s">
        <v>1593</v>
      </c>
      <c r="D656" s="508" t="s">
        <v>1594</v>
      </c>
      <c r="E656" s="508" t="s">
        <v>1595</v>
      </c>
      <c r="F656" s="512">
        <v>23</v>
      </c>
      <c r="G656" s="512">
        <v>3979</v>
      </c>
      <c r="H656" s="512">
        <v>1.0889436234263821</v>
      </c>
      <c r="I656" s="512">
        <v>173</v>
      </c>
      <c r="J656" s="512">
        <v>21</v>
      </c>
      <c r="K656" s="512">
        <v>3654</v>
      </c>
      <c r="L656" s="512">
        <v>1</v>
      </c>
      <c r="M656" s="512">
        <v>174</v>
      </c>
      <c r="N656" s="512">
        <v>25</v>
      </c>
      <c r="O656" s="512">
        <v>4375</v>
      </c>
      <c r="P656" s="535">
        <v>1.1973180076628354</v>
      </c>
      <c r="Q656" s="513">
        <v>175</v>
      </c>
    </row>
    <row r="657" spans="1:17" ht="14.45" customHeight="1" x14ac:dyDescent="0.2">
      <c r="A657" s="507" t="s">
        <v>1776</v>
      </c>
      <c r="B657" s="508" t="s">
        <v>1592</v>
      </c>
      <c r="C657" s="508" t="s">
        <v>1593</v>
      </c>
      <c r="D657" s="508" t="s">
        <v>1608</v>
      </c>
      <c r="E657" s="508" t="s">
        <v>1609</v>
      </c>
      <c r="F657" s="512"/>
      <c r="G657" s="512"/>
      <c r="H657" s="512"/>
      <c r="I657" s="512"/>
      <c r="J657" s="512">
        <v>1</v>
      </c>
      <c r="K657" s="512">
        <v>1070</v>
      </c>
      <c r="L657" s="512">
        <v>1</v>
      </c>
      <c r="M657" s="512">
        <v>1070</v>
      </c>
      <c r="N657" s="512"/>
      <c r="O657" s="512"/>
      <c r="P657" s="535"/>
      <c r="Q657" s="513"/>
    </row>
    <row r="658" spans="1:17" ht="14.45" customHeight="1" x14ac:dyDescent="0.2">
      <c r="A658" s="507" t="s">
        <v>1776</v>
      </c>
      <c r="B658" s="508" t="s">
        <v>1592</v>
      </c>
      <c r="C658" s="508" t="s">
        <v>1593</v>
      </c>
      <c r="D658" s="508" t="s">
        <v>1610</v>
      </c>
      <c r="E658" s="508" t="s">
        <v>1611</v>
      </c>
      <c r="F658" s="512">
        <v>26</v>
      </c>
      <c r="G658" s="512">
        <v>1196</v>
      </c>
      <c r="H658" s="512">
        <v>3.7142857142857144</v>
      </c>
      <c r="I658" s="512">
        <v>46</v>
      </c>
      <c r="J658" s="512">
        <v>7</v>
      </c>
      <c r="K658" s="512">
        <v>322</v>
      </c>
      <c r="L658" s="512">
        <v>1</v>
      </c>
      <c r="M658" s="512">
        <v>46</v>
      </c>
      <c r="N658" s="512">
        <v>9</v>
      </c>
      <c r="O658" s="512">
        <v>423</v>
      </c>
      <c r="P658" s="535">
        <v>1.313664596273292</v>
      </c>
      <c r="Q658" s="513">
        <v>47</v>
      </c>
    </row>
    <row r="659" spans="1:17" ht="14.45" customHeight="1" x14ac:dyDescent="0.2">
      <c r="A659" s="507" t="s">
        <v>1776</v>
      </c>
      <c r="B659" s="508" t="s">
        <v>1592</v>
      </c>
      <c r="C659" s="508" t="s">
        <v>1593</v>
      </c>
      <c r="D659" s="508" t="s">
        <v>1612</v>
      </c>
      <c r="E659" s="508" t="s">
        <v>1613</v>
      </c>
      <c r="F659" s="512">
        <v>7</v>
      </c>
      <c r="G659" s="512">
        <v>2429</v>
      </c>
      <c r="H659" s="512">
        <v>1.4</v>
      </c>
      <c r="I659" s="512">
        <v>347</v>
      </c>
      <c r="J659" s="512">
        <v>5</v>
      </c>
      <c r="K659" s="512">
        <v>1735</v>
      </c>
      <c r="L659" s="512">
        <v>1</v>
      </c>
      <c r="M659" s="512">
        <v>347</v>
      </c>
      <c r="N659" s="512"/>
      <c r="O659" s="512"/>
      <c r="P659" s="535"/>
      <c r="Q659" s="513"/>
    </row>
    <row r="660" spans="1:17" ht="14.45" customHeight="1" x14ac:dyDescent="0.2">
      <c r="A660" s="507" t="s">
        <v>1776</v>
      </c>
      <c r="B660" s="508" t="s">
        <v>1592</v>
      </c>
      <c r="C660" s="508" t="s">
        <v>1593</v>
      </c>
      <c r="D660" s="508" t="s">
        <v>1614</v>
      </c>
      <c r="E660" s="508" t="s">
        <v>1615</v>
      </c>
      <c r="F660" s="512"/>
      <c r="G660" s="512"/>
      <c r="H660" s="512"/>
      <c r="I660" s="512"/>
      <c r="J660" s="512">
        <v>4</v>
      </c>
      <c r="K660" s="512">
        <v>204</v>
      </c>
      <c r="L660" s="512">
        <v>1</v>
      </c>
      <c r="M660" s="512">
        <v>51</v>
      </c>
      <c r="N660" s="512"/>
      <c r="O660" s="512"/>
      <c r="P660" s="535"/>
      <c r="Q660" s="513"/>
    </row>
    <row r="661" spans="1:17" ht="14.45" customHeight="1" x14ac:dyDescent="0.2">
      <c r="A661" s="507" t="s">
        <v>1776</v>
      </c>
      <c r="B661" s="508" t="s">
        <v>1592</v>
      </c>
      <c r="C661" s="508" t="s">
        <v>1593</v>
      </c>
      <c r="D661" s="508" t="s">
        <v>1618</v>
      </c>
      <c r="E661" s="508" t="s">
        <v>1619</v>
      </c>
      <c r="F661" s="512">
        <v>8</v>
      </c>
      <c r="G661" s="512">
        <v>3016</v>
      </c>
      <c r="H661" s="512">
        <v>0.25</v>
      </c>
      <c r="I661" s="512">
        <v>377</v>
      </c>
      <c r="J661" s="512">
        <v>32</v>
      </c>
      <c r="K661" s="512">
        <v>12064</v>
      </c>
      <c r="L661" s="512">
        <v>1</v>
      </c>
      <c r="M661" s="512">
        <v>377</v>
      </c>
      <c r="N661" s="512">
        <v>19</v>
      </c>
      <c r="O661" s="512">
        <v>7182</v>
      </c>
      <c r="P661" s="535">
        <v>0.59532493368700268</v>
      </c>
      <c r="Q661" s="513">
        <v>378</v>
      </c>
    </row>
    <row r="662" spans="1:17" ht="14.45" customHeight="1" x14ac:dyDescent="0.2">
      <c r="A662" s="507" t="s">
        <v>1776</v>
      </c>
      <c r="B662" s="508" t="s">
        <v>1592</v>
      </c>
      <c r="C662" s="508" t="s">
        <v>1593</v>
      </c>
      <c r="D662" s="508" t="s">
        <v>1622</v>
      </c>
      <c r="E662" s="508" t="s">
        <v>1623</v>
      </c>
      <c r="F662" s="512">
        <v>4</v>
      </c>
      <c r="G662" s="512">
        <v>2096</v>
      </c>
      <c r="H662" s="512">
        <v>1</v>
      </c>
      <c r="I662" s="512">
        <v>524</v>
      </c>
      <c r="J662" s="512">
        <v>4</v>
      </c>
      <c r="K662" s="512">
        <v>2096</v>
      </c>
      <c r="L662" s="512">
        <v>1</v>
      </c>
      <c r="M662" s="512">
        <v>524</v>
      </c>
      <c r="N662" s="512">
        <v>2</v>
      </c>
      <c r="O662" s="512">
        <v>1050</v>
      </c>
      <c r="P662" s="535">
        <v>0.50095419847328249</v>
      </c>
      <c r="Q662" s="513">
        <v>525</v>
      </c>
    </row>
    <row r="663" spans="1:17" ht="14.45" customHeight="1" x14ac:dyDescent="0.2">
      <c r="A663" s="507" t="s">
        <v>1776</v>
      </c>
      <c r="B663" s="508" t="s">
        <v>1592</v>
      </c>
      <c r="C663" s="508" t="s">
        <v>1593</v>
      </c>
      <c r="D663" s="508" t="s">
        <v>1624</v>
      </c>
      <c r="E663" s="508" t="s">
        <v>1625</v>
      </c>
      <c r="F663" s="512">
        <v>8</v>
      </c>
      <c r="G663" s="512">
        <v>456</v>
      </c>
      <c r="H663" s="512">
        <v>4</v>
      </c>
      <c r="I663" s="512">
        <v>57</v>
      </c>
      <c r="J663" s="512">
        <v>2</v>
      </c>
      <c r="K663" s="512">
        <v>114</v>
      </c>
      <c r="L663" s="512">
        <v>1</v>
      </c>
      <c r="M663" s="512">
        <v>57</v>
      </c>
      <c r="N663" s="512"/>
      <c r="O663" s="512"/>
      <c r="P663" s="535"/>
      <c r="Q663" s="513"/>
    </row>
    <row r="664" spans="1:17" ht="14.45" customHeight="1" x14ac:dyDescent="0.2">
      <c r="A664" s="507" t="s">
        <v>1776</v>
      </c>
      <c r="B664" s="508" t="s">
        <v>1592</v>
      </c>
      <c r="C664" s="508" t="s">
        <v>1593</v>
      </c>
      <c r="D664" s="508" t="s">
        <v>1626</v>
      </c>
      <c r="E664" s="508" t="s">
        <v>1627</v>
      </c>
      <c r="F664" s="512"/>
      <c r="G664" s="512"/>
      <c r="H664" s="512"/>
      <c r="I664" s="512"/>
      <c r="J664" s="512">
        <v>1</v>
      </c>
      <c r="K664" s="512">
        <v>225</v>
      </c>
      <c r="L664" s="512">
        <v>1</v>
      </c>
      <c r="M664" s="512">
        <v>225</v>
      </c>
      <c r="N664" s="512"/>
      <c r="O664" s="512"/>
      <c r="P664" s="535"/>
      <c r="Q664" s="513"/>
    </row>
    <row r="665" spans="1:17" ht="14.45" customHeight="1" x14ac:dyDescent="0.2">
      <c r="A665" s="507" t="s">
        <v>1776</v>
      </c>
      <c r="B665" s="508" t="s">
        <v>1592</v>
      </c>
      <c r="C665" s="508" t="s">
        <v>1593</v>
      </c>
      <c r="D665" s="508" t="s">
        <v>1628</v>
      </c>
      <c r="E665" s="508" t="s">
        <v>1629</v>
      </c>
      <c r="F665" s="512"/>
      <c r="G665" s="512"/>
      <c r="H665" s="512"/>
      <c r="I665" s="512"/>
      <c r="J665" s="512">
        <v>1</v>
      </c>
      <c r="K665" s="512">
        <v>554</v>
      </c>
      <c r="L665" s="512">
        <v>1</v>
      </c>
      <c r="M665" s="512">
        <v>554</v>
      </c>
      <c r="N665" s="512"/>
      <c r="O665" s="512"/>
      <c r="P665" s="535"/>
      <c r="Q665" s="513"/>
    </row>
    <row r="666" spans="1:17" ht="14.45" customHeight="1" x14ac:dyDescent="0.2">
      <c r="A666" s="507" t="s">
        <v>1776</v>
      </c>
      <c r="B666" s="508" t="s">
        <v>1592</v>
      </c>
      <c r="C666" s="508" t="s">
        <v>1593</v>
      </c>
      <c r="D666" s="508" t="s">
        <v>1630</v>
      </c>
      <c r="E666" s="508" t="s">
        <v>1631</v>
      </c>
      <c r="F666" s="512"/>
      <c r="G666" s="512"/>
      <c r="H666" s="512"/>
      <c r="I666" s="512"/>
      <c r="J666" s="512"/>
      <c r="K666" s="512"/>
      <c r="L666" s="512"/>
      <c r="M666" s="512"/>
      <c r="N666" s="512">
        <v>1</v>
      </c>
      <c r="O666" s="512">
        <v>216</v>
      </c>
      <c r="P666" s="535"/>
      <c r="Q666" s="513">
        <v>216</v>
      </c>
    </row>
    <row r="667" spans="1:17" ht="14.45" customHeight="1" x14ac:dyDescent="0.2">
      <c r="A667" s="507" t="s">
        <v>1776</v>
      </c>
      <c r="B667" s="508" t="s">
        <v>1592</v>
      </c>
      <c r="C667" s="508" t="s">
        <v>1593</v>
      </c>
      <c r="D667" s="508" t="s">
        <v>1638</v>
      </c>
      <c r="E667" s="508" t="s">
        <v>1639</v>
      </c>
      <c r="F667" s="512">
        <v>10</v>
      </c>
      <c r="G667" s="512">
        <v>170</v>
      </c>
      <c r="H667" s="512">
        <v>0.4</v>
      </c>
      <c r="I667" s="512">
        <v>17</v>
      </c>
      <c r="J667" s="512">
        <v>25</v>
      </c>
      <c r="K667" s="512">
        <v>425</v>
      </c>
      <c r="L667" s="512">
        <v>1</v>
      </c>
      <c r="M667" s="512">
        <v>17</v>
      </c>
      <c r="N667" s="512">
        <v>14</v>
      </c>
      <c r="O667" s="512">
        <v>238</v>
      </c>
      <c r="P667" s="535">
        <v>0.56000000000000005</v>
      </c>
      <c r="Q667" s="513">
        <v>17</v>
      </c>
    </row>
    <row r="668" spans="1:17" ht="14.45" customHeight="1" x14ac:dyDescent="0.2">
      <c r="A668" s="507" t="s">
        <v>1776</v>
      </c>
      <c r="B668" s="508" t="s">
        <v>1592</v>
      </c>
      <c r="C668" s="508" t="s">
        <v>1593</v>
      </c>
      <c r="D668" s="508" t="s">
        <v>1648</v>
      </c>
      <c r="E668" s="508" t="s">
        <v>1649</v>
      </c>
      <c r="F668" s="512">
        <v>162</v>
      </c>
      <c r="G668" s="512">
        <v>22032</v>
      </c>
      <c r="H668" s="512">
        <v>1.5182964647508785</v>
      </c>
      <c r="I668" s="512">
        <v>136</v>
      </c>
      <c r="J668" s="512">
        <v>106</v>
      </c>
      <c r="K668" s="512">
        <v>14511</v>
      </c>
      <c r="L668" s="512">
        <v>1</v>
      </c>
      <c r="M668" s="512">
        <v>136.89622641509433</v>
      </c>
      <c r="N668" s="512">
        <v>99</v>
      </c>
      <c r="O668" s="512">
        <v>13662</v>
      </c>
      <c r="P668" s="535">
        <v>0.94149266074012816</v>
      </c>
      <c r="Q668" s="513">
        <v>138</v>
      </c>
    </row>
    <row r="669" spans="1:17" ht="14.45" customHeight="1" x14ac:dyDescent="0.2">
      <c r="A669" s="507" t="s">
        <v>1776</v>
      </c>
      <c r="B669" s="508" t="s">
        <v>1592</v>
      </c>
      <c r="C669" s="508" t="s">
        <v>1593</v>
      </c>
      <c r="D669" s="508" t="s">
        <v>1650</v>
      </c>
      <c r="E669" s="508" t="s">
        <v>1651</v>
      </c>
      <c r="F669" s="512">
        <v>4</v>
      </c>
      <c r="G669" s="512">
        <v>364</v>
      </c>
      <c r="H669" s="512">
        <v>0.44444444444444442</v>
      </c>
      <c r="I669" s="512">
        <v>91</v>
      </c>
      <c r="J669" s="512">
        <v>9</v>
      </c>
      <c r="K669" s="512">
        <v>819</v>
      </c>
      <c r="L669" s="512">
        <v>1</v>
      </c>
      <c r="M669" s="512">
        <v>91</v>
      </c>
      <c r="N669" s="512">
        <v>9</v>
      </c>
      <c r="O669" s="512">
        <v>828</v>
      </c>
      <c r="P669" s="535">
        <v>1.0109890109890109</v>
      </c>
      <c r="Q669" s="513">
        <v>92</v>
      </c>
    </row>
    <row r="670" spans="1:17" ht="14.45" customHeight="1" x14ac:dyDescent="0.2">
      <c r="A670" s="507" t="s">
        <v>1776</v>
      </c>
      <c r="B670" s="508" t="s">
        <v>1592</v>
      </c>
      <c r="C670" s="508" t="s">
        <v>1593</v>
      </c>
      <c r="D670" s="508" t="s">
        <v>1652</v>
      </c>
      <c r="E670" s="508" t="s">
        <v>1653</v>
      </c>
      <c r="F670" s="512">
        <v>2</v>
      </c>
      <c r="G670" s="512">
        <v>274</v>
      </c>
      <c r="H670" s="512">
        <v>1.9855072463768115</v>
      </c>
      <c r="I670" s="512">
        <v>137</v>
      </c>
      <c r="J670" s="512">
        <v>1</v>
      </c>
      <c r="K670" s="512">
        <v>138</v>
      </c>
      <c r="L670" s="512">
        <v>1</v>
      </c>
      <c r="M670" s="512">
        <v>138</v>
      </c>
      <c r="N670" s="512">
        <v>1</v>
      </c>
      <c r="O670" s="512">
        <v>140</v>
      </c>
      <c r="P670" s="535">
        <v>1.0144927536231885</v>
      </c>
      <c r="Q670" s="513">
        <v>140</v>
      </c>
    </row>
    <row r="671" spans="1:17" ht="14.45" customHeight="1" x14ac:dyDescent="0.2">
      <c r="A671" s="507" t="s">
        <v>1776</v>
      </c>
      <c r="B671" s="508" t="s">
        <v>1592</v>
      </c>
      <c r="C671" s="508" t="s">
        <v>1593</v>
      </c>
      <c r="D671" s="508" t="s">
        <v>1654</v>
      </c>
      <c r="E671" s="508" t="s">
        <v>1655</v>
      </c>
      <c r="F671" s="512"/>
      <c r="G671" s="512"/>
      <c r="H671" s="512"/>
      <c r="I671" s="512"/>
      <c r="J671" s="512"/>
      <c r="K671" s="512"/>
      <c r="L671" s="512"/>
      <c r="M671" s="512"/>
      <c r="N671" s="512">
        <v>1</v>
      </c>
      <c r="O671" s="512">
        <v>67</v>
      </c>
      <c r="P671" s="535"/>
      <c r="Q671" s="513">
        <v>67</v>
      </c>
    </row>
    <row r="672" spans="1:17" ht="14.45" customHeight="1" x14ac:dyDescent="0.2">
      <c r="A672" s="507" t="s">
        <v>1776</v>
      </c>
      <c r="B672" s="508" t="s">
        <v>1592</v>
      </c>
      <c r="C672" s="508" t="s">
        <v>1593</v>
      </c>
      <c r="D672" s="508" t="s">
        <v>1656</v>
      </c>
      <c r="E672" s="508" t="s">
        <v>1657</v>
      </c>
      <c r="F672" s="512">
        <v>8</v>
      </c>
      <c r="G672" s="512">
        <v>2624</v>
      </c>
      <c r="H672" s="512">
        <v>0.8</v>
      </c>
      <c r="I672" s="512">
        <v>328</v>
      </c>
      <c r="J672" s="512">
        <v>10</v>
      </c>
      <c r="K672" s="512">
        <v>3280</v>
      </c>
      <c r="L672" s="512">
        <v>1</v>
      </c>
      <c r="M672" s="512">
        <v>328</v>
      </c>
      <c r="N672" s="512">
        <v>15</v>
      </c>
      <c r="O672" s="512">
        <v>4935</v>
      </c>
      <c r="P672" s="535">
        <v>1.5045731707317074</v>
      </c>
      <c r="Q672" s="513">
        <v>329</v>
      </c>
    </row>
    <row r="673" spans="1:17" ht="14.45" customHeight="1" x14ac:dyDescent="0.2">
      <c r="A673" s="507" t="s">
        <v>1776</v>
      </c>
      <c r="B673" s="508" t="s">
        <v>1592</v>
      </c>
      <c r="C673" s="508" t="s">
        <v>1593</v>
      </c>
      <c r="D673" s="508" t="s">
        <v>1664</v>
      </c>
      <c r="E673" s="508" t="s">
        <v>1665</v>
      </c>
      <c r="F673" s="512">
        <v>1</v>
      </c>
      <c r="G673" s="512">
        <v>51</v>
      </c>
      <c r="H673" s="512">
        <v>9.0909090909090912E-2</v>
      </c>
      <c r="I673" s="512">
        <v>51</v>
      </c>
      <c r="J673" s="512">
        <v>11</v>
      </c>
      <c r="K673" s="512">
        <v>561</v>
      </c>
      <c r="L673" s="512">
        <v>1</v>
      </c>
      <c r="M673" s="512">
        <v>51</v>
      </c>
      <c r="N673" s="512">
        <v>14</v>
      </c>
      <c r="O673" s="512">
        <v>728</v>
      </c>
      <c r="P673" s="535">
        <v>1.2976827094474153</v>
      </c>
      <c r="Q673" s="513">
        <v>52</v>
      </c>
    </row>
    <row r="674" spans="1:17" ht="14.45" customHeight="1" x14ac:dyDescent="0.2">
      <c r="A674" s="507" t="s">
        <v>1776</v>
      </c>
      <c r="B674" s="508" t="s">
        <v>1592</v>
      </c>
      <c r="C674" s="508" t="s">
        <v>1593</v>
      </c>
      <c r="D674" s="508" t="s">
        <v>1678</v>
      </c>
      <c r="E674" s="508" t="s">
        <v>1679</v>
      </c>
      <c r="F674" s="512">
        <v>6</v>
      </c>
      <c r="G674" s="512">
        <v>3672</v>
      </c>
      <c r="H674" s="512">
        <v>1.5</v>
      </c>
      <c r="I674" s="512">
        <v>612</v>
      </c>
      <c r="J674" s="512">
        <v>4</v>
      </c>
      <c r="K674" s="512">
        <v>2448</v>
      </c>
      <c r="L674" s="512">
        <v>1</v>
      </c>
      <c r="M674" s="512">
        <v>612</v>
      </c>
      <c r="N674" s="512">
        <v>2</v>
      </c>
      <c r="O674" s="512">
        <v>1230</v>
      </c>
      <c r="P674" s="535">
        <v>0.50245098039215685</v>
      </c>
      <c r="Q674" s="513">
        <v>615</v>
      </c>
    </row>
    <row r="675" spans="1:17" ht="14.45" customHeight="1" x14ac:dyDescent="0.2">
      <c r="A675" s="507" t="s">
        <v>1776</v>
      </c>
      <c r="B675" s="508" t="s">
        <v>1592</v>
      </c>
      <c r="C675" s="508" t="s">
        <v>1593</v>
      </c>
      <c r="D675" s="508" t="s">
        <v>1680</v>
      </c>
      <c r="E675" s="508" t="s">
        <v>1681</v>
      </c>
      <c r="F675" s="512">
        <v>1</v>
      </c>
      <c r="G675" s="512">
        <v>825</v>
      </c>
      <c r="H675" s="512"/>
      <c r="I675" s="512">
        <v>825</v>
      </c>
      <c r="J675" s="512"/>
      <c r="K675" s="512"/>
      <c r="L675" s="512"/>
      <c r="M675" s="512"/>
      <c r="N675" s="512"/>
      <c r="O675" s="512"/>
      <c r="P675" s="535"/>
      <c r="Q675" s="513"/>
    </row>
    <row r="676" spans="1:17" ht="14.45" customHeight="1" x14ac:dyDescent="0.2">
      <c r="A676" s="507" t="s">
        <v>1776</v>
      </c>
      <c r="B676" s="508" t="s">
        <v>1592</v>
      </c>
      <c r="C676" s="508" t="s">
        <v>1593</v>
      </c>
      <c r="D676" s="508" t="s">
        <v>1689</v>
      </c>
      <c r="E676" s="508" t="s">
        <v>1690</v>
      </c>
      <c r="F676" s="512"/>
      <c r="G676" s="512"/>
      <c r="H676" s="512"/>
      <c r="I676" s="512"/>
      <c r="J676" s="512"/>
      <c r="K676" s="512"/>
      <c r="L676" s="512"/>
      <c r="M676" s="512"/>
      <c r="N676" s="512">
        <v>1</v>
      </c>
      <c r="O676" s="512">
        <v>275</v>
      </c>
      <c r="P676" s="535"/>
      <c r="Q676" s="513">
        <v>275</v>
      </c>
    </row>
    <row r="677" spans="1:17" ht="14.45" customHeight="1" x14ac:dyDescent="0.2">
      <c r="A677" s="507" t="s">
        <v>1776</v>
      </c>
      <c r="B677" s="508" t="s">
        <v>1592</v>
      </c>
      <c r="C677" s="508" t="s">
        <v>1593</v>
      </c>
      <c r="D677" s="508" t="s">
        <v>1707</v>
      </c>
      <c r="E677" s="508" t="s">
        <v>1708</v>
      </c>
      <c r="F677" s="512"/>
      <c r="G677" s="512"/>
      <c r="H677" s="512"/>
      <c r="I677" s="512"/>
      <c r="J677" s="512">
        <v>1</v>
      </c>
      <c r="K677" s="512">
        <v>327</v>
      </c>
      <c r="L677" s="512">
        <v>1</v>
      </c>
      <c r="M677" s="512">
        <v>327</v>
      </c>
      <c r="N677" s="512"/>
      <c r="O677" s="512"/>
      <c r="P677" s="535"/>
      <c r="Q677" s="513"/>
    </row>
    <row r="678" spans="1:17" ht="14.45" customHeight="1" x14ac:dyDescent="0.2">
      <c r="A678" s="507" t="s">
        <v>1776</v>
      </c>
      <c r="B678" s="508" t="s">
        <v>1592</v>
      </c>
      <c r="C678" s="508" t="s">
        <v>1593</v>
      </c>
      <c r="D678" s="508" t="s">
        <v>1713</v>
      </c>
      <c r="E678" s="508" t="s">
        <v>1714</v>
      </c>
      <c r="F678" s="512">
        <v>28</v>
      </c>
      <c r="G678" s="512">
        <v>7280</v>
      </c>
      <c r="H678" s="512">
        <v>0.42261697434111228</v>
      </c>
      <c r="I678" s="512">
        <v>260</v>
      </c>
      <c r="J678" s="512">
        <v>66</v>
      </c>
      <c r="K678" s="512">
        <v>17226</v>
      </c>
      <c r="L678" s="512">
        <v>1</v>
      </c>
      <c r="M678" s="512">
        <v>261</v>
      </c>
      <c r="N678" s="512">
        <v>68</v>
      </c>
      <c r="O678" s="512">
        <v>17816</v>
      </c>
      <c r="P678" s="535">
        <v>1.0342505514919309</v>
      </c>
      <c r="Q678" s="513">
        <v>262</v>
      </c>
    </row>
    <row r="679" spans="1:17" ht="14.45" customHeight="1" x14ac:dyDescent="0.2">
      <c r="A679" s="507" t="s">
        <v>1776</v>
      </c>
      <c r="B679" s="508" t="s">
        <v>1592</v>
      </c>
      <c r="C679" s="508" t="s">
        <v>1593</v>
      </c>
      <c r="D679" s="508" t="s">
        <v>1715</v>
      </c>
      <c r="E679" s="508" t="s">
        <v>1716</v>
      </c>
      <c r="F679" s="512"/>
      <c r="G679" s="512"/>
      <c r="H679" s="512"/>
      <c r="I679" s="512"/>
      <c r="J679" s="512"/>
      <c r="K679" s="512"/>
      <c r="L679" s="512"/>
      <c r="M679" s="512"/>
      <c r="N679" s="512">
        <v>3</v>
      </c>
      <c r="O679" s="512">
        <v>498</v>
      </c>
      <c r="P679" s="535"/>
      <c r="Q679" s="513">
        <v>166</v>
      </c>
    </row>
    <row r="680" spans="1:17" ht="14.45" customHeight="1" x14ac:dyDescent="0.2">
      <c r="A680" s="507" t="s">
        <v>1776</v>
      </c>
      <c r="B680" s="508" t="s">
        <v>1592</v>
      </c>
      <c r="C680" s="508" t="s">
        <v>1593</v>
      </c>
      <c r="D680" s="508" t="s">
        <v>1719</v>
      </c>
      <c r="E680" s="508" t="s">
        <v>1720</v>
      </c>
      <c r="F680" s="512"/>
      <c r="G680" s="512"/>
      <c r="H680" s="512"/>
      <c r="I680" s="512"/>
      <c r="J680" s="512">
        <v>1</v>
      </c>
      <c r="K680" s="512">
        <v>152</v>
      </c>
      <c r="L680" s="512">
        <v>1</v>
      </c>
      <c r="M680" s="512">
        <v>152</v>
      </c>
      <c r="N680" s="512"/>
      <c r="O680" s="512"/>
      <c r="P680" s="535"/>
      <c r="Q680" s="513"/>
    </row>
    <row r="681" spans="1:17" ht="14.45" customHeight="1" x14ac:dyDescent="0.2">
      <c r="A681" s="507" t="s">
        <v>1777</v>
      </c>
      <c r="B681" s="508" t="s">
        <v>1592</v>
      </c>
      <c r="C681" s="508" t="s">
        <v>1593</v>
      </c>
      <c r="D681" s="508" t="s">
        <v>1594</v>
      </c>
      <c r="E681" s="508" t="s">
        <v>1595</v>
      </c>
      <c r="F681" s="512">
        <v>466</v>
      </c>
      <c r="G681" s="512">
        <v>80618</v>
      </c>
      <c r="H681" s="512">
        <v>1.1583045977011495</v>
      </c>
      <c r="I681" s="512">
        <v>173</v>
      </c>
      <c r="J681" s="512">
        <v>400</v>
      </c>
      <c r="K681" s="512">
        <v>69600</v>
      </c>
      <c r="L681" s="512">
        <v>1</v>
      </c>
      <c r="M681" s="512">
        <v>174</v>
      </c>
      <c r="N681" s="512">
        <v>334</v>
      </c>
      <c r="O681" s="512">
        <v>58450</v>
      </c>
      <c r="P681" s="535">
        <v>0.8397988505747126</v>
      </c>
      <c r="Q681" s="513">
        <v>175</v>
      </c>
    </row>
    <row r="682" spans="1:17" ht="14.45" customHeight="1" x14ac:dyDescent="0.2">
      <c r="A682" s="507" t="s">
        <v>1777</v>
      </c>
      <c r="B682" s="508" t="s">
        <v>1592</v>
      </c>
      <c r="C682" s="508" t="s">
        <v>1593</v>
      </c>
      <c r="D682" s="508" t="s">
        <v>1608</v>
      </c>
      <c r="E682" s="508" t="s">
        <v>1609</v>
      </c>
      <c r="F682" s="512">
        <v>3</v>
      </c>
      <c r="G682" s="512">
        <v>3210</v>
      </c>
      <c r="H682" s="512"/>
      <c r="I682" s="512">
        <v>1070</v>
      </c>
      <c r="J682" s="512"/>
      <c r="K682" s="512"/>
      <c r="L682" s="512"/>
      <c r="M682" s="512"/>
      <c r="N682" s="512"/>
      <c r="O682" s="512"/>
      <c r="P682" s="535"/>
      <c r="Q682" s="513"/>
    </row>
    <row r="683" spans="1:17" ht="14.45" customHeight="1" x14ac:dyDescent="0.2">
      <c r="A683" s="507" t="s">
        <v>1777</v>
      </c>
      <c r="B683" s="508" t="s">
        <v>1592</v>
      </c>
      <c r="C683" s="508" t="s">
        <v>1593</v>
      </c>
      <c r="D683" s="508" t="s">
        <v>1610</v>
      </c>
      <c r="E683" s="508" t="s">
        <v>1611</v>
      </c>
      <c r="F683" s="512">
        <v>310</v>
      </c>
      <c r="G683" s="512">
        <v>14260</v>
      </c>
      <c r="H683" s="512">
        <v>1.8452380952380953</v>
      </c>
      <c r="I683" s="512">
        <v>46</v>
      </c>
      <c r="J683" s="512">
        <v>168</v>
      </c>
      <c r="K683" s="512">
        <v>7728</v>
      </c>
      <c r="L683" s="512">
        <v>1</v>
      </c>
      <c r="M683" s="512">
        <v>46</v>
      </c>
      <c r="N683" s="512">
        <v>183</v>
      </c>
      <c r="O683" s="512">
        <v>8601</v>
      </c>
      <c r="P683" s="535">
        <v>1.1129658385093169</v>
      </c>
      <c r="Q683" s="513">
        <v>47</v>
      </c>
    </row>
    <row r="684" spans="1:17" ht="14.45" customHeight="1" x14ac:dyDescent="0.2">
      <c r="A684" s="507" t="s">
        <v>1777</v>
      </c>
      <c r="B684" s="508" t="s">
        <v>1592</v>
      </c>
      <c r="C684" s="508" t="s">
        <v>1593</v>
      </c>
      <c r="D684" s="508" t="s">
        <v>1612</v>
      </c>
      <c r="E684" s="508" t="s">
        <v>1613</v>
      </c>
      <c r="F684" s="512">
        <v>25</v>
      </c>
      <c r="G684" s="512">
        <v>8675</v>
      </c>
      <c r="H684" s="512">
        <v>1.6666666666666667</v>
      </c>
      <c r="I684" s="512">
        <v>347</v>
      </c>
      <c r="J684" s="512">
        <v>15</v>
      </c>
      <c r="K684" s="512">
        <v>5205</v>
      </c>
      <c r="L684" s="512">
        <v>1</v>
      </c>
      <c r="M684" s="512">
        <v>347</v>
      </c>
      <c r="N684" s="512">
        <v>50</v>
      </c>
      <c r="O684" s="512">
        <v>17400</v>
      </c>
      <c r="P684" s="535">
        <v>3.3429394812680115</v>
      </c>
      <c r="Q684" s="513">
        <v>348</v>
      </c>
    </row>
    <row r="685" spans="1:17" ht="14.45" customHeight="1" x14ac:dyDescent="0.2">
      <c r="A685" s="507" t="s">
        <v>1777</v>
      </c>
      <c r="B685" s="508" t="s">
        <v>1592</v>
      </c>
      <c r="C685" s="508" t="s">
        <v>1593</v>
      </c>
      <c r="D685" s="508" t="s">
        <v>1614</v>
      </c>
      <c r="E685" s="508" t="s">
        <v>1615</v>
      </c>
      <c r="F685" s="512">
        <v>2</v>
      </c>
      <c r="G685" s="512">
        <v>102</v>
      </c>
      <c r="H685" s="512"/>
      <c r="I685" s="512">
        <v>51</v>
      </c>
      <c r="J685" s="512"/>
      <c r="K685" s="512"/>
      <c r="L685" s="512"/>
      <c r="M685" s="512"/>
      <c r="N685" s="512">
        <v>10</v>
      </c>
      <c r="O685" s="512">
        <v>510</v>
      </c>
      <c r="P685" s="535"/>
      <c r="Q685" s="513">
        <v>51</v>
      </c>
    </row>
    <row r="686" spans="1:17" ht="14.45" customHeight="1" x14ac:dyDescent="0.2">
      <c r="A686" s="507" t="s">
        <v>1777</v>
      </c>
      <c r="B686" s="508" t="s">
        <v>1592</v>
      </c>
      <c r="C686" s="508" t="s">
        <v>1593</v>
      </c>
      <c r="D686" s="508" t="s">
        <v>1618</v>
      </c>
      <c r="E686" s="508" t="s">
        <v>1619</v>
      </c>
      <c r="F686" s="512">
        <v>84</v>
      </c>
      <c r="G686" s="512">
        <v>31668</v>
      </c>
      <c r="H686" s="512">
        <v>1.1052631578947369</v>
      </c>
      <c r="I686" s="512">
        <v>377</v>
      </c>
      <c r="J686" s="512">
        <v>76</v>
      </c>
      <c r="K686" s="512">
        <v>28652</v>
      </c>
      <c r="L686" s="512">
        <v>1</v>
      </c>
      <c r="M686" s="512">
        <v>377</v>
      </c>
      <c r="N686" s="512">
        <v>74</v>
      </c>
      <c r="O686" s="512">
        <v>27972</v>
      </c>
      <c r="P686" s="535">
        <v>0.97626692726511233</v>
      </c>
      <c r="Q686" s="513">
        <v>378</v>
      </c>
    </row>
    <row r="687" spans="1:17" ht="14.45" customHeight="1" x14ac:dyDescent="0.2">
      <c r="A687" s="507" t="s">
        <v>1777</v>
      </c>
      <c r="B687" s="508" t="s">
        <v>1592</v>
      </c>
      <c r="C687" s="508" t="s">
        <v>1593</v>
      </c>
      <c r="D687" s="508" t="s">
        <v>1620</v>
      </c>
      <c r="E687" s="508" t="s">
        <v>1621</v>
      </c>
      <c r="F687" s="512"/>
      <c r="G687" s="512"/>
      <c r="H687" s="512"/>
      <c r="I687" s="512"/>
      <c r="J687" s="512">
        <v>1</v>
      </c>
      <c r="K687" s="512">
        <v>34</v>
      </c>
      <c r="L687" s="512">
        <v>1</v>
      </c>
      <c r="M687" s="512">
        <v>34</v>
      </c>
      <c r="N687" s="512"/>
      <c r="O687" s="512"/>
      <c r="P687" s="535"/>
      <c r="Q687" s="513"/>
    </row>
    <row r="688" spans="1:17" ht="14.45" customHeight="1" x14ac:dyDescent="0.2">
      <c r="A688" s="507" t="s">
        <v>1777</v>
      </c>
      <c r="B688" s="508" t="s">
        <v>1592</v>
      </c>
      <c r="C688" s="508" t="s">
        <v>1593</v>
      </c>
      <c r="D688" s="508" t="s">
        <v>1622</v>
      </c>
      <c r="E688" s="508" t="s">
        <v>1623</v>
      </c>
      <c r="F688" s="512">
        <v>138</v>
      </c>
      <c r="G688" s="512">
        <v>72312</v>
      </c>
      <c r="H688" s="512">
        <v>0.9517241379310345</v>
      </c>
      <c r="I688" s="512">
        <v>524</v>
      </c>
      <c r="J688" s="512">
        <v>145</v>
      </c>
      <c r="K688" s="512">
        <v>75980</v>
      </c>
      <c r="L688" s="512">
        <v>1</v>
      </c>
      <c r="M688" s="512">
        <v>524</v>
      </c>
      <c r="N688" s="512">
        <v>43</v>
      </c>
      <c r="O688" s="512">
        <v>22575</v>
      </c>
      <c r="P688" s="535">
        <v>0.29711766254277444</v>
      </c>
      <c r="Q688" s="513">
        <v>525</v>
      </c>
    </row>
    <row r="689" spans="1:17" ht="14.45" customHeight="1" x14ac:dyDescent="0.2">
      <c r="A689" s="507" t="s">
        <v>1777</v>
      </c>
      <c r="B689" s="508" t="s">
        <v>1592</v>
      </c>
      <c r="C689" s="508" t="s">
        <v>1593</v>
      </c>
      <c r="D689" s="508" t="s">
        <v>1624</v>
      </c>
      <c r="E689" s="508" t="s">
        <v>1625</v>
      </c>
      <c r="F689" s="512">
        <v>6</v>
      </c>
      <c r="G689" s="512">
        <v>342</v>
      </c>
      <c r="H689" s="512">
        <v>6</v>
      </c>
      <c r="I689" s="512">
        <v>57</v>
      </c>
      <c r="J689" s="512">
        <v>1</v>
      </c>
      <c r="K689" s="512">
        <v>57</v>
      </c>
      <c r="L689" s="512">
        <v>1</v>
      </c>
      <c r="M689" s="512">
        <v>57</v>
      </c>
      <c r="N689" s="512">
        <v>14</v>
      </c>
      <c r="O689" s="512">
        <v>812</v>
      </c>
      <c r="P689" s="535">
        <v>14.245614035087719</v>
      </c>
      <c r="Q689" s="513">
        <v>58</v>
      </c>
    </row>
    <row r="690" spans="1:17" ht="14.45" customHeight="1" x14ac:dyDescent="0.2">
      <c r="A690" s="507" t="s">
        <v>1777</v>
      </c>
      <c r="B690" s="508" t="s">
        <v>1592</v>
      </c>
      <c r="C690" s="508" t="s">
        <v>1593</v>
      </c>
      <c r="D690" s="508" t="s">
        <v>1626</v>
      </c>
      <c r="E690" s="508" t="s">
        <v>1627</v>
      </c>
      <c r="F690" s="512">
        <v>8</v>
      </c>
      <c r="G690" s="512">
        <v>1792</v>
      </c>
      <c r="H690" s="512">
        <v>7.9644444444444442</v>
      </c>
      <c r="I690" s="512">
        <v>224</v>
      </c>
      <c r="J690" s="512">
        <v>1</v>
      </c>
      <c r="K690" s="512">
        <v>225</v>
      </c>
      <c r="L690" s="512">
        <v>1</v>
      </c>
      <c r="M690" s="512">
        <v>225</v>
      </c>
      <c r="N690" s="512">
        <v>4</v>
      </c>
      <c r="O690" s="512">
        <v>904</v>
      </c>
      <c r="P690" s="535">
        <v>4.0177777777777779</v>
      </c>
      <c r="Q690" s="513">
        <v>226</v>
      </c>
    </row>
    <row r="691" spans="1:17" ht="14.45" customHeight="1" x14ac:dyDescent="0.2">
      <c r="A691" s="507" t="s">
        <v>1777</v>
      </c>
      <c r="B691" s="508" t="s">
        <v>1592</v>
      </c>
      <c r="C691" s="508" t="s">
        <v>1593</v>
      </c>
      <c r="D691" s="508" t="s">
        <v>1628</v>
      </c>
      <c r="E691" s="508" t="s">
        <v>1629</v>
      </c>
      <c r="F691" s="512">
        <v>8</v>
      </c>
      <c r="G691" s="512">
        <v>4424</v>
      </c>
      <c r="H691" s="512">
        <v>7.9855595667870034</v>
      </c>
      <c r="I691" s="512">
        <v>553</v>
      </c>
      <c r="J691" s="512">
        <v>1</v>
      </c>
      <c r="K691" s="512">
        <v>554</v>
      </c>
      <c r="L691" s="512">
        <v>1</v>
      </c>
      <c r="M691" s="512">
        <v>554</v>
      </c>
      <c r="N691" s="512">
        <v>4</v>
      </c>
      <c r="O691" s="512">
        <v>2220</v>
      </c>
      <c r="P691" s="535">
        <v>4.0072202166064983</v>
      </c>
      <c r="Q691" s="513">
        <v>555</v>
      </c>
    </row>
    <row r="692" spans="1:17" ht="14.45" customHeight="1" x14ac:dyDescent="0.2">
      <c r="A692" s="507" t="s">
        <v>1777</v>
      </c>
      <c r="B692" s="508" t="s">
        <v>1592</v>
      </c>
      <c r="C692" s="508" t="s">
        <v>1593</v>
      </c>
      <c r="D692" s="508" t="s">
        <v>1630</v>
      </c>
      <c r="E692" s="508" t="s">
        <v>1631</v>
      </c>
      <c r="F692" s="512"/>
      <c r="G692" s="512"/>
      <c r="H692" s="512"/>
      <c r="I692" s="512"/>
      <c r="J692" s="512">
        <v>1</v>
      </c>
      <c r="K692" s="512">
        <v>214</v>
      </c>
      <c r="L692" s="512">
        <v>1</v>
      </c>
      <c r="M692" s="512">
        <v>214</v>
      </c>
      <c r="N692" s="512"/>
      <c r="O692" s="512"/>
      <c r="P692" s="535"/>
      <c r="Q692" s="513"/>
    </row>
    <row r="693" spans="1:17" ht="14.45" customHeight="1" x14ac:dyDescent="0.2">
      <c r="A693" s="507" t="s">
        <v>1777</v>
      </c>
      <c r="B693" s="508" t="s">
        <v>1592</v>
      </c>
      <c r="C693" s="508" t="s">
        <v>1593</v>
      </c>
      <c r="D693" s="508" t="s">
        <v>1632</v>
      </c>
      <c r="E693" s="508" t="s">
        <v>1633</v>
      </c>
      <c r="F693" s="512">
        <v>2</v>
      </c>
      <c r="G693" s="512">
        <v>282</v>
      </c>
      <c r="H693" s="512">
        <v>0.49647887323943662</v>
      </c>
      <c r="I693" s="512">
        <v>141</v>
      </c>
      <c r="J693" s="512">
        <v>4</v>
      </c>
      <c r="K693" s="512">
        <v>568</v>
      </c>
      <c r="L693" s="512">
        <v>1</v>
      </c>
      <c r="M693" s="512">
        <v>142</v>
      </c>
      <c r="N693" s="512"/>
      <c r="O693" s="512"/>
      <c r="P693" s="535"/>
      <c r="Q693" s="513"/>
    </row>
    <row r="694" spans="1:17" ht="14.45" customHeight="1" x14ac:dyDescent="0.2">
      <c r="A694" s="507" t="s">
        <v>1777</v>
      </c>
      <c r="B694" s="508" t="s">
        <v>1592</v>
      </c>
      <c r="C694" s="508" t="s">
        <v>1593</v>
      </c>
      <c r="D694" s="508" t="s">
        <v>1638</v>
      </c>
      <c r="E694" s="508" t="s">
        <v>1639</v>
      </c>
      <c r="F694" s="512">
        <v>115</v>
      </c>
      <c r="G694" s="512">
        <v>1955</v>
      </c>
      <c r="H694" s="512">
        <v>1.4743589743589745</v>
      </c>
      <c r="I694" s="512">
        <v>17</v>
      </c>
      <c r="J694" s="512">
        <v>78</v>
      </c>
      <c r="K694" s="512">
        <v>1326</v>
      </c>
      <c r="L694" s="512">
        <v>1</v>
      </c>
      <c r="M694" s="512">
        <v>17</v>
      </c>
      <c r="N694" s="512">
        <v>84</v>
      </c>
      <c r="O694" s="512">
        <v>1428</v>
      </c>
      <c r="P694" s="535">
        <v>1.0769230769230769</v>
      </c>
      <c r="Q694" s="513">
        <v>17</v>
      </c>
    </row>
    <row r="695" spans="1:17" ht="14.45" customHeight="1" x14ac:dyDescent="0.2">
      <c r="A695" s="507" t="s">
        <v>1777</v>
      </c>
      <c r="B695" s="508" t="s">
        <v>1592</v>
      </c>
      <c r="C695" s="508" t="s">
        <v>1593</v>
      </c>
      <c r="D695" s="508" t="s">
        <v>1640</v>
      </c>
      <c r="E695" s="508" t="s">
        <v>1641</v>
      </c>
      <c r="F695" s="512"/>
      <c r="G695" s="512"/>
      <c r="H695" s="512"/>
      <c r="I695" s="512"/>
      <c r="J695" s="512">
        <v>1</v>
      </c>
      <c r="K695" s="512">
        <v>143</v>
      </c>
      <c r="L695" s="512">
        <v>1</v>
      </c>
      <c r="M695" s="512">
        <v>143</v>
      </c>
      <c r="N695" s="512">
        <v>1</v>
      </c>
      <c r="O695" s="512">
        <v>144</v>
      </c>
      <c r="P695" s="535">
        <v>1.0069930069930071</v>
      </c>
      <c r="Q695" s="513">
        <v>144</v>
      </c>
    </row>
    <row r="696" spans="1:17" ht="14.45" customHeight="1" x14ac:dyDescent="0.2">
      <c r="A696" s="507" t="s">
        <v>1777</v>
      </c>
      <c r="B696" s="508" t="s">
        <v>1592</v>
      </c>
      <c r="C696" s="508" t="s">
        <v>1593</v>
      </c>
      <c r="D696" s="508" t="s">
        <v>1642</v>
      </c>
      <c r="E696" s="508" t="s">
        <v>1643</v>
      </c>
      <c r="F696" s="512">
        <v>10</v>
      </c>
      <c r="G696" s="512">
        <v>650</v>
      </c>
      <c r="H696" s="512">
        <v>5</v>
      </c>
      <c r="I696" s="512">
        <v>65</v>
      </c>
      <c r="J696" s="512">
        <v>2</v>
      </c>
      <c r="K696" s="512">
        <v>130</v>
      </c>
      <c r="L696" s="512">
        <v>1</v>
      </c>
      <c r="M696" s="512">
        <v>65</v>
      </c>
      <c r="N696" s="512">
        <v>3</v>
      </c>
      <c r="O696" s="512">
        <v>198</v>
      </c>
      <c r="P696" s="535">
        <v>1.523076923076923</v>
      </c>
      <c r="Q696" s="513">
        <v>66</v>
      </c>
    </row>
    <row r="697" spans="1:17" ht="14.45" customHeight="1" x14ac:dyDescent="0.2">
      <c r="A697" s="507" t="s">
        <v>1777</v>
      </c>
      <c r="B697" s="508" t="s">
        <v>1592</v>
      </c>
      <c r="C697" s="508" t="s">
        <v>1593</v>
      </c>
      <c r="D697" s="508" t="s">
        <v>1648</v>
      </c>
      <c r="E697" s="508" t="s">
        <v>1649</v>
      </c>
      <c r="F697" s="512">
        <v>1015</v>
      </c>
      <c r="G697" s="512">
        <v>138040</v>
      </c>
      <c r="H697" s="512">
        <v>1.0473524078331398</v>
      </c>
      <c r="I697" s="512">
        <v>136</v>
      </c>
      <c r="J697" s="512">
        <v>963</v>
      </c>
      <c r="K697" s="512">
        <v>131799</v>
      </c>
      <c r="L697" s="512">
        <v>1</v>
      </c>
      <c r="M697" s="512">
        <v>136.86292834890966</v>
      </c>
      <c r="N697" s="512">
        <v>559</v>
      </c>
      <c r="O697" s="512">
        <v>77142</v>
      </c>
      <c r="P697" s="535">
        <v>0.58530034370518746</v>
      </c>
      <c r="Q697" s="513">
        <v>138</v>
      </c>
    </row>
    <row r="698" spans="1:17" ht="14.45" customHeight="1" x14ac:dyDescent="0.2">
      <c r="A698" s="507" t="s">
        <v>1777</v>
      </c>
      <c r="B698" s="508" t="s">
        <v>1592</v>
      </c>
      <c r="C698" s="508" t="s">
        <v>1593</v>
      </c>
      <c r="D698" s="508" t="s">
        <v>1650</v>
      </c>
      <c r="E698" s="508" t="s">
        <v>1651</v>
      </c>
      <c r="F698" s="512">
        <v>259</v>
      </c>
      <c r="G698" s="512">
        <v>23569</v>
      </c>
      <c r="H698" s="512">
        <v>1.1990740740740742</v>
      </c>
      <c r="I698" s="512">
        <v>91</v>
      </c>
      <c r="J698" s="512">
        <v>216</v>
      </c>
      <c r="K698" s="512">
        <v>19656</v>
      </c>
      <c r="L698" s="512">
        <v>1</v>
      </c>
      <c r="M698" s="512">
        <v>91</v>
      </c>
      <c r="N698" s="512">
        <v>151</v>
      </c>
      <c r="O698" s="512">
        <v>13892</v>
      </c>
      <c r="P698" s="535">
        <v>0.70675620675620676</v>
      </c>
      <c r="Q698" s="513">
        <v>92</v>
      </c>
    </row>
    <row r="699" spans="1:17" ht="14.45" customHeight="1" x14ac:dyDescent="0.2">
      <c r="A699" s="507" t="s">
        <v>1777</v>
      </c>
      <c r="B699" s="508" t="s">
        <v>1592</v>
      </c>
      <c r="C699" s="508" t="s">
        <v>1593</v>
      </c>
      <c r="D699" s="508" t="s">
        <v>1652</v>
      </c>
      <c r="E699" s="508" t="s">
        <v>1653</v>
      </c>
      <c r="F699" s="512">
        <v>3</v>
      </c>
      <c r="G699" s="512">
        <v>411</v>
      </c>
      <c r="H699" s="512">
        <v>2.9782608695652173</v>
      </c>
      <c r="I699" s="512">
        <v>137</v>
      </c>
      <c r="J699" s="512">
        <v>1</v>
      </c>
      <c r="K699" s="512">
        <v>138</v>
      </c>
      <c r="L699" s="512">
        <v>1</v>
      </c>
      <c r="M699" s="512">
        <v>138</v>
      </c>
      <c r="N699" s="512">
        <v>1</v>
      </c>
      <c r="O699" s="512">
        <v>140</v>
      </c>
      <c r="P699" s="535">
        <v>1.0144927536231885</v>
      </c>
      <c r="Q699" s="513">
        <v>140</v>
      </c>
    </row>
    <row r="700" spans="1:17" ht="14.45" customHeight="1" x14ac:dyDescent="0.2">
      <c r="A700" s="507" t="s">
        <v>1777</v>
      </c>
      <c r="B700" s="508" t="s">
        <v>1592</v>
      </c>
      <c r="C700" s="508" t="s">
        <v>1593</v>
      </c>
      <c r="D700" s="508" t="s">
        <v>1654</v>
      </c>
      <c r="E700" s="508" t="s">
        <v>1655</v>
      </c>
      <c r="F700" s="512">
        <v>45</v>
      </c>
      <c r="G700" s="512">
        <v>2970</v>
      </c>
      <c r="H700" s="512">
        <v>0.95375722543352603</v>
      </c>
      <c r="I700" s="512">
        <v>66</v>
      </c>
      <c r="J700" s="512">
        <v>47</v>
      </c>
      <c r="K700" s="512">
        <v>3114</v>
      </c>
      <c r="L700" s="512">
        <v>1</v>
      </c>
      <c r="M700" s="512">
        <v>66.255319148936167</v>
      </c>
      <c r="N700" s="512">
        <v>23</v>
      </c>
      <c r="O700" s="512">
        <v>1541</v>
      </c>
      <c r="P700" s="535">
        <v>0.49486191393705847</v>
      </c>
      <c r="Q700" s="513">
        <v>67</v>
      </c>
    </row>
    <row r="701" spans="1:17" ht="14.45" customHeight="1" x14ac:dyDescent="0.2">
      <c r="A701" s="507" t="s">
        <v>1777</v>
      </c>
      <c r="B701" s="508" t="s">
        <v>1592</v>
      </c>
      <c r="C701" s="508" t="s">
        <v>1593</v>
      </c>
      <c r="D701" s="508" t="s">
        <v>1656</v>
      </c>
      <c r="E701" s="508" t="s">
        <v>1657</v>
      </c>
      <c r="F701" s="512">
        <v>127</v>
      </c>
      <c r="G701" s="512">
        <v>41656</v>
      </c>
      <c r="H701" s="512">
        <v>1.3510638297872339</v>
      </c>
      <c r="I701" s="512">
        <v>328</v>
      </c>
      <c r="J701" s="512">
        <v>94</v>
      </c>
      <c r="K701" s="512">
        <v>30832</v>
      </c>
      <c r="L701" s="512">
        <v>1</v>
      </c>
      <c r="M701" s="512">
        <v>328</v>
      </c>
      <c r="N701" s="512">
        <v>59</v>
      </c>
      <c r="O701" s="512">
        <v>19411</v>
      </c>
      <c r="P701" s="535">
        <v>0.62957317073170727</v>
      </c>
      <c r="Q701" s="513">
        <v>329</v>
      </c>
    </row>
    <row r="702" spans="1:17" ht="14.45" customHeight="1" x14ac:dyDescent="0.2">
      <c r="A702" s="507" t="s">
        <v>1777</v>
      </c>
      <c r="B702" s="508" t="s">
        <v>1592</v>
      </c>
      <c r="C702" s="508" t="s">
        <v>1593</v>
      </c>
      <c r="D702" s="508" t="s">
        <v>1664</v>
      </c>
      <c r="E702" s="508" t="s">
        <v>1665</v>
      </c>
      <c r="F702" s="512">
        <v>24</v>
      </c>
      <c r="G702" s="512">
        <v>1224</v>
      </c>
      <c r="H702" s="512">
        <v>0.72727272727272729</v>
      </c>
      <c r="I702" s="512">
        <v>51</v>
      </c>
      <c r="J702" s="512">
        <v>33</v>
      </c>
      <c r="K702" s="512">
        <v>1683</v>
      </c>
      <c r="L702" s="512">
        <v>1</v>
      </c>
      <c r="M702" s="512">
        <v>51</v>
      </c>
      <c r="N702" s="512">
        <v>27</v>
      </c>
      <c r="O702" s="512">
        <v>1404</v>
      </c>
      <c r="P702" s="535">
        <v>0.83422459893048129</v>
      </c>
      <c r="Q702" s="513">
        <v>52</v>
      </c>
    </row>
    <row r="703" spans="1:17" ht="14.45" customHeight="1" x14ac:dyDescent="0.2">
      <c r="A703" s="507" t="s">
        <v>1777</v>
      </c>
      <c r="B703" s="508" t="s">
        <v>1592</v>
      </c>
      <c r="C703" s="508" t="s">
        <v>1593</v>
      </c>
      <c r="D703" s="508" t="s">
        <v>1672</v>
      </c>
      <c r="E703" s="508" t="s">
        <v>1673</v>
      </c>
      <c r="F703" s="512"/>
      <c r="G703" s="512"/>
      <c r="H703" s="512"/>
      <c r="I703" s="512"/>
      <c r="J703" s="512"/>
      <c r="K703" s="512"/>
      <c r="L703" s="512"/>
      <c r="M703" s="512"/>
      <c r="N703" s="512">
        <v>1</v>
      </c>
      <c r="O703" s="512">
        <v>209</v>
      </c>
      <c r="P703" s="535"/>
      <c r="Q703" s="513">
        <v>209</v>
      </c>
    </row>
    <row r="704" spans="1:17" ht="14.45" customHeight="1" x14ac:dyDescent="0.2">
      <c r="A704" s="507" t="s">
        <v>1777</v>
      </c>
      <c r="B704" s="508" t="s">
        <v>1592</v>
      </c>
      <c r="C704" s="508" t="s">
        <v>1593</v>
      </c>
      <c r="D704" s="508" t="s">
        <v>1674</v>
      </c>
      <c r="E704" s="508" t="s">
        <v>1675</v>
      </c>
      <c r="F704" s="512"/>
      <c r="G704" s="512"/>
      <c r="H704" s="512"/>
      <c r="I704" s="512"/>
      <c r="J704" s="512"/>
      <c r="K704" s="512"/>
      <c r="L704" s="512"/>
      <c r="M704" s="512"/>
      <c r="N704" s="512">
        <v>1</v>
      </c>
      <c r="O704" s="512">
        <v>764</v>
      </c>
      <c r="P704" s="535"/>
      <c r="Q704" s="513">
        <v>764</v>
      </c>
    </row>
    <row r="705" spans="1:17" ht="14.45" customHeight="1" x14ac:dyDescent="0.2">
      <c r="A705" s="507" t="s">
        <v>1777</v>
      </c>
      <c r="B705" s="508" t="s">
        <v>1592</v>
      </c>
      <c r="C705" s="508" t="s">
        <v>1593</v>
      </c>
      <c r="D705" s="508" t="s">
        <v>1676</v>
      </c>
      <c r="E705" s="508" t="s">
        <v>1677</v>
      </c>
      <c r="F705" s="512">
        <v>2</v>
      </c>
      <c r="G705" s="512">
        <v>4232</v>
      </c>
      <c r="H705" s="512"/>
      <c r="I705" s="512">
        <v>2116</v>
      </c>
      <c r="J705" s="512"/>
      <c r="K705" s="512"/>
      <c r="L705" s="512"/>
      <c r="M705" s="512"/>
      <c r="N705" s="512"/>
      <c r="O705" s="512"/>
      <c r="P705" s="535"/>
      <c r="Q705" s="513"/>
    </row>
    <row r="706" spans="1:17" ht="14.45" customHeight="1" x14ac:dyDescent="0.2">
      <c r="A706" s="507" t="s">
        <v>1777</v>
      </c>
      <c r="B706" s="508" t="s">
        <v>1592</v>
      </c>
      <c r="C706" s="508" t="s">
        <v>1593</v>
      </c>
      <c r="D706" s="508" t="s">
        <v>1678</v>
      </c>
      <c r="E706" s="508" t="s">
        <v>1679</v>
      </c>
      <c r="F706" s="512">
        <v>232</v>
      </c>
      <c r="G706" s="512">
        <v>141984</v>
      </c>
      <c r="H706" s="512">
        <v>1.0403587443946187</v>
      </c>
      <c r="I706" s="512">
        <v>612</v>
      </c>
      <c r="J706" s="512">
        <v>223</v>
      </c>
      <c r="K706" s="512">
        <v>136476</v>
      </c>
      <c r="L706" s="512">
        <v>1</v>
      </c>
      <c r="M706" s="512">
        <v>612</v>
      </c>
      <c r="N706" s="512">
        <v>57</v>
      </c>
      <c r="O706" s="512">
        <v>35055</v>
      </c>
      <c r="P706" s="535">
        <v>0.25685834872065416</v>
      </c>
      <c r="Q706" s="513">
        <v>615</v>
      </c>
    </row>
    <row r="707" spans="1:17" ht="14.45" customHeight="1" x14ac:dyDescent="0.2">
      <c r="A707" s="507" t="s">
        <v>1777</v>
      </c>
      <c r="B707" s="508" t="s">
        <v>1592</v>
      </c>
      <c r="C707" s="508" t="s">
        <v>1593</v>
      </c>
      <c r="D707" s="508" t="s">
        <v>1680</v>
      </c>
      <c r="E707" s="508" t="s">
        <v>1681</v>
      </c>
      <c r="F707" s="512">
        <v>1</v>
      </c>
      <c r="G707" s="512">
        <v>825</v>
      </c>
      <c r="H707" s="512"/>
      <c r="I707" s="512">
        <v>825</v>
      </c>
      <c r="J707" s="512"/>
      <c r="K707" s="512"/>
      <c r="L707" s="512"/>
      <c r="M707" s="512"/>
      <c r="N707" s="512"/>
      <c r="O707" s="512"/>
      <c r="P707" s="535"/>
      <c r="Q707" s="513"/>
    </row>
    <row r="708" spans="1:17" ht="14.45" customHeight="1" x14ac:dyDescent="0.2">
      <c r="A708" s="507" t="s">
        <v>1777</v>
      </c>
      <c r="B708" s="508" t="s">
        <v>1592</v>
      </c>
      <c r="C708" s="508" t="s">
        <v>1593</v>
      </c>
      <c r="D708" s="508" t="s">
        <v>1689</v>
      </c>
      <c r="E708" s="508" t="s">
        <v>1690</v>
      </c>
      <c r="F708" s="512"/>
      <c r="G708" s="512"/>
      <c r="H708" s="512"/>
      <c r="I708" s="512"/>
      <c r="J708" s="512">
        <v>1</v>
      </c>
      <c r="K708" s="512">
        <v>272</v>
      </c>
      <c r="L708" s="512">
        <v>1</v>
      </c>
      <c r="M708" s="512">
        <v>272</v>
      </c>
      <c r="N708" s="512"/>
      <c r="O708" s="512"/>
      <c r="P708" s="535"/>
      <c r="Q708" s="513"/>
    </row>
    <row r="709" spans="1:17" ht="14.45" customHeight="1" x14ac:dyDescent="0.2">
      <c r="A709" s="507" t="s">
        <v>1777</v>
      </c>
      <c r="B709" s="508" t="s">
        <v>1592</v>
      </c>
      <c r="C709" s="508" t="s">
        <v>1593</v>
      </c>
      <c r="D709" s="508" t="s">
        <v>1705</v>
      </c>
      <c r="E709" s="508" t="s">
        <v>1706</v>
      </c>
      <c r="F709" s="512">
        <v>14</v>
      </c>
      <c r="G709" s="512">
        <v>20902</v>
      </c>
      <c r="H709" s="512"/>
      <c r="I709" s="512">
        <v>1493</v>
      </c>
      <c r="J709" s="512"/>
      <c r="K709" s="512"/>
      <c r="L709" s="512"/>
      <c r="M709" s="512"/>
      <c r="N709" s="512"/>
      <c r="O709" s="512"/>
      <c r="P709" s="535"/>
      <c r="Q709" s="513"/>
    </row>
    <row r="710" spans="1:17" ht="14.45" customHeight="1" x14ac:dyDescent="0.2">
      <c r="A710" s="507" t="s">
        <v>1777</v>
      </c>
      <c r="B710" s="508" t="s">
        <v>1592</v>
      </c>
      <c r="C710" s="508" t="s">
        <v>1593</v>
      </c>
      <c r="D710" s="508" t="s">
        <v>1707</v>
      </c>
      <c r="E710" s="508" t="s">
        <v>1708</v>
      </c>
      <c r="F710" s="512">
        <v>9</v>
      </c>
      <c r="G710" s="512">
        <v>2943</v>
      </c>
      <c r="H710" s="512"/>
      <c r="I710" s="512">
        <v>327</v>
      </c>
      <c r="J710" s="512"/>
      <c r="K710" s="512"/>
      <c r="L710" s="512"/>
      <c r="M710" s="512"/>
      <c r="N710" s="512"/>
      <c r="O710" s="512"/>
      <c r="P710" s="535"/>
      <c r="Q710" s="513"/>
    </row>
    <row r="711" spans="1:17" ht="14.45" customHeight="1" x14ac:dyDescent="0.2">
      <c r="A711" s="507" t="s">
        <v>1777</v>
      </c>
      <c r="B711" s="508" t="s">
        <v>1592</v>
      </c>
      <c r="C711" s="508" t="s">
        <v>1593</v>
      </c>
      <c r="D711" s="508" t="s">
        <v>1709</v>
      </c>
      <c r="E711" s="508" t="s">
        <v>1710</v>
      </c>
      <c r="F711" s="512">
        <v>1</v>
      </c>
      <c r="G711" s="512">
        <v>887</v>
      </c>
      <c r="H711" s="512"/>
      <c r="I711" s="512">
        <v>887</v>
      </c>
      <c r="J711" s="512"/>
      <c r="K711" s="512"/>
      <c r="L711" s="512"/>
      <c r="M711" s="512"/>
      <c r="N711" s="512"/>
      <c r="O711" s="512"/>
      <c r="P711" s="535"/>
      <c r="Q711" s="513"/>
    </row>
    <row r="712" spans="1:17" ht="14.45" customHeight="1" x14ac:dyDescent="0.2">
      <c r="A712" s="507" t="s">
        <v>1777</v>
      </c>
      <c r="B712" s="508" t="s">
        <v>1592</v>
      </c>
      <c r="C712" s="508" t="s">
        <v>1593</v>
      </c>
      <c r="D712" s="508" t="s">
        <v>1713</v>
      </c>
      <c r="E712" s="508" t="s">
        <v>1714</v>
      </c>
      <c r="F712" s="512">
        <v>265</v>
      </c>
      <c r="G712" s="512">
        <v>68900</v>
      </c>
      <c r="H712" s="512">
        <v>0.44819129767317811</v>
      </c>
      <c r="I712" s="512">
        <v>260</v>
      </c>
      <c r="J712" s="512">
        <v>589</v>
      </c>
      <c r="K712" s="512">
        <v>153729</v>
      </c>
      <c r="L712" s="512">
        <v>1</v>
      </c>
      <c r="M712" s="512">
        <v>261</v>
      </c>
      <c r="N712" s="512">
        <v>364</v>
      </c>
      <c r="O712" s="512">
        <v>95368</v>
      </c>
      <c r="P712" s="535">
        <v>0.62036440749630839</v>
      </c>
      <c r="Q712" s="513">
        <v>262</v>
      </c>
    </row>
    <row r="713" spans="1:17" ht="14.45" customHeight="1" x14ac:dyDescent="0.2">
      <c r="A713" s="507" t="s">
        <v>1777</v>
      </c>
      <c r="B713" s="508" t="s">
        <v>1592</v>
      </c>
      <c r="C713" s="508" t="s">
        <v>1593</v>
      </c>
      <c r="D713" s="508" t="s">
        <v>1715</v>
      </c>
      <c r="E713" s="508" t="s">
        <v>1716</v>
      </c>
      <c r="F713" s="512"/>
      <c r="G713" s="512"/>
      <c r="H713" s="512"/>
      <c r="I713" s="512"/>
      <c r="J713" s="512">
        <v>6</v>
      </c>
      <c r="K713" s="512">
        <v>990</v>
      </c>
      <c r="L713" s="512">
        <v>1</v>
      </c>
      <c r="M713" s="512">
        <v>165</v>
      </c>
      <c r="N713" s="512">
        <v>17</v>
      </c>
      <c r="O713" s="512">
        <v>2822</v>
      </c>
      <c r="P713" s="535">
        <v>2.8505050505050504</v>
      </c>
      <c r="Q713" s="513">
        <v>166</v>
      </c>
    </row>
    <row r="714" spans="1:17" ht="14.45" customHeight="1" x14ac:dyDescent="0.2">
      <c r="A714" s="507" t="s">
        <v>1777</v>
      </c>
      <c r="B714" s="508" t="s">
        <v>1592</v>
      </c>
      <c r="C714" s="508" t="s">
        <v>1593</v>
      </c>
      <c r="D714" s="508" t="s">
        <v>1719</v>
      </c>
      <c r="E714" s="508" t="s">
        <v>1720</v>
      </c>
      <c r="F714" s="512"/>
      <c r="G714" s="512"/>
      <c r="H714" s="512"/>
      <c r="I714" s="512"/>
      <c r="J714" s="512">
        <v>1</v>
      </c>
      <c r="K714" s="512">
        <v>152</v>
      </c>
      <c r="L714" s="512">
        <v>1</v>
      </c>
      <c r="M714" s="512">
        <v>152</v>
      </c>
      <c r="N714" s="512">
        <v>3</v>
      </c>
      <c r="O714" s="512">
        <v>456</v>
      </c>
      <c r="P714" s="535">
        <v>3</v>
      </c>
      <c r="Q714" s="513">
        <v>152</v>
      </c>
    </row>
    <row r="715" spans="1:17" ht="14.45" customHeight="1" x14ac:dyDescent="0.2">
      <c r="A715" s="507" t="s">
        <v>1778</v>
      </c>
      <c r="B715" s="508" t="s">
        <v>1592</v>
      </c>
      <c r="C715" s="508" t="s">
        <v>1593</v>
      </c>
      <c r="D715" s="508" t="s">
        <v>1594</v>
      </c>
      <c r="E715" s="508" t="s">
        <v>1595</v>
      </c>
      <c r="F715" s="512">
        <v>1004</v>
      </c>
      <c r="G715" s="512">
        <v>173692</v>
      </c>
      <c r="H715" s="512">
        <v>1.0463625629533242</v>
      </c>
      <c r="I715" s="512">
        <v>173</v>
      </c>
      <c r="J715" s="512">
        <v>954</v>
      </c>
      <c r="K715" s="512">
        <v>165996</v>
      </c>
      <c r="L715" s="512">
        <v>1</v>
      </c>
      <c r="M715" s="512">
        <v>174</v>
      </c>
      <c r="N715" s="512">
        <v>986</v>
      </c>
      <c r="O715" s="512">
        <v>172550</v>
      </c>
      <c r="P715" s="535">
        <v>1.0394828791055206</v>
      </c>
      <c r="Q715" s="513">
        <v>175</v>
      </c>
    </row>
    <row r="716" spans="1:17" ht="14.45" customHeight="1" x14ac:dyDescent="0.2">
      <c r="A716" s="507" t="s">
        <v>1778</v>
      </c>
      <c r="B716" s="508" t="s">
        <v>1592</v>
      </c>
      <c r="C716" s="508" t="s">
        <v>1593</v>
      </c>
      <c r="D716" s="508" t="s">
        <v>1608</v>
      </c>
      <c r="E716" s="508" t="s">
        <v>1609</v>
      </c>
      <c r="F716" s="512"/>
      <c r="G716" s="512"/>
      <c r="H716" s="512"/>
      <c r="I716" s="512"/>
      <c r="J716" s="512">
        <v>1</v>
      </c>
      <c r="K716" s="512">
        <v>1070</v>
      </c>
      <c r="L716" s="512">
        <v>1</v>
      </c>
      <c r="M716" s="512">
        <v>1070</v>
      </c>
      <c r="N716" s="512"/>
      <c r="O716" s="512"/>
      <c r="P716" s="535"/>
      <c r="Q716" s="513"/>
    </row>
    <row r="717" spans="1:17" ht="14.45" customHeight="1" x14ac:dyDescent="0.2">
      <c r="A717" s="507" t="s">
        <v>1778</v>
      </c>
      <c r="B717" s="508" t="s">
        <v>1592</v>
      </c>
      <c r="C717" s="508" t="s">
        <v>1593</v>
      </c>
      <c r="D717" s="508" t="s">
        <v>1610</v>
      </c>
      <c r="E717" s="508" t="s">
        <v>1611</v>
      </c>
      <c r="F717" s="512">
        <v>27</v>
      </c>
      <c r="G717" s="512">
        <v>1242</v>
      </c>
      <c r="H717" s="512">
        <v>1.9285714285714286</v>
      </c>
      <c r="I717" s="512">
        <v>46</v>
      </c>
      <c r="J717" s="512">
        <v>14</v>
      </c>
      <c r="K717" s="512">
        <v>644</v>
      </c>
      <c r="L717" s="512">
        <v>1</v>
      </c>
      <c r="M717" s="512">
        <v>46</v>
      </c>
      <c r="N717" s="512">
        <v>9</v>
      </c>
      <c r="O717" s="512">
        <v>423</v>
      </c>
      <c r="P717" s="535">
        <v>0.65683229813664601</v>
      </c>
      <c r="Q717" s="513">
        <v>47</v>
      </c>
    </row>
    <row r="718" spans="1:17" ht="14.45" customHeight="1" x14ac:dyDescent="0.2">
      <c r="A718" s="507" t="s">
        <v>1778</v>
      </c>
      <c r="B718" s="508" t="s">
        <v>1592</v>
      </c>
      <c r="C718" s="508" t="s">
        <v>1593</v>
      </c>
      <c r="D718" s="508" t="s">
        <v>1612</v>
      </c>
      <c r="E718" s="508" t="s">
        <v>1613</v>
      </c>
      <c r="F718" s="512">
        <v>5</v>
      </c>
      <c r="G718" s="512">
        <v>1735</v>
      </c>
      <c r="H718" s="512">
        <v>1.25</v>
      </c>
      <c r="I718" s="512">
        <v>347</v>
      </c>
      <c r="J718" s="512">
        <v>4</v>
      </c>
      <c r="K718" s="512">
        <v>1388</v>
      </c>
      <c r="L718" s="512">
        <v>1</v>
      </c>
      <c r="M718" s="512">
        <v>347</v>
      </c>
      <c r="N718" s="512">
        <v>23</v>
      </c>
      <c r="O718" s="512">
        <v>8004</v>
      </c>
      <c r="P718" s="535">
        <v>5.7665706051873196</v>
      </c>
      <c r="Q718" s="513">
        <v>348</v>
      </c>
    </row>
    <row r="719" spans="1:17" ht="14.45" customHeight="1" x14ac:dyDescent="0.2">
      <c r="A719" s="507" t="s">
        <v>1778</v>
      </c>
      <c r="B719" s="508" t="s">
        <v>1592</v>
      </c>
      <c r="C719" s="508" t="s">
        <v>1593</v>
      </c>
      <c r="D719" s="508" t="s">
        <v>1614</v>
      </c>
      <c r="E719" s="508" t="s">
        <v>1615</v>
      </c>
      <c r="F719" s="512"/>
      <c r="G719" s="512"/>
      <c r="H719" s="512"/>
      <c r="I719" s="512"/>
      <c r="J719" s="512"/>
      <c r="K719" s="512"/>
      <c r="L719" s="512"/>
      <c r="M719" s="512"/>
      <c r="N719" s="512">
        <v>2</v>
      </c>
      <c r="O719" s="512">
        <v>102</v>
      </c>
      <c r="P719" s="535"/>
      <c r="Q719" s="513">
        <v>51</v>
      </c>
    </row>
    <row r="720" spans="1:17" ht="14.45" customHeight="1" x14ac:dyDescent="0.2">
      <c r="A720" s="507" t="s">
        <v>1778</v>
      </c>
      <c r="B720" s="508" t="s">
        <v>1592</v>
      </c>
      <c r="C720" s="508" t="s">
        <v>1593</v>
      </c>
      <c r="D720" s="508" t="s">
        <v>1618</v>
      </c>
      <c r="E720" s="508" t="s">
        <v>1619</v>
      </c>
      <c r="F720" s="512">
        <v>4</v>
      </c>
      <c r="G720" s="512">
        <v>1508</v>
      </c>
      <c r="H720" s="512"/>
      <c r="I720" s="512">
        <v>377</v>
      </c>
      <c r="J720" s="512"/>
      <c r="K720" s="512"/>
      <c r="L720" s="512"/>
      <c r="M720" s="512"/>
      <c r="N720" s="512">
        <v>12</v>
      </c>
      <c r="O720" s="512">
        <v>4536</v>
      </c>
      <c r="P720" s="535"/>
      <c r="Q720" s="513">
        <v>378</v>
      </c>
    </row>
    <row r="721" spans="1:17" ht="14.45" customHeight="1" x14ac:dyDescent="0.2">
      <c r="A721" s="507" t="s">
        <v>1778</v>
      </c>
      <c r="B721" s="508" t="s">
        <v>1592</v>
      </c>
      <c r="C721" s="508" t="s">
        <v>1593</v>
      </c>
      <c r="D721" s="508" t="s">
        <v>1620</v>
      </c>
      <c r="E721" s="508" t="s">
        <v>1621</v>
      </c>
      <c r="F721" s="512"/>
      <c r="G721" s="512"/>
      <c r="H721" s="512"/>
      <c r="I721" s="512"/>
      <c r="J721" s="512">
        <v>1</v>
      </c>
      <c r="K721" s="512">
        <v>34</v>
      </c>
      <c r="L721" s="512">
        <v>1</v>
      </c>
      <c r="M721" s="512">
        <v>34</v>
      </c>
      <c r="N721" s="512">
        <v>1</v>
      </c>
      <c r="O721" s="512">
        <v>34</v>
      </c>
      <c r="P721" s="535">
        <v>1</v>
      </c>
      <c r="Q721" s="513">
        <v>34</v>
      </c>
    </row>
    <row r="722" spans="1:17" ht="14.45" customHeight="1" x14ac:dyDescent="0.2">
      <c r="A722" s="507" t="s">
        <v>1778</v>
      </c>
      <c r="B722" s="508" t="s">
        <v>1592</v>
      </c>
      <c r="C722" s="508" t="s">
        <v>1593</v>
      </c>
      <c r="D722" s="508" t="s">
        <v>1622</v>
      </c>
      <c r="E722" s="508" t="s">
        <v>1623</v>
      </c>
      <c r="F722" s="512">
        <v>2</v>
      </c>
      <c r="G722" s="512">
        <v>1048</v>
      </c>
      <c r="H722" s="512">
        <v>0.4</v>
      </c>
      <c r="I722" s="512">
        <v>524</v>
      </c>
      <c r="J722" s="512">
        <v>5</v>
      </c>
      <c r="K722" s="512">
        <v>2620</v>
      </c>
      <c r="L722" s="512">
        <v>1</v>
      </c>
      <c r="M722" s="512">
        <v>524</v>
      </c>
      <c r="N722" s="512">
        <v>1</v>
      </c>
      <c r="O722" s="512">
        <v>525</v>
      </c>
      <c r="P722" s="535">
        <v>0.20038167938931298</v>
      </c>
      <c r="Q722" s="513">
        <v>525</v>
      </c>
    </row>
    <row r="723" spans="1:17" ht="14.45" customHeight="1" x14ac:dyDescent="0.2">
      <c r="A723" s="507" t="s">
        <v>1778</v>
      </c>
      <c r="B723" s="508" t="s">
        <v>1592</v>
      </c>
      <c r="C723" s="508" t="s">
        <v>1593</v>
      </c>
      <c r="D723" s="508" t="s">
        <v>1624</v>
      </c>
      <c r="E723" s="508" t="s">
        <v>1625</v>
      </c>
      <c r="F723" s="512">
        <v>21</v>
      </c>
      <c r="G723" s="512">
        <v>1197</v>
      </c>
      <c r="H723" s="512">
        <v>2.3063583815028901</v>
      </c>
      <c r="I723" s="512">
        <v>57</v>
      </c>
      <c r="J723" s="512">
        <v>9</v>
      </c>
      <c r="K723" s="512">
        <v>519</v>
      </c>
      <c r="L723" s="512">
        <v>1</v>
      </c>
      <c r="M723" s="512">
        <v>57.666666666666664</v>
      </c>
      <c r="N723" s="512">
        <v>6</v>
      </c>
      <c r="O723" s="512">
        <v>348</v>
      </c>
      <c r="P723" s="535">
        <v>0.67052023121387283</v>
      </c>
      <c r="Q723" s="513">
        <v>58</v>
      </c>
    </row>
    <row r="724" spans="1:17" ht="14.45" customHeight="1" x14ac:dyDescent="0.2">
      <c r="A724" s="507" t="s">
        <v>1778</v>
      </c>
      <c r="B724" s="508" t="s">
        <v>1592</v>
      </c>
      <c r="C724" s="508" t="s">
        <v>1593</v>
      </c>
      <c r="D724" s="508" t="s">
        <v>1628</v>
      </c>
      <c r="E724" s="508" t="s">
        <v>1629</v>
      </c>
      <c r="F724" s="512">
        <v>1</v>
      </c>
      <c r="G724" s="512">
        <v>553</v>
      </c>
      <c r="H724" s="512"/>
      <c r="I724" s="512">
        <v>553</v>
      </c>
      <c r="J724" s="512"/>
      <c r="K724" s="512"/>
      <c r="L724" s="512"/>
      <c r="M724" s="512"/>
      <c r="N724" s="512"/>
      <c r="O724" s="512"/>
      <c r="P724" s="535"/>
      <c r="Q724" s="513"/>
    </row>
    <row r="725" spans="1:17" ht="14.45" customHeight="1" x14ac:dyDescent="0.2">
      <c r="A725" s="507" t="s">
        <v>1778</v>
      </c>
      <c r="B725" s="508" t="s">
        <v>1592</v>
      </c>
      <c r="C725" s="508" t="s">
        <v>1593</v>
      </c>
      <c r="D725" s="508" t="s">
        <v>1638</v>
      </c>
      <c r="E725" s="508" t="s">
        <v>1639</v>
      </c>
      <c r="F725" s="512">
        <v>8</v>
      </c>
      <c r="G725" s="512">
        <v>136</v>
      </c>
      <c r="H725" s="512">
        <v>2.6666666666666665</v>
      </c>
      <c r="I725" s="512">
        <v>17</v>
      </c>
      <c r="J725" s="512">
        <v>3</v>
      </c>
      <c r="K725" s="512">
        <v>51</v>
      </c>
      <c r="L725" s="512">
        <v>1</v>
      </c>
      <c r="M725" s="512">
        <v>17</v>
      </c>
      <c r="N725" s="512">
        <v>20</v>
      </c>
      <c r="O725" s="512">
        <v>340</v>
      </c>
      <c r="P725" s="535">
        <v>6.666666666666667</v>
      </c>
      <c r="Q725" s="513">
        <v>17</v>
      </c>
    </row>
    <row r="726" spans="1:17" ht="14.45" customHeight="1" x14ac:dyDescent="0.2">
      <c r="A726" s="507" t="s">
        <v>1778</v>
      </c>
      <c r="B726" s="508" t="s">
        <v>1592</v>
      </c>
      <c r="C726" s="508" t="s">
        <v>1593</v>
      </c>
      <c r="D726" s="508" t="s">
        <v>1640</v>
      </c>
      <c r="E726" s="508" t="s">
        <v>1641</v>
      </c>
      <c r="F726" s="512">
        <v>1</v>
      </c>
      <c r="G726" s="512">
        <v>143</v>
      </c>
      <c r="H726" s="512">
        <v>1</v>
      </c>
      <c r="I726" s="512">
        <v>143</v>
      </c>
      <c r="J726" s="512">
        <v>1</v>
      </c>
      <c r="K726" s="512">
        <v>143</v>
      </c>
      <c r="L726" s="512">
        <v>1</v>
      </c>
      <c r="M726" s="512">
        <v>143</v>
      </c>
      <c r="N726" s="512"/>
      <c r="O726" s="512"/>
      <c r="P726" s="535"/>
      <c r="Q726" s="513"/>
    </row>
    <row r="727" spans="1:17" ht="14.45" customHeight="1" x14ac:dyDescent="0.2">
      <c r="A727" s="507" t="s">
        <v>1778</v>
      </c>
      <c r="B727" s="508" t="s">
        <v>1592</v>
      </c>
      <c r="C727" s="508" t="s">
        <v>1593</v>
      </c>
      <c r="D727" s="508" t="s">
        <v>1642</v>
      </c>
      <c r="E727" s="508" t="s">
        <v>1643</v>
      </c>
      <c r="F727" s="512">
        <v>2</v>
      </c>
      <c r="G727" s="512">
        <v>130</v>
      </c>
      <c r="H727" s="512">
        <v>0.66666666666666663</v>
      </c>
      <c r="I727" s="512">
        <v>65</v>
      </c>
      <c r="J727" s="512">
        <v>3</v>
      </c>
      <c r="K727" s="512">
        <v>195</v>
      </c>
      <c r="L727" s="512">
        <v>1</v>
      </c>
      <c r="M727" s="512">
        <v>65</v>
      </c>
      <c r="N727" s="512"/>
      <c r="O727" s="512"/>
      <c r="P727" s="535"/>
      <c r="Q727" s="513"/>
    </row>
    <row r="728" spans="1:17" ht="14.45" customHeight="1" x14ac:dyDescent="0.2">
      <c r="A728" s="507" t="s">
        <v>1778</v>
      </c>
      <c r="B728" s="508" t="s">
        <v>1592</v>
      </c>
      <c r="C728" s="508" t="s">
        <v>1593</v>
      </c>
      <c r="D728" s="508" t="s">
        <v>1648</v>
      </c>
      <c r="E728" s="508" t="s">
        <v>1649</v>
      </c>
      <c r="F728" s="512">
        <v>384</v>
      </c>
      <c r="G728" s="512">
        <v>52224</v>
      </c>
      <c r="H728" s="512">
        <v>0.95037396953649611</v>
      </c>
      <c r="I728" s="512">
        <v>136</v>
      </c>
      <c r="J728" s="512">
        <v>402</v>
      </c>
      <c r="K728" s="512">
        <v>54951</v>
      </c>
      <c r="L728" s="512">
        <v>1</v>
      </c>
      <c r="M728" s="512">
        <v>136.69402985074626</v>
      </c>
      <c r="N728" s="512">
        <v>345</v>
      </c>
      <c r="O728" s="512">
        <v>47610</v>
      </c>
      <c r="P728" s="535">
        <v>0.86640825462684934</v>
      </c>
      <c r="Q728" s="513">
        <v>138</v>
      </c>
    </row>
    <row r="729" spans="1:17" ht="14.45" customHeight="1" x14ac:dyDescent="0.2">
      <c r="A729" s="507" t="s">
        <v>1778</v>
      </c>
      <c r="B729" s="508" t="s">
        <v>1592</v>
      </c>
      <c r="C729" s="508" t="s">
        <v>1593</v>
      </c>
      <c r="D729" s="508" t="s">
        <v>1650</v>
      </c>
      <c r="E729" s="508" t="s">
        <v>1651</v>
      </c>
      <c r="F729" s="512">
        <v>100</v>
      </c>
      <c r="G729" s="512">
        <v>9100</v>
      </c>
      <c r="H729" s="512">
        <v>1.0101010101010102</v>
      </c>
      <c r="I729" s="512">
        <v>91</v>
      </c>
      <c r="J729" s="512">
        <v>99</v>
      </c>
      <c r="K729" s="512">
        <v>9009</v>
      </c>
      <c r="L729" s="512">
        <v>1</v>
      </c>
      <c r="M729" s="512">
        <v>91</v>
      </c>
      <c r="N729" s="512">
        <v>72</v>
      </c>
      <c r="O729" s="512">
        <v>6624</v>
      </c>
      <c r="P729" s="535">
        <v>0.73526473526473524</v>
      </c>
      <c r="Q729" s="513">
        <v>92</v>
      </c>
    </row>
    <row r="730" spans="1:17" ht="14.45" customHeight="1" x14ac:dyDescent="0.2">
      <c r="A730" s="507" t="s">
        <v>1778</v>
      </c>
      <c r="B730" s="508" t="s">
        <v>1592</v>
      </c>
      <c r="C730" s="508" t="s">
        <v>1593</v>
      </c>
      <c r="D730" s="508" t="s">
        <v>1652</v>
      </c>
      <c r="E730" s="508" t="s">
        <v>1653</v>
      </c>
      <c r="F730" s="512"/>
      <c r="G730" s="512"/>
      <c r="H730" s="512"/>
      <c r="I730" s="512"/>
      <c r="J730" s="512">
        <v>2</v>
      </c>
      <c r="K730" s="512">
        <v>276</v>
      </c>
      <c r="L730" s="512">
        <v>1</v>
      </c>
      <c r="M730" s="512">
        <v>138</v>
      </c>
      <c r="N730" s="512">
        <v>1</v>
      </c>
      <c r="O730" s="512">
        <v>140</v>
      </c>
      <c r="P730" s="535">
        <v>0.50724637681159424</v>
      </c>
      <c r="Q730" s="513">
        <v>140</v>
      </c>
    </row>
    <row r="731" spans="1:17" ht="14.45" customHeight="1" x14ac:dyDescent="0.2">
      <c r="A731" s="507" t="s">
        <v>1778</v>
      </c>
      <c r="B731" s="508" t="s">
        <v>1592</v>
      </c>
      <c r="C731" s="508" t="s">
        <v>1593</v>
      </c>
      <c r="D731" s="508" t="s">
        <v>1654</v>
      </c>
      <c r="E731" s="508" t="s">
        <v>1655</v>
      </c>
      <c r="F731" s="512"/>
      <c r="G731" s="512"/>
      <c r="H731" s="512"/>
      <c r="I731" s="512"/>
      <c r="J731" s="512">
        <v>24</v>
      </c>
      <c r="K731" s="512">
        <v>1584</v>
      </c>
      <c r="L731" s="512">
        <v>1</v>
      </c>
      <c r="M731" s="512">
        <v>66</v>
      </c>
      <c r="N731" s="512">
        <v>1</v>
      </c>
      <c r="O731" s="512">
        <v>67</v>
      </c>
      <c r="P731" s="535">
        <v>4.22979797979798E-2</v>
      </c>
      <c r="Q731" s="513">
        <v>67</v>
      </c>
    </row>
    <row r="732" spans="1:17" ht="14.45" customHeight="1" x14ac:dyDescent="0.2">
      <c r="A732" s="507" t="s">
        <v>1778</v>
      </c>
      <c r="B732" s="508" t="s">
        <v>1592</v>
      </c>
      <c r="C732" s="508" t="s">
        <v>1593</v>
      </c>
      <c r="D732" s="508" t="s">
        <v>1656</v>
      </c>
      <c r="E732" s="508" t="s">
        <v>1657</v>
      </c>
      <c r="F732" s="512">
        <v>3</v>
      </c>
      <c r="G732" s="512">
        <v>984</v>
      </c>
      <c r="H732" s="512"/>
      <c r="I732" s="512">
        <v>328</v>
      </c>
      <c r="J732" s="512"/>
      <c r="K732" s="512"/>
      <c r="L732" s="512"/>
      <c r="M732" s="512"/>
      <c r="N732" s="512">
        <v>9</v>
      </c>
      <c r="O732" s="512">
        <v>2961</v>
      </c>
      <c r="P732" s="535"/>
      <c r="Q732" s="513">
        <v>329</v>
      </c>
    </row>
    <row r="733" spans="1:17" ht="14.45" customHeight="1" x14ac:dyDescent="0.2">
      <c r="A733" s="507" t="s">
        <v>1778</v>
      </c>
      <c r="B733" s="508" t="s">
        <v>1592</v>
      </c>
      <c r="C733" s="508" t="s">
        <v>1593</v>
      </c>
      <c r="D733" s="508" t="s">
        <v>1664</v>
      </c>
      <c r="E733" s="508" t="s">
        <v>1665</v>
      </c>
      <c r="F733" s="512">
        <v>42</v>
      </c>
      <c r="G733" s="512">
        <v>2142</v>
      </c>
      <c r="H733" s="512">
        <v>0.8936170212765957</v>
      </c>
      <c r="I733" s="512">
        <v>51</v>
      </c>
      <c r="J733" s="512">
        <v>47</v>
      </c>
      <c r="K733" s="512">
        <v>2397</v>
      </c>
      <c r="L733" s="512">
        <v>1</v>
      </c>
      <c r="M733" s="512">
        <v>51</v>
      </c>
      <c r="N733" s="512">
        <v>45</v>
      </c>
      <c r="O733" s="512">
        <v>2340</v>
      </c>
      <c r="P733" s="535">
        <v>0.97622027534418021</v>
      </c>
      <c r="Q733" s="513">
        <v>52</v>
      </c>
    </row>
    <row r="734" spans="1:17" ht="14.45" customHeight="1" x14ac:dyDescent="0.2">
      <c r="A734" s="507" t="s">
        <v>1778</v>
      </c>
      <c r="B734" s="508" t="s">
        <v>1592</v>
      </c>
      <c r="C734" s="508" t="s">
        <v>1593</v>
      </c>
      <c r="D734" s="508" t="s">
        <v>1678</v>
      </c>
      <c r="E734" s="508" t="s">
        <v>1679</v>
      </c>
      <c r="F734" s="512">
        <v>4</v>
      </c>
      <c r="G734" s="512">
        <v>2448</v>
      </c>
      <c r="H734" s="512">
        <v>0.8</v>
      </c>
      <c r="I734" s="512">
        <v>612</v>
      </c>
      <c r="J734" s="512">
        <v>5</v>
      </c>
      <c r="K734" s="512">
        <v>3060</v>
      </c>
      <c r="L734" s="512">
        <v>1</v>
      </c>
      <c r="M734" s="512">
        <v>612</v>
      </c>
      <c r="N734" s="512">
        <v>1</v>
      </c>
      <c r="O734" s="512">
        <v>615</v>
      </c>
      <c r="P734" s="535">
        <v>0.20098039215686275</v>
      </c>
      <c r="Q734" s="513">
        <v>615</v>
      </c>
    </row>
    <row r="735" spans="1:17" ht="14.45" customHeight="1" x14ac:dyDescent="0.2">
      <c r="A735" s="507" t="s">
        <v>1778</v>
      </c>
      <c r="B735" s="508" t="s">
        <v>1592</v>
      </c>
      <c r="C735" s="508" t="s">
        <v>1593</v>
      </c>
      <c r="D735" s="508" t="s">
        <v>1705</v>
      </c>
      <c r="E735" s="508" t="s">
        <v>1706</v>
      </c>
      <c r="F735" s="512">
        <v>2</v>
      </c>
      <c r="G735" s="512">
        <v>2986</v>
      </c>
      <c r="H735" s="512"/>
      <c r="I735" s="512">
        <v>1493</v>
      </c>
      <c r="J735" s="512"/>
      <c r="K735" s="512"/>
      <c r="L735" s="512"/>
      <c r="M735" s="512"/>
      <c r="N735" s="512"/>
      <c r="O735" s="512"/>
      <c r="P735" s="535"/>
      <c r="Q735" s="513"/>
    </row>
    <row r="736" spans="1:17" ht="14.45" customHeight="1" x14ac:dyDescent="0.2">
      <c r="A736" s="507" t="s">
        <v>1778</v>
      </c>
      <c r="B736" s="508" t="s">
        <v>1592</v>
      </c>
      <c r="C736" s="508" t="s">
        <v>1593</v>
      </c>
      <c r="D736" s="508" t="s">
        <v>1707</v>
      </c>
      <c r="E736" s="508" t="s">
        <v>1708</v>
      </c>
      <c r="F736" s="512">
        <v>1</v>
      </c>
      <c r="G736" s="512">
        <v>327</v>
      </c>
      <c r="H736" s="512"/>
      <c r="I736" s="512">
        <v>327</v>
      </c>
      <c r="J736" s="512"/>
      <c r="K736" s="512"/>
      <c r="L736" s="512"/>
      <c r="M736" s="512"/>
      <c r="N736" s="512"/>
      <c r="O736" s="512"/>
      <c r="P736" s="535"/>
      <c r="Q736" s="513"/>
    </row>
    <row r="737" spans="1:17" ht="14.45" customHeight="1" x14ac:dyDescent="0.2">
      <c r="A737" s="507" t="s">
        <v>1778</v>
      </c>
      <c r="B737" s="508" t="s">
        <v>1592</v>
      </c>
      <c r="C737" s="508" t="s">
        <v>1593</v>
      </c>
      <c r="D737" s="508" t="s">
        <v>1709</v>
      </c>
      <c r="E737" s="508" t="s">
        <v>1710</v>
      </c>
      <c r="F737" s="512"/>
      <c r="G737" s="512"/>
      <c r="H737" s="512"/>
      <c r="I737" s="512"/>
      <c r="J737" s="512">
        <v>1</v>
      </c>
      <c r="K737" s="512">
        <v>888</v>
      </c>
      <c r="L737" s="512">
        <v>1</v>
      </c>
      <c r="M737" s="512">
        <v>888</v>
      </c>
      <c r="N737" s="512"/>
      <c r="O737" s="512"/>
      <c r="P737" s="535"/>
      <c r="Q737" s="513"/>
    </row>
    <row r="738" spans="1:17" ht="14.45" customHeight="1" x14ac:dyDescent="0.2">
      <c r="A738" s="507" t="s">
        <v>1778</v>
      </c>
      <c r="B738" s="508" t="s">
        <v>1592</v>
      </c>
      <c r="C738" s="508" t="s">
        <v>1593</v>
      </c>
      <c r="D738" s="508" t="s">
        <v>1713</v>
      </c>
      <c r="E738" s="508" t="s">
        <v>1714</v>
      </c>
      <c r="F738" s="512">
        <v>114</v>
      </c>
      <c r="G738" s="512">
        <v>29640</v>
      </c>
      <c r="H738" s="512">
        <v>0.4470992850031677</v>
      </c>
      <c r="I738" s="512">
        <v>260</v>
      </c>
      <c r="J738" s="512">
        <v>254</v>
      </c>
      <c r="K738" s="512">
        <v>66294</v>
      </c>
      <c r="L738" s="512">
        <v>1</v>
      </c>
      <c r="M738" s="512">
        <v>261</v>
      </c>
      <c r="N738" s="512">
        <v>237</v>
      </c>
      <c r="O738" s="512">
        <v>62094</v>
      </c>
      <c r="P738" s="535">
        <v>0.9366458503031948</v>
      </c>
      <c r="Q738" s="513">
        <v>262</v>
      </c>
    </row>
    <row r="739" spans="1:17" ht="14.45" customHeight="1" x14ac:dyDescent="0.2">
      <c r="A739" s="507" t="s">
        <v>1778</v>
      </c>
      <c r="B739" s="508" t="s">
        <v>1592</v>
      </c>
      <c r="C739" s="508" t="s">
        <v>1593</v>
      </c>
      <c r="D739" s="508" t="s">
        <v>1715</v>
      </c>
      <c r="E739" s="508" t="s">
        <v>1716</v>
      </c>
      <c r="F739" s="512"/>
      <c r="G739" s="512"/>
      <c r="H739" s="512"/>
      <c r="I739" s="512"/>
      <c r="J739" s="512">
        <v>15</v>
      </c>
      <c r="K739" s="512">
        <v>2475</v>
      </c>
      <c r="L739" s="512">
        <v>1</v>
      </c>
      <c r="M739" s="512">
        <v>165</v>
      </c>
      <c r="N739" s="512">
        <v>6</v>
      </c>
      <c r="O739" s="512">
        <v>996</v>
      </c>
      <c r="P739" s="535">
        <v>0.40242424242424241</v>
      </c>
      <c r="Q739" s="513">
        <v>166</v>
      </c>
    </row>
    <row r="740" spans="1:17" ht="14.45" customHeight="1" x14ac:dyDescent="0.2">
      <c r="A740" s="507" t="s">
        <v>1779</v>
      </c>
      <c r="B740" s="508" t="s">
        <v>1592</v>
      </c>
      <c r="C740" s="508" t="s">
        <v>1593</v>
      </c>
      <c r="D740" s="508" t="s">
        <v>1594</v>
      </c>
      <c r="E740" s="508" t="s">
        <v>1595</v>
      </c>
      <c r="F740" s="512">
        <v>1010</v>
      </c>
      <c r="G740" s="512">
        <v>174730</v>
      </c>
      <c r="H740" s="512">
        <v>0.92809186903775465</v>
      </c>
      <c r="I740" s="512">
        <v>173</v>
      </c>
      <c r="J740" s="512">
        <v>1082</v>
      </c>
      <c r="K740" s="512">
        <v>188268</v>
      </c>
      <c r="L740" s="512">
        <v>1</v>
      </c>
      <c r="M740" s="512">
        <v>174</v>
      </c>
      <c r="N740" s="512">
        <v>1011</v>
      </c>
      <c r="O740" s="512">
        <v>176925</v>
      </c>
      <c r="P740" s="535">
        <v>0.93975078080183572</v>
      </c>
      <c r="Q740" s="513">
        <v>175</v>
      </c>
    </row>
    <row r="741" spans="1:17" ht="14.45" customHeight="1" x14ac:dyDescent="0.2">
      <c r="A741" s="507" t="s">
        <v>1779</v>
      </c>
      <c r="B741" s="508" t="s">
        <v>1592</v>
      </c>
      <c r="C741" s="508" t="s">
        <v>1593</v>
      </c>
      <c r="D741" s="508" t="s">
        <v>1608</v>
      </c>
      <c r="E741" s="508" t="s">
        <v>1609</v>
      </c>
      <c r="F741" s="512">
        <v>279</v>
      </c>
      <c r="G741" s="512">
        <v>298530</v>
      </c>
      <c r="H741" s="512">
        <v>0.16202090592334495</v>
      </c>
      <c r="I741" s="512">
        <v>1070</v>
      </c>
      <c r="J741" s="512">
        <v>1722</v>
      </c>
      <c r="K741" s="512">
        <v>1842540</v>
      </c>
      <c r="L741" s="512">
        <v>1</v>
      </c>
      <c r="M741" s="512">
        <v>1070</v>
      </c>
      <c r="N741" s="512">
        <v>1575</v>
      </c>
      <c r="O741" s="512">
        <v>1689975</v>
      </c>
      <c r="P741" s="535">
        <v>0.91719854114429</v>
      </c>
      <c r="Q741" s="513">
        <v>1073</v>
      </c>
    </row>
    <row r="742" spans="1:17" ht="14.45" customHeight="1" x14ac:dyDescent="0.2">
      <c r="A742" s="507" t="s">
        <v>1779</v>
      </c>
      <c r="B742" s="508" t="s">
        <v>1592</v>
      </c>
      <c r="C742" s="508" t="s">
        <v>1593</v>
      </c>
      <c r="D742" s="508" t="s">
        <v>1610</v>
      </c>
      <c r="E742" s="508" t="s">
        <v>1611</v>
      </c>
      <c r="F742" s="512">
        <v>4198</v>
      </c>
      <c r="G742" s="512">
        <v>193108</v>
      </c>
      <c r="H742" s="512">
        <v>1.1401412275936991</v>
      </c>
      <c r="I742" s="512">
        <v>46</v>
      </c>
      <c r="J742" s="512">
        <v>3682</v>
      </c>
      <c r="K742" s="512">
        <v>169372</v>
      </c>
      <c r="L742" s="512">
        <v>1</v>
      </c>
      <c r="M742" s="512">
        <v>46</v>
      </c>
      <c r="N742" s="512">
        <v>3715</v>
      </c>
      <c r="O742" s="512">
        <v>174605</v>
      </c>
      <c r="P742" s="535">
        <v>1.030896488203481</v>
      </c>
      <c r="Q742" s="513">
        <v>47</v>
      </c>
    </row>
    <row r="743" spans="1:17" ht="14.45" customHeight="1" x14ac:dyDescent="0.2">
      <c r="A743" s="507" t="s">
        <v>1779</v>
      </c>
      <c r="B743" s="508" t="s">
        <v>1592</v>
      </c>
      <c r="C743" s="508" t="s">
        <v>1593</v>
      </c>
      <c r="D743" s="508" t="s">
        <v>1612</v>
      </c>
      <c r="E743" s="508" t="s">
        <v>1613</v>
      </c>
      <c r="F743" s="512">
        <v>809</v>
      </c>
      <c r="G743" s="512">
        <v>280723</v>
      </c>
      <c r="H743" s="512">
        <v>1.0616797900262467</v>
      </c>
      <c r="I743" s="512">
        <v>347</v>
      </c>
      <c r="J743" s="512">
        <v>762</v>
      </c>
      <c r="K743" s="512">
        <v>264414</v>
      </c>
      <c r="L743" s="512">
        <v>1</v>
      </c>
      <c r="M743" s="512">
        <v>347</v>
      </c>
      <c r="N743" s="512">
        <v>924</v>
      </c>
      <c r="O743" s="512">
        <v>321552</v>
      </c>
      <c r="P743" s="535">
        <v>1.21609294515419</v>
      </c>
      <c r="Q743" s="513">
        <v>348</v>
      </c>
    </row>
    <row r="744" spans="1:17" ht="14.45" customHeight="1" x14ac:dyDescent="0.2">
      <c r="A744" s="507" t="s">
        <v>1779</v>
      </c>
      <c r="B744" s="508" t="s">
        <v>1592</v>
      </c>
      <c r="C744" s="508" t="s">
        <v>1593</v>
      </c>
      <c r="D744" s="508" t="s">
        <v>1614</v>
      </c>
      <c r="E744" s="508" t="s">
        <v>1615</v>
      </c>
      <c r="F744" s="512">
        <v>6</v>
      </c>
      <c r="G744" s="512">
        <v>306</v>
      </c>
      <c r="H744" s="512">
        <v>0.4</v>
      </c>
      <c r="I744" s="512">
        <v>51</v>
      </c>
      <c r="J744" s="512">
        <v>15</v>
      </c>
      <c r="K744" s="512">
        <v>765</v>
      </c>
      <c r="L744" s="512">
        <v>1</v>
      </c>
      <c r="M744" s="512">
        <v>51</v>
      </c>
      <c r="N744" s="512"/>
      <c r="O744" s="512"/>
      <c r="P744" s="535"/>
      <c r="Q744" s="513"/>
    </row>
    <row r="745" spans="1:17" ht="14.45" customHeight="1" x14ac:dyDescent="0.2">
      <c r="A745" s="507" t="s">
        <v>1779</v>
      </c>
      <c r="B745" s="508" t="s">
        <v>1592</v>
      </c>
      <c r="C745" s="508" t="s">
        <v>1593</v>
      </c>
      <c r="D745" s="508" t="s">
        <v>1618</v>
      </c>
      <c r="E745" s="508" t="s">
        <v>1619</v>
      </c>
      <c r="F745" s="512">
        <v>1051</v>
      </c>
      <c r="G745" s="512">
        <v>396227</v>
      </c>
      <c r="H745" s="512">
        <v>1.0891191709844559</v>
      </c>
      <c r="I745" s="512">
        <v>377</v>
      </c>
      <c r="J745" s="512">
        <v>965</v>
      </c>
      <c r="K745" s="512">
        <v>363805</v>
      </c>
      <c r="L745" s="512">
        <v>1</v>
      </c>
      <c r="M745" s="512">
        <v>377</v>
      </c>
      <c r="N745" s="512">
        <v>1344</v>
      </c>
      <c r="O745" s="512">
        <v>508032</v>
      </c>
      <c r="P745" s="535">
        <v>1.3964404007641456</v>
      </c>
      <c r="Q745" s="513">
        <v>378</v>
      </c>
    </row>
    <row r="746" spans="1:17" ht="14.45" customHeight="1" x14ac:dyDescent="0.2">
      <c r="A746" s="507" t="s">
        <v>1779</v>
      </c>
      <c r="B746" s="508" t="s">
        <v>1592</v>
      </c>
      <c r="C746" s="508" t="s">
        <v>1593</v>
      </c>
      <c r="D746" s="508" t="s">
        <v>1620</v>
      </c>
      <c r="E746" s="508" t="s">
        <v>1621</v>
      </c>
      <c r="F746" s="512">
        <v>60</v>
      </c>
      <c r="G746" s="512">
        <v>2040</v>
      </c>
      <c r="H746" s="512">
        <v>1.3043478260869565</v>
      </c>
      <c r="I746" s="512">
        <v>34</v>
      </c>
      <c r="J746" s="512">
        <v>46</v>
      </c>
      <c r="K746" s="512">
        <v>1564</v>
      </c>
      <c r="L746" s="512">
        <v>1</v>
      </c>
      <c r="M746" s="512">
        <v>34</v>
      </c>
      <c r="N746" s="512">
        <v>79</v>
      </c>
      <c r="O746" s="512">
        <v>2686</v>
      </c>
      <c r="P746" s="535">
        <v>1.7173913043478262</v>
      </c>
      <c r="Q746" s="513">
        <v>34</v>
      </c>
    </row>
    <row r="747" spans="1:17" ht="14.45" customHeight="1" x14ac:dyDescent="0.2">
      <c r="A747" s="507" t="s">
        <v>1779</v>
      </c>
      <c r="B747" s="508" t="s">
        <v>1592</v>
      </c>
      <c r="C747" s="508" t="s">
        <v>1593</v>
      </c>
      <c r="D747" s="508" t="s">
        <v>1622</v>
      </c>
      <c r="E747" s="508" t="s">
        <v>1623</v>
      </c>
      <c r="F747" s="512">
        <v>626</v>
      </c>
      <c r="G747" s="512">
        <v>328024</v>
      </c>
      <c r="H747" s="512">
        <v>0.89300998573466472</v>
      </c>
      <c r="I747" s="512">
        <v>524</v>
      </c>
      <c r="J747" s="512">
        <v>701</v>
      </c>
      <c r="K747" s="512">
        <v>367324</v>
      </c>
      <c r="L747" s="512">
        <v>1</v>
      </c>
      <c r="M747" s="512">
        <v>524</v>
      </c>
      <c r="N747" s="512">
        <v>459</v>
      </c>
      <c r="O747" s="512">
        <v>240975</v>
      </c>
      <c r="P747" s="535">
        <v>0.65602846533305748</v>
      </c>
      <c r="Q747" s="513">
        <v>525</v>
      </c>
    </row>
    <row r="748" spans="1:17" ht="14.45" customHeight="1" x14ac:dyDescent="0.2">
      <c r="A748" s="507" t="s">
        <v>1779</v>
      </c>
      <c r="B748" s="508" t="s">
        <v>1592</v>
      </c>
      <c r="C748" s="508" t="s">
        <v>1593</v>
      </c>
      <c r="D748" s="508" t="s">
        <v>1624</v>
      </c>
      <c r="E748" s="508" t="s">
        <v>1625</v>
      </c>
      <c r="F748" s="512">
        <v>821</v>
      </c>
      <c r="G748" s="512">
        <v>46797</v>
      </c>
      <c r="H748" s="512">
        <v>1.1748299148946852</v>
      </c>
      <c r="I748" s="512">
        <v>57</v>
      </c>
      <c r="J748" s="512">
        <v>698</v>
      </c>
      <c r="K748" s="512">
        <v>39833</v>
      </c>
      <c r="L748" s="512">
        <v>1</v>
      </c>
      <c r="M748" s="512">
        <v>57.067335243553011</v>
      </c>
      <c r="N748" s="512">
        <v>496</v>
      </c>
      <c r="O748" s="512">
        <v>28768</v>
      </c>
      <c r="P748" s="535">
        <v>0.72221524866316877</v>
      </c>
      <c r="Q748" s="513">
        <v>58</v>
      </c>
    </row>
    <row r="749" spans="1:17" ht="14.45" customHeight="1" x14ac:dyDescent="0.2">
      <c r="A749" s="507" t="s">
        <v>1779</v>
      </c>
      <c r="B749" s="508" t="s">
        <v>1592</v>
      </c>
      <c r="C749" s="508" t="s">
        <v>1593</v>
      </c>
      <c r="D749" s="508" t="s">
        <v>1626</v>
      </c>
      <c r="E749" s="508" t="s">
        <v>1627</v>
      </c>
      <c r="F749" s="512">
        <v>24</v>
      </c>
      <c r="G749" s="512">
        <v>5376</v>
      </c>
      <c r="H749" s="512">
        <v>0.91897435897435897</v>
      </c>
      <c r="I749" s="512">
        <v>224</v>
      </c>
      <c r="J749" s="512">
        <v>26</v>
      </c>
      <c r="K749" s="512">
        <v>5850</v>
      </c>
      <c r="L749" s="512">
        <v>1</v>
      </c>
      <c r="M749" s="512">
        <v>225</v>
      </c>
      <c r="N749" s="512">
        <v>21</v>
      </c>
      <c r="O749" s="512">
        <v>4746</v>
      </c>
      <c r="P749" s="535">
        <v>0.81128205128205133</v>
      </c>
      <c r="Q749" s="513">
        <v>226</v>
      </c>
    </row>
    <row r="750" spans="1:17" ht="14.45" customHeight="1" x14ac:dyDescent="0.2">
      <c r="A750" s="507" t="s">
        <v>1779</v>
      </c>
      <c r="B750" s="508" t="s">
        <v>1592</v>
      </c>
      <c r="C750" s="508" t="s">
        <v>1593</v>
      </c>
      <c r="D750" s="508" t="s">
        <v>1628</v>
      </c>
      <c r="E750" s="508" t="s">
        <v>1629</v>
      </c>
      <c r="F750" s="512">
        <v>25</v>
      </c>
      <c r="G750" s="512">
        <v>13825</v>
      </c>
      <c r="H750" s="512">
        <v>0.95980283254651488</v>
      </c>
      <c r="I750" s="512">
        <v>553</v>
      </c>
      <c r="J750" s="512">
        <v>26</v>
      </c>
      <c r="K750" s="512">
        <v>14404</v>
      </c>
      <c r="L750" s="512">
        <v>1</v>
      </c>
      <c r="M750" s="512">
        <v>554</v>
      </c>
      <c r="N750" s="512">
        <v>21</v>
      </c>
      <c r="O750" s="512">
        <v>11655</v>
      </c>
      <c r="P750" s="535">
        <v>0.80915023604554293</v>
      </c>
      <c r="Q750" s="513">
        <v>555</v>
      </c>
    </row>
    <row r="751" spans="1:17" ht="14.45" customHeight="1" x14ac:dyDescent="0.2">
      <c r="A751" s="507" t="s">
        <v>1779</v>
      </c>
      <c r="B751" s="508" t="s">
        <v>1592</v>
      </c>
      <c r="C751" s="508" t="s">
        <v>1593</v>
      </c>
      <c r="D751" s="508" t="s">
        <v>1630</v>
      </c>
      <c r="E751" s="508" t="s">
        <v>1631</v>
      </c>
      <c r="F751" s="512"/>
      <c r="G751" s="512"/>
      <c r="H751" s="512"/>
      <c r="I751" s="512"/>
      <c r="J751" s="512">
        <v>2</v>
      </c>
      <c r="K751" s="512">
        <v>428</v>
      </c>
      <c r="L751" s="512">
        <v>1</v>
      </c>
      <c r="M751" s="512">
        <v>214</v>
      </c>
      <c r="N751" s="512">
        <v>2</v>
      </c>
      <c r="O751" s="512">
        <v>432</v>
      </c>
      <c r="P751" s="535">
        <v>1.0093457943925233</v>
      </c>
      <c r="Q751" s="513">
        <v>216</v>
      </c>
    </row>
    <row r="752" spans="1:17" ht="14.45" customHeight="1" x14ac:dyDescent="0.2">
      <c r="A752" s="507" t="s">
        <v>1779</v>
      </c>
      <c r="B752" s="508" t="s">
        <v>1592</v>
      </c>
      <c r="C752" s="508" t="s">
        <v>1593</v>
      </c>
      <c r="D752" s="508" t="s">
        <v>1632</v>
      </c>
      <c r="E752" s="508" t="s">
        <v>1633</v>
      </c>
      <c r="F752" s="512">
        <v>6</v>
      </c>
      <c r="G752" s="512">
        <v>846</v>
      </c>
      <c r="H752" s="512">
        <v>0.6619718309859155</v>
      </c>
      <c r="I752" s="512">
        <v>141</v>
      </c>
      <c r="J752" s="512">
        <v>9</v>
      </c>
      <c r="K752" s="512">
        <v>1278</v>
      </c>
      <c r="L752" s="512">
        <v>1</v>
      </c>
      <c r="M752" s="512">
        <v>142</v>
      </c>
      <c r="N752" s="512">
        <v>4</v>
      </c>
      <c r="O752" s="512">
        <v>572</v>
      </c>
      <c r="P752" s="535">
        <v>0.44757433489827858</v>
      </c>
      <c r="Q752" s="513">
        <v>143</v>
      </c>
    </row>
    <row r="753" spans="1:17" ht="14.45" customHeight="1" x14ac:dyDescent="0.2">
      <c r="A753" s="507" t="s">
        <v>1779</v>
      </c>
      <c r="B753" s="508" t="s">
        <v>1592</v>
      </c>
      <c r="C753" s="508" t="s">
        <v>1593</v>
      </c>
      <c r="D753" s="508" t="s">
        <v>1638</v>
      </c>
      <c r="E753" s="508" t="s">
        <v>1639</v>
      </c>
      <c r="F753" s="512">
        <v>1392</v>
      </c>
      <c r="G753" s="512">
        <v>23664</v>
      </c>
      <c r="H753" s="512">
        <v>1.3633692458374143</v>
      </c>
      <c r="I753" s="512">
        <v>17</v>
      </c>
      <c r="J753" s="512">
        <v>1021</v>
      </c>
      <c r="K753" s="512">
        <v>17357</v>
      </c>
      <c r="L753" s="512">
        <v>1</v>
      </c>
      <c r="M753" s="512">
        <v>17</v>
      </c>
      <c r="N753" s="512">
        <v>1307</v>
      </c>
      <c r="O753" s="512">
        <v>22219</v>
      </c>
      <c r="P753" s="535">
        <v>1.2801175318315376</v>
      </c>
      <c r="Q753" s="513">
        <v>17</v>
      </c>
    </row>
    <row r="754" spans="1:17" ht="14.45" customHeight="1" x14ac:dyDescent="0.2">
      <c r="A754" s="507" t="s">
        <v>1779</v>
      </c>
      <c r="B754" s="508" t="s">
        <v>1592</v>
      </c>
      <c r="C754" s="508" t="s">
        <v>1593</v>
      </c>
      <c r="D754" s="508" t="s">
        <v>1640</v>
      </c>
      <c r="E754" s="508" t="s">
        <v>1641</v>
      </c>
      <c r="F754" s="512">
        <v>4464</v>
      </c>
      <c r="G754" s="512">
        <v>638352</v>
      </c>
      <c r="H754" s="512">
        <v>1.0845481049562682</v>
      </c>
      <c r="I754" s="512">
        <v>143</v>
      </c>
      <c r="J754" s="512">
        <v>4116</v>
      </c>
      <c r="K754" s="512">
        <v>588588</v>
      </c>
      <c r="L754" s="512">
        <v>1</v>
      </c>
      <c r="M754" s="512">
        <v>143</v>
      </c>
      <c r="N754" s="512">
        <v>3975</v>
      </c>
      <c r="O754" s="512">
        <v>572400</v>
      </c>
      <c r="P754" s="535">
        <v>0.97249689086423785</v>
      </c>
      <c r="Q754" s="513">
        <v>144</v>
      </c>
    </row>
    <row r="755" spans="1:17" ht="14.45" customHeight="1" x14ac:dyDescent="0.2">
      <c r="A755" s="507" t="s">
        <v>1779</v>
      </c>
      <c r="B755" s="508" t="s">
        <v>1592</v>
      </c>
      <c r="C755" s="508" t="s">
        <v>1593</v>
      </c>
      <c r="D755" s="508" t="s">
        <v>1642</v>
      </c>
      <c r="E755" s="508" t="s">
        <v>1643</v>
      </c>
      <c r="F755" s="512">
        <v>1179</v>
      </c>
      <c r="G755" s="512">
        <v>76635</v>
      </c>
      <c r="H755" s="512">
        <v>1.1008403361344539</v>
      </c>
      <c r="I755" s="512">
        <v>65</v>
      </c>
      <c r="J755" s="512">
        <v>1071</v>
      </c>
      <c r="K755" s="512">
        <v>69615</v>
      </c>
      <c r="L755" s="512">
        <v>1</v>
      </c>
      <c r="M755" s="512">
        <v>65</v>
      </c>
      <c r="N755" s="512">
        <v>735</v>
      </c>
      <c r="O755" s="512">
        <v>48510</v>
      </c>
      <c r="P755" s="535">
        <v>0.69683257918552033</v>
      </c>
      <c r="Q755" s="513">
        <v>66</v>
      </c>
    </row>
    <row r="756" spans="1:17" ht="14.45" customHeight="1" x14ac:dyDescent="0.2">
      <c r="A756" s="507" t="s">
        <v>1779</v>
      </c>
      <c r="B756" s="508" t="s">
        <v>1592</v>
      </c>
      <c r="C756" s="508" t="s">
        <v>1593</v>
      </c>
      <c r="D756" s="508" t="s">
        <v>1648</v>
      </c>
      <c r="E756" s="508" t="s">
        <v>1649</v>
      </c>
      <c r="F756" s="512">
        <v>3428</v>
      </c>
      <c r="G756" s="512">
        <v>466208</v>
      </c>
      <c r="H756" s="512">
        <v>1.1051485002998689</v>
      </c>
      <c r="I756" s="512">
        <v>136</v>
      </c>
      <c r="J756" s="512">
        <v>3084</v>
      </c>
      <c r="K756" s="512">
        <v>421851</v>
      </c>
      <c r="L756" s="512">
        <v>1</v>
      </c>
      <c r="M756" s="512">
        <v>136.78696498054475</v>
      </c>
      <c r="N756" s="512">
        <v>2663</v>
      </c>
      <c r="O756" s="512">
        <v>367494</v>
      </c>
      <c r="P756" s="535">
        <v>0.87114644744234337</v>
      </c>
      <c r="Q756" s="513">
        <v>138</v>
      </c>
    </row>
    <row r="757" spans="1:17" ht="14.45" customHeight="1" x14ac:dyDescent="0.2">
      <c r="A757" s="507" t="s">
        <v>1779</v>
      </c>
      <c r="B757" s="508" t="s">
        <v>1592</v>
      </c>
      <c r="C757" s="508" t="s">
        <v>1593</v>
      </c>
      <c r="D757" s="508" t="s">
        <v>1650</v>
      </c>
      <c r="E757" s="508" t="s">
        <v>1651</v>
      </c>
      <c r="F757" s="512">
        <v>232</v>
      </c>
      <c r="G757" s="512">
        <v>21112</v>
      </c>
      <c r="H757" s="512">
        <v>1.0220264317180616</v>
      </c>
      <c r="I757" s="512">
        <v>91</v>
      </c>
      <c r="J757" s="512">
        <v>227</v>
      </c>
      <c r="K757" s="512">
        <v>20657</v>
      </c>
      <c r="L757" s="512">
        <v>1</v>
      </c>
      <c r="M757" s="512">
        <v>91</v>
      </c>
      <c r="N757" s="512">
        <v>115</v>
      </c>
      <c r="O757" s="512">
        <v>10580</v>
      </c>
      <c r="P757" s="535">
        <v>0.5121750496199835</v>
      </c>
      <c r="Q757" s="513">
        <v>92</v>
      </c>
    </row>
    <row r="758" spans="1:17" ht="14.45" customHeight="1" x14ac:dyDescent="0.2">
      <c r="A758" s="507" t="s">
        <v>1779</v>
      </c>
      <c r="B758" s="508" t="s">
        <v>1592</v>
      </c>
      <c r="C758" s="508" t="s">
        <v>1593</v>
      </c>
      <c r="D758" s="508" t="s">
        <v>1652</v>
      </c>
      <c r="E758" s="508" t="s">
        <v>1653</v>
      </c>
      <c r="F758" s="512">
        <v>6</v>
      </c>
      <c r="G758" s="512">
        <v>822</v>
      </c>
      <c r="H758" s="512">
        <v>1.1878612716763006</v>
      </c>
      <c r="I758" s="512">
        <v>137</v>
      </c>
      <c r="J758" s="512">
        <v>5</v>
      </c>
      <c r="K758" s="512">
        <v>692</v>
      </c>
      <c r="L758" s="512">
        <v>1</v>
      </c>
      <c r="M758" s="512">
        <v>138.4</v>
      </c>
      <c r="N758" s="512">
        <v>12</v>
      </c>
      <c r="O758" s="512">
        <v>1680</v>
      </c>
      <c r="P758" s="535">
        <v>2.4277456647398843</v>
      </c>
      <c r="Q758" s="513">
        <v>140</v>
      </c>
    </row>
    <row r="759" spans="1:17" ht="14.45" customHeight="1" x14ac:dyDescent="0.2">
      <c r="A759" s="507" t="s">
        <v>1779</v>
      </c>
      <c r="B759" s="508" t="s">
        <v>1592</v>
      </c>
      <c r="C759" s="508" t="s">
        <v>1593</v>
      </c>
      <c r="D759" s="508" t="s">
        <v>1654</v>
      </c>
      <c r="E759" s="508" t="s">
        <v>1655</v>
      </c>
      <c r="F759" s="512">
        <v>285</v>
      </c>
      <c r="G759" s="512">
        <v>18810</v>
      </c>
      <c r="H759" s="512">
        <v>1.6321041214750542</v>
      </c>
      <c r="I759" s="512">
        <v>66</v>
      </c>
      <c r="J759" s="512">
        <v>174</v>
      </c>
      <c r="K759" s="512">
        <v>11525</v>
      </c>
      <c r="L759" s="512">
        <v>1</v>
      </c>
      <c r="M759" s="512">
        <v>66.235632183908052</v>
      </c>
      <c r="N759" s="512">
        <v>170</v>
      </c>
      <c r="O759" s="512">
        <v>11390</v>
      </c>
      <c r="P759" s="535">
        <v>0.9882863340563991</v>
      </c>
      <c r="Q759" s="513">
        <v>67</v>
      </c>
    </row>
    <row r="760" spans="1:17" ht="14.45" customHeight="1" x14ac:dyDescent="0.2">
      <c r="A760" s="507" t="s">
        <v>1779</v>
      </c>
      <c r="B760" s="508" t="s">
        <v>1592</v>
      </c>
      <c r="C760" s="508" t="s">
        <v>1593</v>
      </c>
      <c r="D760" s="508" t="s">
        <v>1656</v>
      </c>
      <c r="E760" s="508" t="s">
        <v>1657</v>
      </c>
      <c r="F760" s="512">
        <v>488</v>
      </c>
      <c r="G760" s="512">
        <v>160064</v>
      </c>
      <c r="H760" s="512">
        <v>1.6598639455782314</v>
      </c>
      <c r="I760" s="512">
        <v>328</v>
      </c>
      <c r="J760" s="512">
        <v>294</v>
      </c>
      <c r="K760" s="512">
        <v>96432</v>
      </c>
      <c r="L760" s="512">
        <v>1</v>
      </c>
      <c r="M760" s="512">
        <v>328</v>
      </c>
      <c r="N760" s="512">
        <v>377</v>
      </c>
      <c r="O760" s="512">
        <v>124033</v>
      </c>
      <c r="P760" s="535">
        <v>1.2862224157955866</v>
      </c>
      <c r="Q760" s="513">
        <v>329</v>
      </c>
    </row>
    <row r="761" spans="1:17" ht="14.45" customHeight="1" x14ac:dyDescent="0.2">
      <c r="A761" s="507" t="s">
        <v>1779</v>
      </c>
      <c r="B761" s="508" t="s">
        <v>1592</v>
      </c>
      <c r="C761" s="508" t="s">
        <v>1593</v>
      </c>
      <c r="D761" s="508" t="s">
        <v>1664</v>
      </c>
      <c r="E761" s="508" t="s">
        <v>1665</v>
      </c>
      <c r="F761" s="512">
        <v>361</v>
      </c>
      <c r="G761" s="512">
        <v>18411</v>
      </c>
      <c r="H761" s="512">
        <v>1.1607717041800643</v>
      </c>
      <c r="I761" s="512">
        <v>51</v>
      </c>
      <c r="J761" s="512">
        <v>311</v>
      </c>
      <c r="K761" s="512">
        <v>15861</v>
      </c>
      <c r="L761" s="512">
        <v>1</v>
      </c>
      <c r="M761" s="512">
        <v>51</v>
      </c>
      <c r="N761" s="512">
        <v>254</v>
      </c>
      <c r="O761" s="512">
        <v>13208</v>
      </c>
      <c r="P761" s="535">
        <v>0.83273437992560373</v>
      </c>
      <c r="Q761" s="513">
        <v>52</v>
      </c>
    </row>
    <row r="762" spans="1:17" ht="14.45" customHeight="1" x14ac:dyDescent="0.2">
      <c r="A762" s="507" t="s">
        <v>1779</v>
      </c>
      <c r="B762" s="508" t="s">
        <v>1592</v>
      </c>
      <c r="C762" s="508" t="s">
        <v>1593</v>
      </c>
      <c r="D762" s="508" t="s">
        <v>1672</v>
      </c>
      <c r="E762" s="508" t="s">
        <v>1673</v>
      </c>
      <c r="F762" s="512">
        <v>12</v>
      </c>
      <c r="G762" s="512">
        <v>2484</v>
      </c>
      <c r="H762" s="512">
        <v>1.3333333333333333</v>
      </c>
      <c r="I762" s="512">
        <v>207</v>
      </c>
      <c r="J762" s="512">
        <v>9</v>
      </c>
      <c r="K762" s="512">
        <v>1863</v>
      </c>
      <c r="L762" s="512">
        <v>1</v>
      </c>
      <c r="M762" s="512">
        <v>207</v>
      </c>
      <c r="N762" s="512">
        <v>17</v>
      </c>
      <c r="O762" s="512">
        <v>3553</v>
      </c>
      <c r="P762" s="535">
        <v>1.9071390230810521</v>
      </c>
      <c r="Q762" s="513">
        <v>209</v>
      </c>
    </row>
    <row r="763" spans="1:17" ht="14.45" customHeight="1" x14ac:dyDescent="0.2">
      <c r="A763" s="507" t="s">
        <v>1779</v>
      </c>
      <c r="B763" s="508" t="s">
        <v>1592</v>
      </c>
      <c r="C763" s="508" t="s">
        <v>1593</v>
      </c>
      <c r="D763" s="508" t="s">
        <v>1674</v>
      </c>
      <c r="E763" s="508" t="s">
        <v>1675</v>
      </c>
      <c r="F763" s="512">
        <v>33</v>
      </c>
      <c r="G763" s="512">
        <v>25179</v>
      </c>
      <c r="H763" s="512">
        <v>1.2222222222222223</v>
      </c>
      <c r="I763" s="512">
        <v>763</v>
      </c>
      <c r="J763" s="512">
        <v>27</v>
      </c>
      <c r="K763" s="512">
        <v>20601</v>
      </c>
      <c r="L763" s="512">
        <v>1</v>
      </c>
      <c r="M763" s="512">
        <v>763</v>
      </c>
      <c r="N763" s="512">
        <v>51</v>
      </c>
      <c r="O763" s="512">
        <v>38964</v>
      </c>
      <c r="P763" s="535">
        <v>1.8913644968690839</v>
      </c>
      <c r="Q763" s="513">
        <v>764</v>
      </c>
    </row>
    <row r="764" spans="1:17" ht="14.45" customHeight="1" x14ac:dyDescent="0.2">
      <c r="A764" s="507" t="s">
        <v>1779</v>
      </c>
      <c r="B764" s="508" t="s">
        <v>1592</v>
      </c>
      <c r="C764" s="508" t="s">
        <v>1593</v>
      </c>
      <c r="D764" s="508" t="s">
        <v>1676</v>
      </c>
      <c r="E764" s="508" t="s">
        <v>1677</v>
      </c>
      <c r="F764" s="512">
        <v>2</v>
      </c>
      <c r="G764" s="512">
        <v>4232</v>
      </c>
      <c r="H764" s="512"/>
      <c r="I764" s="512">
        <v>2116</v>
      </c>
      <c r="J764" s="512"/>
      <c r="K764" s="512"/>
      <c r="L764" s="512"/>
      <c r="M764" s="512"/>
      <c r="N764" s="512"/>
      <c r="O764" s="512"/>
      <c r="P764" s="535"/>
      <c r="Q764" s="513"/>
    </row>
    <row r="765" spans="1:17" ht="14.45" customHeight="1" x14ac:dyDescent="0.2">
      <c r="A765" s="507" t="s">
        <v>1779</v>
      </c>
      <c r="B765" s="508" t="s">
        <v>1592</v>
      </c>
      <c r="C765" s="508" t="s">
        <v>1593</v>
      </c>
      <c r="D765" s="508" t="s">
        <v>1678</v>
      </c>
      <c r="E765" s="508" t="s">
        <v>1679</v>
      </c>
      <c r="F765" s="512">
        <v>321</v>
      </c>
      <c r="G765" s="512">
        <v>196452</v>
      </c>
      <c r="H765" s="512">
        <v>0.93859649122807021</v>
      </c>
      <c r="I765" s="512">
        <v>612</v>
      </c>
      <c r="J765" s="512">
        <v>342</v>
      </c>
      <c r="K765" s="512">
        <v>209304</v>
      </c>
      <c r="L765" s="512">
        <v>1</v>
      </c>
      <c r="M765" s="512">
        <v>612</v>
      </c>
      <c r="N765" s="512">
        <v>281</v>
      </c>
      <c r="O765" s="512">
        <v>172815</v>
      </c>
      <c r="P765" s="535">
        <v>0.8256650613461759</v>
      </c>
      <c r="Q765" s="513">
        <v>615</v>
      </c>
    </row>
    <row r="766" spans="1:17" ht="14.45" customHeight="1" x14ac:dyDescent="0.2">
      <c r="A766" s="507" t="s">
        <v>1779</v>
      </c>
      <c r="B766" s="508" t="s">
        <v>1592</v>
      </c>
      <c r="C766" s="508" t="s">
        <v>1593</v>
      </c>
      <c r="D766" s="508" t="s">
        <v>1680</v>
      </c>
      <c r="E766" s="508" t="s">
        <v>1681</v>
      </c>
      <c r="F766" s="512"/>
      <c r="G766" s="512"/>
      <c r="H766" s="512"/>
      <c r="I766" s="512"/>
      <c r="J766" s="512">
        <v>2</v>
      </c>
      <c r="K766" s="512">
        <v>1650</v>
      </c>
      <c r="L766" s="512">
        <v>1</v>
      </c>
      <c r="M766" s="512">
        <v>825</v>
      </c>
      <c r="N766" s="512"/>
      <c r="O766" s="512"/>
      <c r="P766" s="535"/>
      <c r="Q766" s="513"/>
    </row>
    <row r="767" spans="1:17" ht="14.45" customHeight="1" x14ac:dyDescent="0.2">
      <c r="A767" s="507" t="s">
        <v>1779</v>
      </c>
      <c r="B767" s="508" t="s">
        <v>1592</v>
      </c>
      <c r="C767" s="508" t="s">
        <v>1593</v>
      </c>
      <c r="D767" s="508" t="s">
        <v>1682</v>
      </c>
      <c r="E767" s="508" t="s">
        <v>1683</v>
      </c>
      <c r="F767" s="512">
        <v>11</v>
      </c>
      <c r="G767" s="512">
        <v>4741</v>
      </c>
      <c r="H767" s="512">
        <v>1.2222222222222223</v>
      </c>
      <c r="I767" s="512">
        <v>431</v>
      </c>
      <c r="J767" s="512">
        <v>9</v>
      </c>
      <c r="K767" s="512">
        <v>3879</v>
      </c>
      <c r="L767" s="512">
        <v>1</v>
      </c>
      <c r="M767" s="512">
        <v>431</v>
      </c>
      <c r="N767" s="512">
        <v>4</v>
      </c>
      <c r="O767" s="512">
        <v>1732</v>
      </c>
      <c r="P767" s="535">
        <v>0.44650683165764371</v>
      </c>
      <c r="Q767" s="513">
        <v>433</v>
      </c>
    </row>
    <row r="768" spans="1:17" ht="14.45" customHeight="1" x14ac:dyDescent="0.2">
      <c r="A768" s="507" t="s">
        <v>1779</v>
      </c>
      <c r="B768" s="508" t="s">
        <v>1592</v>
      </c>
      <c r="C768" s="508" t="s">
        <v>1593</v>
      </c>
      <c r="D768" s="508" t="s">
        <v>1689</v>
      </c>
      <c r="E768" s="508" t="s">
        <v>1690</v>
      </c>
      <c r="F768" s="512"/>
      <c r="G768" s="512"/>
      <c r="H768" s="512"/>
      <c r="I768" s="512"/>
      <c r="J768" s="512">
        <v>2</v>
      </c>
      <c r="K768" s="512">
        <v>544</v>
      </c>
      <c r="L768" s="512">
        <v>1</v>
      </c>
      <c r="M768" s="512">
        <v>272</v>
      </c>
      <c r="N768" s="512">
        <v>2</v>
      </c>
      <c r="O768" s="512">
        <v>550</v>
      </c>
      <c r="P768" s="535">
        <v>1.0110294117647058</v>
      </c>
      <c r="Q768" s="513">
        <v>275</v>
      </c>
    </row>
    <row r="769" spans="1:17" ht="14.45" customHeight="1" x14ac:dyDescent="0.2">
      <c r="A769" s="507" t="s">
        <v>1779</v>
      </c>
      <c r="B769" s="508" t="s">
        <v>1592</v>
      </c>
      <c r="C769" s="508" t="s">
        <v>1593</v>
      </c>
      <c r="D769" s="508" t="s">
        <v>1695</v>
      </c>
      <c r="E769" s="508" t="s">
        <v>1696</v>
      </c>
      <c r="F769" s="512">
        <v>2</v>
      </c>
      <c r="G769" s="512">
        <v>94</v>
      </c>
      <c r="H769" s="512">
        <v>0.16666666666666666</v>
      </c>
      <c r="I769" s="512">
        <v>47</v>
      </c>
      <c r="J769" s="512">
        <v>12</v>
      </c>
      <c r="K769" s="512">
        <v>564</v>
      </c>
      <c r="L769" s="512">
        <v>1</v>
      </c>
      <c r="M769" s="512">
        <v>47</v>
      </c>
      <c r="N769" s="512">
        <v>3</v>
      </c>
      <c r="O769" s="512">
        <v>141</v>
      </c>
      <c r="P769" s="535">
        <v>0.25</v>
      </c>
      <c r="Q769" s="513">
        <v>47</v>
      </c>
    </row>
    <row r="770" spans="1:17" ht="14.45" customHeight="1" x14ac:dyDescent="0.2">
      <c r="A770" s="507" t="s">
        <v>1779</v>
      </c>
      <c r="B770" s="508" t="s">
        <v>1592</v>
      </c>
      <c r="C770" s="508" t="s">
        <v>1593</v>
      </c>
      <c r="D770" s="508" t="s">
        <v>1699</v>
      </c>
      <c r="E770" s="508" t="s">
        <v>1700</v>
      </c>
      <c r="F770" s="512">
        <v>21</v>
      </c>
      <c r="G770" s="512">
        <v>7917</v>
      </c>
      <c r="H770" s="512">
        <v>0.59981816804303356</v>
      </c>
      <c r="I770" s="512">
        <v>377</v>
      </c>
      <c r="J770" s="512">
        <v>35</v>
      </c>
      <c r="K770" s="512">
        <v>13199</v>
      </c>
      <c r="L770" s="512">
        <v>1</v>
      </c>
      <c r="M770" s="512">
        <v>377.1142857142857</v>
      </c>
      <c r="N770" s="512">
        <v>13</v>
      </c>
      <c r="O770" s="512">
        <v>4927</v>
      </c>
      <c r="P770" s="535">
        <v>0.37328585498901434</v>
      </c>
      <c r="Q770" s="513">
        <v>379</v>
      </c>
    </row>
    <row r="771" spans="1:17" ht="14.45" customHeight="1" x14ac:dyDescent="0.2">
      <c r="A771" s="507" t="s">
        <v>1779</v>
      </c>
      <c r="B771" s="508" t="s">
        <v>1592</v>
      </c>
      <c r="C771" s="508" t="s">
        <v>1593</v>
      </c>
      <c r="D771" s="508" t="s">
        <v>1701</v>
      </c>
      <c r="E771" s="508" t="s">
        <v>1702</v>
      </c>
      <c r="F771" s="512">
        <v>1</v>
      </c>
      <c r="G771" s="512">
        <v>36</v>
      </c>
      <c r="H771" s="512"/>
      <c r="I771" s="512">
        <v>36</v>
      </c>
      <c r="J771" s="512"/>
      <c r="K771" s="512"/>
      <c r="L771" s="512"/>
      <c r="M771" s="512"/>
      <c r="N771" s="512">
        <v>1</v>
      </c>
      <c r="O771" s="512">
        <v>37</v>
      </c>
      <c r="P771" s="535"/>
      <c r="Q771" s="513">
        <v>37</v>
      </c>
    </row>
    <row r="772" spans="1:17" ht="14.45" customHeight="1" x14ac:dyDescent="0.2">
      <c r="A772" s="507" t="s">
        <v>1779</v>
      </c>
      <c r="B772" s="508" t="s">
        <v>1592</v>
      </c>
      <c r="C772" s="508" t="s">
        <v>1593</v>
      </c>
      <c r="D772" s="508" t="s">
        <v>1705</v>
      </c>
      <c r="E772" s="508" t="s">
        <v>1706</v>
      </c>
      <c r="F772" s="512">
        <v>150</v>
      </c>
      <c r="G772" s="512">
        <v>223950</v>
      </c>
      <c r="H772" s="512">
        <v>0.72115384615384615</v>
      </c>
      <c r="I772" s="512">
        <v>1493</v>
      </c>
      <c r="J772" s="512">
        <v>208</v>
      </c>
      <c r="K772" s="512">
        <v>310544</v>
      </c>
      <c r="L772" s="512">
        <v>1</v>
      </c>
      <c r="M772" s="512">
        <v>1493</v>
      </c>
      <c r="N772" s="512">
        <v>376</v>
      </c>
      <c r="O772" s="512">
        <v>562496</v>
      </c>
      <c r="P772" s="535">
        <v>1.8113246432067598</v>
      </c>
      <c r="Q772" s="513">
        <v>1496</v>
      </c>
    </row>
    <row r="773" spans="1:17" ht="14.45" customHeight="1" x14ac:dyDescent="0.2">
      <c r="A773" s="507" t="s">
        <v>1779</v>
      </c>
      <c r="B773" s="508" t="s">
        <v>1592</v>
      </c>
      <c r="C773" s="508" t="s">
        <v>1593</v>
      </c>
      <c r="D773" s="508" t="s">
        <v>1707</v>
      </c>
      <c r="E773" s="508" t="s">
        <v>1708</v>
      </c>
      <c r="F773" s="512">
        <v>301</v>
      </c>
      <c r="G773" s="512">
        <v>98427</v>
      </c>
      <c r="H773" s="512">
        <v>0.21362668559261888</v>
      </c>
      <c r="I773" s="512">
        <v>327</v>
      </c>
      <c r="J773" s="512">
        <v>1409</v>
      </c>
      <c r="K773" s="512">
        <v>460743</v>
      </c>
      <c r="L773" s="512">
        <v>1</v>
      </c>
      <c r="M773" s="512">
        <v>327</v>
      </c>
      <c r="N773" s="512">
        <v>1318</v>
      </c>
      <c r="O773" s="512">
        <v>433622</v>
      </c>
      <c r="P773" s="535">
        <v>0.94113638188751647</v>
      </c>
      <c r="Q773" s="513">
        <v>329</v>
      </c>
    </row>
    <row r="774" spans="1:17" ht="14.45" customHeight="1" x14ac:dyDescent="0.2">
      <c r="A774" s="507" t="s">
        <v>1779</v>
      </c>
      <c r="B774" s="508" t="s">
        <v>1592</v>
      </c>
      <c r="C774" s="508" t="s">
        <v>1593</v>
      </c>
      <c r="D774" s="508" t="s">
        <v>1709</v>
      </c>
      <c r="E774" s="508" t="s">
        <v>1710</v>
      </c>
      <c r="F774" s="512">
        <v>61</v>
      </c>
      <c r="G774" s="512">
        <v>54107</v>
      </c>
      <c r="H774" s="512">
        <v>0.55392096642096644</v>
      </c>
      <c r="I774" s="512">
        <v>887</v>
      </c>
      <c r="J774" s="512">
        <v>110</v>
      </c>
      <c r="K774" s="512">
        <v>97680</v>
      </c>
      <c r="L774" s="512">
        <v>1</v>
      </c>
      <c r="M774" s="512">
        <v>888</v>
      </c>
      <c r="N774" s="512">
        <v>79</v>
      </c>
      <c r="O774" s="512">
        <v>70389</v>
      </c>
      <c r="P774" s="535">
        <v>0.72060810810810816</v>
      </c>
      <c r="Q774" s="513">
        <v>891</v>
      </c>
    </row>
    <row r="775" spans="1:17" ht="14.45" customHeight="1" x14ac:dyDescent="0.2">
      <c r="A775" s="507" t="s">
        <v>1779</v>
      </c>
      <c r="B775" s="508" t="s">
        <v>1592</v>
      </c>
      <c r="C775" s="508" t="s">
        <v>1593</v>
      </c>
      <c r="D775" s="508" t="s">
        <v>1713</v>
      </c>
      <c r="E775" s="508" t="s">
        <v>1714</v>
      </c>
      <c r="F775" s="512">
        <v>1131</v>
      </c>
      <c r="G775" s="512">
        <v>294060</v>
      </c>
      <c r="H775" s="512">
        <v>0.43822118501231688</v>
      </c>
      <c r="I775" s="512">
        <v>260</v>
      </c>
      <c r="J775" s="512">
        <v>2571</v>
      </c>
      <c r="K775" s="512">
        <v>671031</v>
      </c>
      <c r="L775" s="512">
        <v>1</v>
      </c>
      <c r="M775" s="512">
        <v>261</v>
      </c>
      <c r="N775" s="512">
        <v>2328</v>
      </c>
      <c r="O775" s="512">
        <v>609936</v>
      </c>
      <c r="P775" s="535">
        <v>0.90895353567867954</v>
      </c>
      <c r="Q775" s="513">
        <v>262</v>
      </c>
    </row>
    <row r="776" spans="1:17" ht="14.45" customHeight="1" x14ac:dyDescent="0.2">
      <c r="A776" s="507" t="s">
        <v>1779</v>
      </c>
      <c r="B776" s="508" t="s">
        <v>1592</v>
      </c>
      <c r="C776" s="508" t="s">
        <v>1593</v>
      </c>
      <c r="D776" s="508" t="s">
        <v>1715</v>
      </c>
      <c r="E776" s="508" t="s">
        <v>1716</v>
      </c>
      <c r="F776" s="512">
        <v>63</v>
      </c>
      <c r="G776" s="512">
        <v>10395</v>
      </c>
      <c r="H776" s="512">
        <v>0.20930232558139536</v>
      </c>
      <c r="I776" s="512">
        <v>165</v>
      </c>
      <c r="J776" s="512">
        <v>301</v>
      </c>
      <c r="K776" s="512">
        <v>49665</v>
      </c>
      <c r="L776" s="512">
        <v>1</v>
      </c>
      <c r="M776" s="512">
        <v>165</v>
      </c>
      <c r="N776" s="512">
        <v>250</v>
      </c>
      <c r="O776" s="512">
        <v>41500</v>
      </c>
      <c r="P776" s="535">
        <v>0.83559851001711472</v>
      </c>
      <c r="Q776" s="513">
        <v>166</v>
      </c>
    </row>
    <row r="777" spans="1:17" ht="14.45" customHeight="1" x14ac:dyDescent="0.2">
      <c r="A777" s="507" t="s">
        <v>1779</v>
      </c>
      <c r="B777" s="508" t="s">
        <v>1592</v>
      </c>
      <c r="C777" s="508" t="s">
        <v>1593</v>
      </c>
      <c r="D777" s="508" t="s">
        <v>1719</v>
      </c>
      <c r="E777" s="508" t="s">
        <v>1720</v>
      </c>
      <c r="F777" s="512"/>
      <c r="G777" s="512"/>
      <c r="H777" s="512"/>
      <c r="I777" s="512"/>
      <c r="J777" s="512">
        <v>22</v>
      </c>
      <c r="K777" s="512">
        <v>3343</v>
      </c>
      <c r="L777" s="512">
        <v>1</v>
      </c>
      <c r="M777" s="512">
        <v>151.95454545454547</v>
      </c>
      <c r="N777" s="512">
        <v>26</v>
      </c>
      <c r="O777" s="512">
        <v>3952</v>
      </c>
      <c r="P777" s="535">
        <v>1.1821717020640143</v>
      </c>
      <c r="Q777" s="513">
        <v>152</v>
      </c>
    </row>
    <row r="778" spans="1:17" ht="14.45" customHeight="1" x14ac:dyDescent="0.2">
      <c r="A778" s="507" t="s">
        <v>1780</v>
      </c>
      <c r="B778" s="508" t="s">
        <v>1592</v>
      </c>
      <c r="C778" s="508" t="s">
        <v>1593</v>
      </c>
      <c r="D778" s="508" t="s">
        <v>1594</v>
      </c>
      <c r="E778" s="508" t="s">
        <v>1595</v>
      </c>
      <c r="F778" s="512">
        <v>893</v>
      </c>
      <c r="G778" s="512">
        <v>154489</v>
      </c>
      <c r="H778" s="512">
        <v>1.0193660345487416</v>
      </c>
      <c r="I778" s="512">
        <v>173</v>
      </c>
      <c r="J778" s="512">
        <v>871</v>
      </c>
      <c r="K778" s="512">
        <v>151554</v>
      </c>
      <c r="L778" s="512">
        <v>1</v>
      </c>
      <c r="M778" s="512">
        <v>174</v>
      </c>
      <c r="N778" s="512">
        <v>785</v>
      </c>
      <c r="O778" s="512">
        <v>137375</v>
      </c>
      <c r="P778" s="535">
        <v>0.9064425881204059</v>
      </c>
      <c r="Q778" s="513">
        <v>175</v>
      </c>
    </row>
    <row r="779" spans="1:17" ht="14.45" customHeight="1" x14ac:dyDescent="0.2">
      <c r="A779" s="507" t="s">
        <v>1780</v>
      </c>
      <c r="B779" s="508" t="s">
        <v>1592</v>
      </c>
      <c r="C779" s="508" t="s">
        <v>1593</v>
      </c>
      <c r="D779" s="508" t="s">
        <v>1608</v>
      </c>
      <c r="E779" s="508" t="s">
        <v>1609</v>
      </c>
      <c r="F779" s="512"/>
      <c r="G779" s="512"/>
      <c r="H779" s="512"/>
      <c r="I779" s="512"/>
      <c r="J779" s="512">
        <v>1</v>
      </c>
      <c r="K779" s="512">
        <v>1070</v>
      </c>
      <c r="L779" s="512">
        <v>1</v>
      </c>
      <c r="M779" s="512">
        <v>1070</v>
      </c>
      <c r="N779" s="512"/>
      <c r="O779" s="512"/>
      <c r="P779" s="535"/>
      <c r="Q779" s="513"/>
    </row>
    <row r="780" spans="1:17" ht="14.45" customHeight="1" x14ac:dyDescent="0.2">
      <c r="A780" s="507" t="s">
        <v>1780</v>
      </c>
      <c r="B780" s="508" t="s">
        <v>1592</v>
      </c>
      <c r="C780" s="508" t="s">
        <v>1593</v>
      </c>
      <c r="D780" s="508" t="s">
        <v>1610</v>
      </c>
      <c r="E780" s="508" t="s">
        <v>1611</v>
      </c>
      <c r="F780" s="512">
        <v>60</v>
      </c>
      <c r="G780" s="512">
        <v>2760</v>
      </c>
      <c r="H780" s="512">
        <v>3.75</v>
      </c>
      <c r="I780" s="512">
        <v>46</v>
      </c>
      <c r="J780" s="512">
        <v>16</v>
      </c>
      <c r="K780" s="512">
        <v>736</v>
      </c>
      <c r="L780" s="512">
        <v>1</v>
      </c>
      <c r="M780" s="512">
        <v>46</v>
      </c>
      <c r="N780" s="512">
        <v>32</v>
      </c>
      <c r="O780" s="512">
        <v>1504</v>
      </c>
      <c r="P780" s="535">
        <v>2.0434782608695654</v>
      </c>
      <c r="Q780" s="513">
        <v>47</v>
      </c>
    </row>
    <row r="781" spans="1:17" ht="14.45" customHeight="1" x14ac:dyDescent="0.2">
      <c r="A781" s="507" t="s">
        <v>1780</v>
      </c>
      <c r="B781" s="508" t="s">
        <v>1592</v>
      </c>
      <c r="C781" s="508" t="s">
        <v>1593</v>
      </c>
      <c r="D781" s="508" t="s">
        <v>1612</v>
      </c>
      <c r="E781" s="508" t="s">
        <v>1613</v>
      </c>
      <c r="F781" s="512">
        <v>48</v>
      </c>
      <c r="G781" s="512">
        <v>16656</v>
      </c>
      <c r="H781" s="512">
        <v>1.3714285714285714</v>
      </c>
      <c r="I781" s="512">
        <v>347</v>
      </c>
      <c r="J781" s="512">
        <v>35</v>
      </c>
      <c r="K781" s="512">
        <v>12145</v>
      </c>
      <c r="L781" s="512">
        <v>1</v>
      </c>
      <c r="M781" s="512">
        <v>347</v>
      </c>
      <c r="N781" s="512">
        <v>44</v>
      </c>
      <c r="O781" s="512">
        <v>15312</v>
      </c>
      <c r="P781" s="535">
        <v>1.2607657472210787</v>
      </c>
      <c r="Q781" s="513">
        <v>348</v>
      </c>
    </row>
    <row r="782" spans="1:17" ht="14.45" customHeight="1" x14ac:dyDescent="0.2">
      <c r="A782" s="507" t="s">
        <v>1780</v>
      </c>
      <c r="B782" s="508" t="s">
        <v>1592</v>
      </c>
      <c r="C782" s="508" t="s">
        <v>1593</v>
      </c>
      <c r="D782" s="508" t="s">
        <v>1614</v>
      </c>
      <c r="E782" s="508" t="s">
        <v>1615</v>
      </c>
      <c r="F782" s="512">
        <v>10</v>
      </c>
      <c r="G782" s="512">
        <v>510</v>
      </c>
      <c r="H782" s="512"/>
      <c r="I782" s="512">
        <v>51</v>
      </c>
      <c r="J782" s="512"/>
      <c r="K782" s="512"/>
      <c r="L782" s="512"/>
      <c r="M782" s="512"/>
      <c r="N782" s="512">
        <v>3</v>
      </c>
      <c r="O782" s="512">
        <v>153</v>
      </c>
      <c r="P782" s="535"/>
      <c r="Q782" s="513">
        <v>51</v>
      </c>
    </row>
    <row r="783" spans="1:17" ht="14.45" customHeight="1" x14ac:dyDescent="0.2">
      <c r="A783" s="507" t="s">
        <v>1780</v>
      </c>
      <c r="B783" s="508" t="s">
        <v>1592</v>
      </c>
      <c r="C783" s="508" t="s">
        <v>1593</v>
      </c>
      <c r="D783" s="508" t="s">
        <v>1618</v>
      </c>
      <c r="E783" s="508" t="s">
        <v>1619</v>
      </c>
      <c r="F783" s="512">
        <v>48</v>
      </c>
      <c r="G783" s="512">
        <v>18096</v>
      </c>
      <c r="H783" s="512">
        <v>1.2307692307692308</v>
      </c>
      <c r="I783" s="512">
        <v>377</v>
      </c>
      <c r="J783" s="512">
        <v>39</v>
      </c>
      <c r="K783" s="512">
        <v>14703</v>
      </c>
      <c r="L783" s="512">
        <v>1</v>
      </c>
      <c r="M783" s="512">
        <v>377</v>
      </c>
      <c r="N783" s="512">
        <v>60</v>
      </c>
      <c r="O783" s="512">
        <v>22680</v>
      </c>
      <c r="P783" s="535">
        <v>1.5425423382983066</v>
      </c>
      <c r="Q783" s="513">
        <v>378</v>
      </c>
    </row>
    <row r="784" spans="1:17" ht="14.45" customHeight="1" x14ac:dyDescent="0.2">
      <c r="A784" s="507" t="s">
        <v>1780</v>
      </c>
      <c r="B784" s="508" t="s">
        <v>1592</v>
      </c>
      <c r="C784" s="508" t="s">
        <v>1593</v>
      </c>
      <c r="D784" s="508" t="s">
        <v>1620</v>
      </c>
      <c r="E784" s="508" t="s">
        <v>1621</v>
      </c>
      <c r="F784" s="512">
        <v>19</v>
      </c>
      <c r="G784" s="512">
        <v>646</v>
      </c>
      <c r="H784" s="512">
        <v>0.51351351351351349</v>
      </c>
      <c r="I784" s="512">
        <v>34</v>
      </c>
      <c r="J784" s="512">
        <v>37</v>
      </c>
      <c r="K784" s="512">
        <v>1258</v>
      </c>
      <c r="L784" s="512">
        <v>1</v>
      </c>
      <c r="M784" s="512">
        <v>34</v>
      </c>
      <c r="N784" s="512">
        <v>25</v>
      </c>
      <c r="O784" s="512">
        <v>850</v>
      </c>
      <c r="P784" s="535">
        <v>0.67567567567567566</v>
      </c>
      <c r="Q784" s="513">
        <v>34</v>
      </c>
    </row>
    <row r="785" spans="1:17" ht="14.45" customHeight="1" x14ac:dyDescent="0.2">
      <c r="A785" s="507" t="s">
        <v>1780</v>
      </c>
      <c r="B785" s="508" t="s">
        <v>1592</v>
      </c>
      <c r="C785" s="508" t="s">
        <v>1593</v>
      </c>
      <c r="D785" s="508" t="s">
        <v>1622</v>
      </c>
      <c r="E785" s="508" t="s">
        <v>1623</v>
      </c>
      <c r="F785" s="512">
        <v>4</v>
      </c>
      <c r="G785" s="512">
        <v>2096</v>
      </c>
      <c r="H785" s="512">
        <v>0.5714285714285714</v>
      </c>
      <c r="I785" s="512">
        <v>524</v>
      </c>
      <c r="J785" s="512">
        <v>7</v>
      </c>
      <c r="K785" s="512">
        <v>3668</v>
      </c>
      <c r="L785" s="512">
        <v>1</v>
      </c>
      <c r="M785" s="512">
        <v>524</v>
      </c>
      <c r="N785" s="512">
        <v>6</v>
      </c>
      <c r="O785" s="512">
        <v>3150</v>
      </c>
      <c r="P785" s="535">
        <v>0.85877862595419852</v>
      </c>
      <c r="Q785" s="513">
        <v>525</v>
      </c>
    </row>
    <row r="786" spans="1:17" ht="14.45" customHeight="1" x14ac:dyDescent="0.2">
      <c r="A786" s="507" t="s">
        <v>1780</v>
      </c>
      <c r="B786" s="508" t="s">
        <v>1592</v>
      </c>
      <c r="C786" s="508" t="s">
        <v>1593</v>
      </c>
      <c r="D786" s="508" t="s">
        <v>1624</v>
      </c>
      <c r="E786" s="508" t="s">
        <v>1625</v>
      </c>
      <c r="F786" s="512">
        <v>2</v>
      </c>
      <c r="G786" s="512">
        <v>114</v>
      </c>
      <c r="H786" s="512">
        <v>1</v>
      </c>
      <c r="I786" s="512">
        <v>57</v>
      </c>
      <c r="J786" s="512">
        <v>2</v>
      </c>
      <c r="K786" s="512">
        <v>114</v>
      </c>
      <c r="L786" s="512">
        <v>1</v>
      </c>
      <c r="M786" s="512">
        <v>57</v>
      </c>
      <c r="N786" s="512">
        <v>4</v>
      </c>
      <c r="O786" s="512">
        <v>232</v>
      </c>
      <c r="P786" s="535">
        <v>2.0350877192982457</v>
      </c>
      <c r="Q786" s="513">
        <v>58</v>
      </c>
    </row>
    <row r="787" spans="1:17" ht="14.45" customHeight="1" x14ac:dyDescent="0.2">
      <c r="A787" s="507" t="s">
        <v>1780</v>
      </c>
      <c r="B787" s="508" t="s">
        <v>1592</v>
      </c>
      <c r="C787" s="508" t="s">
        <v>1593</v>
      </c>
      <c r="D787" s="508" t="s">
        <v>1626</v>
      </c>
      <c r="E787" s="508" t="s">
        <v>1627</v>
      </c>
      <c r="F787" s="512">
        <v>1</v>
      </c>
      <c r="G787" s="512">
        <v>224</v>
      </c>
      <c r="H787" s="512">
        <v>0.99555555555555553</v>
      </c>
      <c r="I787" s="512">
        <v>224</v>
      </c>
      <c r="J787" s="512">
        <v>1</v>
      </c>
      <c r="K787" s="512">
        <v>225</v>
      </c>
      <c r="L787" s="512">
        <v>1</v>
      </c>
      <c r="M787" s="512">
        <v>225</v>
      </c>
      <c r="N787" s="512"/>
      <c r="O787" s="512"/>
      <c r="P787" s="535"/>
      <c r="Q787" s="513"/>
    </row>
    <row r="788" spans="1:17" ht="14.45" customHeight="1" x14ac:dyDescent="0.2">
      <c r="A788" s="507" t="s">
        <v>1780</v>
      </c>
      <c r="B788" s="508" t="s">
        <v>1592</v>
      </c>
      <c r="C788" s="508" t="s">
        <v>1593</v>
      </c>
      <c r="D788" s="508" t="s">
        <v>1628</v>
      </c>
      <c r="E788" s="508" t="s">
        <v>1629</v>
      </c>
      <c r="F788" s="512">
        <v>1</v>
      </c>
      <c r="G788" s="512">
        <v>553</v>
      </c>
      <c r="H788" s="512">
        <v>0.99819494584837543</v>
      </c>
      <c r="I788" s="512">
        <v>553</v>
      </c>
      <c r="J788" s="512">
        <v>1</v>
      </c>
      <c r="K788" s="512">
        <v>554</v>
      </c>
      <c r="L788" s="512">
        <v>1</v>
      </c>
      <c r="M788" s="512">
        <v>554</v>
      </c>
      <c r="N788" s="512"/>
      <c r="O788" s="512"/>
      <c r="P788" s="535"/>
      <c r="Q788" s="513"/>
    </row>
    <row r="789" spans="1:17" ht="14.45" customHeight="1" x14ac:dyDescent="0.2">
      <c r="A789" s="507" t="s">
        <v>1780</v>
      </c>
      <c r="B789" s="508" t="s">
        <v>1592</v>
      </c>
      <c r="C789" s="508" t="s">
        <v>1593</v>
      </c>
      <c r="D789" s="508" t="s">
        <v>1630</v>
      </c>
      <c r="E789" s="508" t="s">
        <v>1631</v>
      </c>
      <c r="F789" s="512"/>
      <c r="G789" s="512"/>
      <c r="H789" s="512"/>
      <c r="I789" s="512"/>
      <c r="J789" s="512"/>
      <c r="K789" s="512"/>
      <c r="L789" s="512"/>
      <c r="M789" s="512"/>
      <c r="N789" s="512">
        <v>1</v>
      </c>
      <c r="O789" s="512">
        <v>216</v>
      </c>
      <c r="P789" s="535"/>
      <c r="Q789" s="513">
        <v>216</v>
      </c>
    </row>
    <row r="790" spans="1:17" ht="14.45" customHeight="1" x14ac:dyDescent="0.2">
      <c r="A790" s="507" t="s">
        <v>1780</v>
      </c>
      <c r="B790" s="508" t="s">
        <v>1592</v>
      </c>
      <c r="C790" s="508" t="s">
        <v>1593</v>
      </c>
      <c r="D790" s="508" t="s">
        <v>1638</v>
      </c>
      <c r="E790" s="508" t="s">
        <v>1639</v>
      </c>
      <c r="F790" s="512">
        <v>136</v>
      </c>
      <c r="G790" s="512">
        <v>2312</v>
      </c>
      <c r="H790" s="512">
        <v>1.7215189873417722</v>
      </c>
      <c r="I790" s="512">
        <v>17</v>
      </c>
      <c r="J790" s="512">
        <v>79</v>
      </c>
      <c r="K790" s="512">
        <v>1343</v>
      </c>
      <c r="L790" s="512">
        <v>1</v>
      </c>
      <c r="M790" s="512">
        <v>17</v>
      </c>
      <c r="N790" s="512">
        <v>96</v>
      </c>
      <c r="O790" s="512">
        <v>1632</v>
      </c>
      <c r="P790" s="535">
        <v>1.2151898734177216</v>
      </c>
      <c r="Q790" s="513">
        <v>17</v>
      </c>
    </row>
    <row r="791" spans="1:17" ht="14.45" customHeight="1" x14ac:dyDescent="0.2">
      <c r="A791" s="507" t="s">
        <v>1780</v>
      </c>
      <c r="B791" s="508" t="s">
        <v>1592</v>
      </c>
      <c r="C791" s="508" t="s">
        <v>1593</v>
      </c>
      <c r="D791" s="508" t="s">
        <v>1640</v>
      </c>
      <c r="E791" s="508" t="s">
        <v>1641</v>
      </c>
      <c r="F791" s="512">
        <v>2</v>
      </c>
      <c r="G791" s="512">
        <v>286</v>
      </c>
      <c r="H791" s="512">
        <v>2</v>
      </c>
      <c r="I791" s="512">
        <v>143</v>
      </c>
      <c r="J791" s="512">
        <v>1</v>
      </c>
      <c r="K791" s="512">
        <v>143</v>
      </c>
      <c r="L791" s="512">
        <v>1</v>
      </c>
      <c r="M791" s="512">
        <v>143</v>
      </c>
      <c r="N791" s="512"/>
      <c r="O791" s="512"/>
      <c r="P791" s="535"/>
      <c r="Q791" s="513"/>
    </row>
    <row r="792" spans="1:17" ht="14.45" customHeight="1" x14ac:dyDescent="0.2">
      <c r="A792" s="507" t="s">
        <v>1780</v>
      </c>
      <c r="B792" s="508" t="s">
        <v>1592</v>
      </c>
      <c r="C792" s="508" t="s">
        <v>1593</v>
      </c>
      <c r="D792" s="508" t="s">
        <v>1642</v>
      </c>
      <c r="E792" s="508" t="s">
        <v>1643</v>
      </c>
      <c r="F792" s="512">
        <v>5</v>
      </c>
      <c r="G792" s="512">
        <v>325</v>
      </c>
      <c r="H792" s="512">
        <v>0.83333333333333337</v>
      </c>
      <c r="I792" s="512">
        <v>65</v>
      </c>
      <c r="J792" s="512">
        <v>6</v>
      </c>
      <c r="K792" s="512">
        <v>390</v>
      </c>
      <c r="L792" s="512">
        <v>1</v>
      </c>
      <c r="M792" s="512">
        <v>65</v>
      </c>
      <c r="N792" s="512">
        <v>2</v>
      </c>
      <c r="O792" s="512">
        <v>132</v>
      </c>
      <c r="P792" s="535">
        <v>0.33846153846153848</v>
      </c>
      <c r="Q792" s="513">
        <v>66</v>
      </c>
    </row>
    <row r="793" spans="1:17" ht="14.45" customHeight="1" x14ac:dyDescent="0.2">
      <c r="A793" s="507" t="s">
        <v>1780</v>
      </c>
      <c r="B793" s="508" t="s">
        <v>1592</v>
      </c>
      <c r="C793" s="508" t="s">
        <v>1593</v>
      </c>
      <c r="D793" s="508" t="s">
        <v>1648</v>
      </c>
      <c r="E793" s="508" t="s">
        <v>1649</v>
      </c>
      <c r="F793" s="512">
        <v>482</v>
      </c>
      <c r="G793" s="512">
        <v>65552</v>
      </c>
      <c r="H793" s="512">
        <v>0.81523212575706705</v>
      </c>
      <c r="I793" s="512">
        <v>136</v>
      </c>
      <c r="J793" s="512">
        <v>588</v>
      </c>
      <c r="K793" s="512">
        <v>80409</v>
      </c>
      <c r="L793" s="512">
        <v>1</v>
      </c>
      <c r="M793" s="512">
        <v>136.75</v>
      </c>
      <c r="N793" s="512">
        <v>459</v>
      </c>
      <c r="O793" s="512">
        <v>63342</v>
      </c>
      <c r="P793" s="535">
        <v>0.78774764018953103</v>
      </c>
      <c r="Q793" s="513">
        <v>138</v>
      </c>
    </row>
    <row r="794" spans="1:17" ht="14.45" customHeight="1" x14ac:dyDescent="0.2">
      <c r="A794" s="507" t="s">
        <v>1780</v>
      </c>
      <c r="B794" s="508" t="s">
        <v>1592</v>
      </c>
      <c r="C794" s="508" t="s">
        <v>1593</v>
      </c>
      <c r="D794" s="508" t="s">
        <v>1650</v>
      </c>
      <c r="E794" s="508" t="s">
        <v>1651</v>
      </c>
      <c r="F794" s="512">
        <v>165</v>
      </c>
      <c r="G794" s="512">
        <v>15015</v>
      </c>
      <c r="H794" s="512">
        <v>0.88709677419354838</v>
      </c>
      <c r="I794" s="512">
        <v>91</v>
      </c>
      <c r="J794" s="512">
        <v>186</v>
      </c>
      <c r="K794" s="512">
        <v>16926</v>
      </c>
      <c r="L794" s="512">
        <v>1</v>
      </c>
      <c r="M794" s="512">
        <v>91</v>
      </c>
      <c r="N794" s="512">
        <v>157</v>
      </c>
      <c r="O794" s="512">
        <v>14444</v>
      </c>
      <c r="P794" s="535">
        <v>0.85336169207136947</v>
      </c>
      <c r="Q794" s="513">
        <v>92</v>
      </c>
    </row>
    <row r="795" spans="1:17" ht="14.45" customHeight="1" x14ac:dyDescent="0.2">
      <c r="A795" s="507" t="s">
        <v>1780</v>
      </c>
      <c r="B795" s="508" t="s">
        <v>1592</v>
      </c>
      <c r="C795" s="508" t="s">
        <v>1593</v>
      </c>
      <c r="D795" s="508" t="s">
        <v>1652</v>
      </c>
      <c r="E795" s="508" t="s">
        <v>1653</v>
      </c>
      <c r="F795" s="512">
        <v>7</v>
      </c>
      <c r="G795" s="512">
        <v>959</v>
      </c>
      <c r="H795" s="512">
        <v>6.9492753623188408</v>
      </c>
      <c r="I795" s="512">
        <v>137</v>
      </c>
      <c r="J795" s="512">
        <v>1</v>
      </c>
      <c r="K795" s="512">
        <v>138</v>
      </c>
      <c r="L795" s="512">
        <v>1</v>
      </c>
      <c r="M795" s="512">
        <v>138</v>
      </c>
      <c r="N795" s="512">
        <v>1</v>
      </c>
      <c r="O795" s="512">
        <v>140</v>
      </c>
      <c r="P795" s="535">
        <v>1.0144927536231885</v>
      </c>
      <c r="Q795" s="513">
        <v>140</v>
      </c>
    </row>
    <row r="796" spans="1:17" ht="14.45" customHeight="1" x14ac:dyDescent="0.2">
      <c r="A796" s="507" t="s">
        <v>1780</v>
      </c>
      <c r="B796" s="508" t="s">
        <v>1592</v>
      </c>
      <c r="C796" s="508" t="s">
        <v>1593</v>
      </c>
      <c r="D796" s="508" t="s">
        <v>1654</v>
      </c>
      <c r="E796" s="508" t="s">
        <v>1655</v>
      </c>
      <c r="F796" s="512">
        <v>11</v>
      </c>
      <c r="G796" s="512">
        <v>726</v>
      </c>
      <c r="H796" s="512">
        <v>0.52380952380952384</v>
      </c>
      <c r="I796" s="512">
        <v>66</v>
      </c>
      <c r="J796" s="512">
        <v>21</v>
      </c>
      <c r="K796" s="512">
        <v>1386</v>
      </c>
      <c r="L796" s="512">
        <v>1</v>
      </c>
      <c r="M796" s="512">
        <v>66</v>
      </c>
      <c r="N796" s="512">
        <v>47</v>
      </c>
      <c r="O796" s="512">
        <v>3149</v>
      </c>
      <c r="P796" s="535">
        <v>2.2720057720057718</v>
      </c>
      <c r="Q796" s="513">
        <v>67</v>
      </c>
    </row>
    <row r="797" spans="1:17" ht="14.45" customHeight="1" x14ac:dyDescent="0.2">
      <c r="A797" s="507" t="s">
        <v>1780</v>
      </c>
      <c r="B797" s="508" t="s">
        <v>1592</v>
      </c>
      <c r="C797" s="508" t="s">
        <v>1593</v>
      </c>
      <c r="D797" s="508" t="s">
        <v>1656</v>
      </c>
      <c r="E797" s="508" t="s">
        <v>1657</v>
      </c>
      <c r="F797" s="512">
        <v>52</v>
      </c>
      <c r="G797" s="512">
        <v>17056</v>
      </c>
      <c r="H797" s="512">
        <v>1.4444444444444444</v>
      </c>
      <c r="I797" s="512">
        <v>328</v>
      </c>
      <c r="J797" s="512">
        <v>36</v>
      </c>
      <c r="K797" s="512">
        <v>11808</v>
      </c>
      <c r="L797" s="512">
        <v>1</v>
      </c>
      <c r="M797" s="512">
        <v>328</v>
      </c>
      <c r="N797" s="512">
        <v>64</v>
      </c>
      <c r="O797" s="512">
        <v>21056</v>
      </c>
      <c r="P797" s="535">
        <v>1.7831978319783197</v>
      </c>
      <c r="Q797" s="513">
        <v>329</v>
      </c>
    </row>
    <row r="798" spans="1:17" ht="14.45" customHeight="1" x14ac:dyDescent="0.2">
      <c r="A798" s="507" t="s">
        <v>1780</v>
      </c>
      <c r="B798" s="508" t="s">
        <v>1592</v>
      </c>
      <c r="C798" s="508" t="s">
        <v>1593</v>
      </c>
      <c r="D798" s="508" t="s">
        <v>1664</v>
      </c>
      <c r="E798" s="508" t="s">
        <v>1665</v>
      </c>
      <c r="F798" s="512">
        <v>66</v>
      </c>
      <c r="G798" s="512">
        <v>3366</v>
      </c>
      <c r="H798" s="512">
        <v>1.1578947368421053</v>
      </c>
      <c r="I798" s="512">
        <v>51</v>
      </c>
      <c r="J798" s="512">
        <v>57</v>
      </c>
      <c r="K798" s="512">
        <v>2907</v>
      </c>
      <c r="L798" s="512">
        <v>1</v>
      </c>
      <c r="M798" s="512">
        <v>51</v>
      </c>
      <c r="N798" s="512">
        <v>74</v>
      </c>
      <c r="O798" s="512">
        <v>3848</v>
      </c>
      <c r="P798" s="535">
        <v>1.3237014103887168</v>
      </c>
      <c r="Q798" s="513">
        <v>52</v>
      </c>
    </row>
    <row r="799" spans="1:17" ht="14.45" customHeight="1" x14ac:dyDescent="0.2">
      <c r="A799" s="507" t="s">
        <v>1780</v>
      </c>
      <c r="B799" s="508" t="s">
        <v>1592</v>
      </c>
      <c r="C799" s="508" t="s">
        <v>1593</v>
      </c>
      <c r="D799" s="508" t="s">
        <v>1672</v>
      </c>
      <c r="E799" s="508" t="s">
        <v>1673</v>
      </c>
      <c r="F799" s="512">
        <v>1</v>
      </c>
      <c r="G799" s="512">
        <v>207</v>
      </c>
      <c r="H799" s="512">
        <v>0.33333333333333331</v>
      </c>
      <c r="I799" s="512">
        <v>207</v>
      </c>
      <c r="J799" s="512">
        <v>3</v>
      </c>
      <c r="K799" s="512">
        <v>621</v>
      </c>
      <c r="L799" s="512">
        <v>1</v>
      </c>
      <c r="M799" s="512">
        <v>207</v>
      </c>
      <c r="N799" s="512"/>
      <c r="O799" s="512"/>
      <c r="P799" s="535"/>
      <c r="Q799" s="513"/>
    </row>
    <row r="800" spans="1:17" ht="14.45" customHeight="1" x14ac:dyDescent="0.2">
      <c r="A800" s="507" t="s">
        <v>1780</v>
      </c>
      <c r="B800" s="508" t="s">
        <v>1592</v>
      </c>
      <c r="C800" s="508" t="s">
        <v>1593</v>
      </c>
      <c r="D800" s="508" t="s">
        <v>1674</v>
      </c>
      <c r="E800" s="508" t="s">
        <v>1675</v>
      </c>
      <c r="F800" s="512"/>
      <c r="G800" s="512"/>
      <c r="H800" s="512"/>
      <c r="I800" s="512"/>
      <c r="J800" s="512"/>
      <c r="K800" s="512"/>
      <c r="L800" s="512"/>
      <c r="M800" s="512"/>
      <c r="N800" s="512">
        <v>2</v>
      </c>
      <c r="O800" s="512">
        <v>1528</v>
      </c>
      <c r="P800" s="535"/>
      <c r="Q800" s="513">
        <v>764</v>
      </c>
    </row>
    <row r="801" spans="1:17" ht="14.45" customHeight="1" x14ac:dyDescent="0.2">
      <c r="A801" s="507" t="s">
        <v>1780</v>
      </c>
      <c r="B801" s="508" t="s">
        <v>1592</v>
      </c>
      <c r="C801" s="508" t="s">
        <v>1593</v>
      </c>
      <c r="D801" s="508" t="s">
        <v>1678</v>
      </c>
      <c r="E801" s="508" t="s">
        <v>1679</v>
      </c>
      <c r="F801" s="512">
        <v>5</v>
      </c>
      <c r="G801" s="512">
        <v>3060</v>
      </c>
      <c r="H801" s="512">
        <v>0.5</v>
      </c>
      <c r="I801" s="512">
        <v>612</v>
      </c>
      <c r="J801" s="512">
        <v>10</v>
      </c>
      <c r="K801" s="512">
        <v>6120</v>
      </c>
      <c r="L801" s="512">
        <v>1</v>
      </c>
      <c r="M801" s="512">
        <v>612</v>
      </c>
      <c r="N801" s="512">
        <v>8</v>
      </c>
      <c r="O801" s="512">
        <v>4920</v>
      </c>
      <c r="P801" s="535">
        <v>0.80392156862745101</v>
      </c>
      <c r="Q801" s="513">
        <v>615</v>
      </c>
    </row>
    <row r="802" spans="1:17" ht="14.45" customHeight="1" x14ac:dyDescent="0.2">
      <c r="A802" s="507" t="s">
        <v>1780</v>
      </c>
      <c r="B802" s="508" t="s">
        <v>1592</v>
      </c>
      <c r="C802" s="508" t="s">
        <v>1593</v>
      </c>
      <c r="D802" s="508" t="s">
        <v>1689</v>
      </c>
      <c r="E802" s="508" t="s">
        <v>1690</v>
      </c>
      <c r="F802" s="512"/>
      <c r="G802" s="512"/>
      <c r="H802" s="512"/>
      <c r="I802" s="512"/>
      <c r="J802" s="512"/>
      <c r="K802" s="512"/>
      <c r="L802" s="512"/>
      <c r="M802" s="512"/>
      <c r="N802" s="512">
        <v>1</v>
      </c>
      <c r="O802" s="512">
        <v>275</v>
      </c>
      <c r="P802" s="535"/>
      <c r="Q802" s="513">
        <v>275</v>
      </c>
    </row>
    <row r="803" spans="1:17" ht="14.45" customHeight="1" x14ac:dyDescent="0.2">
      <c r="A803" s="507" t="s">
        <v>1780</v>
      </c>
      <c r="B803" s="508" t="s">
        <v>1592</v>
      </c>
      <c r="C803" s="508" t="s">
        <v>1593</v>
      </c>
      <c r="D803" s="508" t="s">
        <v>1751</v>
      </c>
      <c r="E803" s="508" t="s">
        <v>1752</v>
      </c>
      <c r="F803" s="512"/>
      <c r="G803" s="512"/>
      <c r="H803" s="512"/>
      <c r="I803" s="512"/>
      <c r="J803" s="512"/>
      <c r="K803" s="512"/>
      <c r="L803" s="512"/>
      <c r="M803" s="512"/>
      <c r="N803" s="512">
        <v>4</v>
      </c>
      <c r="O803" s="512">
        <v>208</v>
      </c>
      <c r="P803" s="535"/>
      <c r="Q803" s="513">
        <v>52</v>
      </c>
    </row>
    <row r="804" spans="1:17" ht="14.45" customHeight="1" x14ac:dyDescent="0.2">
      <c r="A804" s="507" t="s">
        <v>1780</v>
      </c>
      <c r="B804" s="508" t="s">
        <v>1592</v>
      </c>
      <c r="C804" s="508" t="s">
        <v>1593</v>
      </c>
      <c r="D804" s="508" t="s">
        <v>1707</v>
      </c>
      <c r="E804" s="508" t="s">
        <v>1708</v>
      </c>
      <c r="F804" s="512"/>
      <c r="G804" s="512"/>
      <c r="H804" s="512"/>
      <c r="I804" s="512"/>
      <c r="J804" s="512">
        <v>1</v>
      </c>
      <c r="K804" s="512">
        <v>327</v>
      </c>
      <c r="L804" s="512">
        <v>1</v>
      </c>
      <c r="M804" s="512">
        <v>327</v>
      </c>
      <c r="N804" s="512"/>
      <c r="O804" s="512"/>
      <c r="P804" s="535"/>
      <c r="Q804" s="513"/>
    </row>
    <row r="805" spans="1:17" ht="14.45" customHeight="1" x14ac:dyDescent="0.2">
      <c r="A805" s="507" t="s">
        <v>1780</v>
      </c>
      <c r="B805" s="508" t="s">
        <v>1592</v>
      </c>
      <c r="C805" s="508" t="s">
        <v>1593</v>
      </c>
      <c r="D805" s="508" t="s">
        <v>1713</v>
      </c>
      <c r="E805" s="508" t="s">
        <v>1714</v>
      </c>
      <c r="F805" s="512">
        <v>118</v>
      </c>
      <c r="G805" s="512">
        <v>30680</v>
      </c>
      <c r="H805" s="512">
        <v>0.3238233959237094</v>
      </c>
      <c r="I805" s="512">
        <v>260</v>
      </c>
      <c r="J805" s="512">
        <v>363</v>
      </c>
      <c r="K805" s="512">
        <v>94743</v>
      </c>
      <c r="L805" s="512">
        <v>1</v>
      </c>
      <c r="M805" s="512">
        <v>261</v>
      </c>
      <c r="N805" s="512">
        <v>315</v>
      </c>
      <c r="O805" s="512">
        <v>82530</v>
      </c>
      <c r="P805" s="535">
        <v>0.87109337893036953</v>
      </c>
      <c r="Q805" s="513">
        <v>262</v>
      </c>
    </row>
    <row r="806" spans="1:17" ht="14.45" customHeight="1" x14ac:dyDescent="0.2">
      <c r="A806" s="507" t="s">
        <v>1780</v>
      </c>
      <c r="B806" s="508" t="s">
        <v>1592</v>
      </c>
      <c r="C806" s="508" t="s">
        <v>1593</v>
      </c>
      <c r="D806" s="508" t="s">
        <v>1715</v>
      </c>
      <c r="E806" s="508" t="s">
        <v>1716</v>
      </c>
      <c r="F806" s="512">
        <v>2</v>
      </c>
      <c r="G806" s="512">
        <v>330</v>
      </c>
      <c r="H806" s="512">
        <v>0.18181818181818182</v>
      </c>
      <c r="I806" s="512">
        <v>165</v>
      </c>
      <c r="J806" s="512">
        <v>11</v>
      </c>
      <c r="K806" s="512">
        <v>1815</v>
      </c>
      <c r="L806" s="512">
        <v>1</v>
      </c>
      <c r="M806" s="512">
        <v>165</v>
      </c>
      <c r="N806" s="512">
        <v>10</v>
      </c>
      <c r="O806" s="512">
        <v>1660</v>
      </c>
      <c r="P806" s="535">
        <v>0.91460055096418735</v>
      </c>
      <c r="Q806" s="513">
        <v>166</v>
      </c>
    </row>
    <row r="807" spans="1:17" ht="14.45" customHeight="1" x14ac:dyDescent="0.2">
      <c r="A807" s="507" t="s">
        <v>1781</v>
      </c>
      <c r="B807" s="508" t="s">
        <v>1592</v>
      </c>
      <c r="C807" s="508" t="s">
        <v>1593</v>
      </c>
      <c r="D807" s="508" t="s">
        <v>1594</v>
      </c>
      <c r="E807" s="508" t="s">
        <v>1595</v>
      </c>
      <c r="F807" s="512">
        <v>1949</v>
      </c>
      <c r="G807" s="512">
        <v>337177</v>
      </c>
      <c r="H807" s="512">
        <v>0.94388643476605583</v>
      </c>
      <c r="I807" s="512">
        <v>173</v>
      </c>
      <c r="J807" s="512">
        <v>2053</v>
      </c>
      <c r="K807" s="512">
        <v>357222</v>
      </c>
      <c r="L807" s="512">
        <v>1</v>
      </c>
      <c r="M807" s="512">
        <v>174</v>
      </c>
      <c r="N807" s="512">
        <v>1945</v>
      </c>
      <c r="O807" s="512">
        <v>340375</v>
      </c>
      <c r="P807" s="535">
        <v>0.95283885091063825</v>
      </c>
      <c r="Q807" s="513">
        <v>175</v>
      </c>
    </row>
    <row r="808" spans="1:17" ht="14.45" customHeight="1" x14ac:dyDescent="0.2">
      <c r="A808" s="507" t="s">
        <v>1781</v>
      </c>
      <c r="B808" s="508" t="s">
        <v>1592</v>
      </c>
      <c r="C808" s="508" t="s">
        <v>1593</v>
      </c>
      <c r="D808" s="508" t="s">
        <v>1608</v>
      </c>
      <c r="E808" s="508" t="s">
        <v>1609</v>
      </c>
      <c r="F808" s="512">
        <v>21</v>
      </c>
      <c r="G808" s="512">
        <v>22470</v>
      </c>
      <c r="H808" s="512">
        <v>21</v>
      </c>
      <c r="I808" s="512">
        <v>1070</v>
      </c>
      <c r="J808" s="512">
        <v>1</v>
      </c>
      <c r="K808" s="512">
        <v>1070</v>
      </c>
      <c r="L808" s="512">
        <v>1</v>
      </c>
      <c r="M808" s="512">
        <v>1070</v>
      </c>
      <c r="N808" s="512">
        <v>5</v>
      </c>
      <c r="O808" s="512">
        <v>5365</v>
      </c>
      <c r="P808" s="535">
        <v>5.0140186915887854</v>
      </c>
      <c r="Q808" s="513">
        <v>1073</v>
      </c>
    </row>
    <row r="809" spans="1:17" ht="14.45" customHeight="1" x14ac:dyDescent="0.2">
      <c r="A809" s="507" t="s">
        <v>1781</v>
      </c>
      <c r="B809" s="508" t="s">
        <v>1592</v>
      </c>
      <c r="C809" s="508" t="s">
        <v>1593</v>
      </c>
      <c r="D809" s="508" t="s">
        <v>1610</v>
      </c>
      <c r="E809" s="508" t="s">
        <v>1611</v>
      </c>
      <c r="F809" s="512">
        <v>152</v>
      </c>
      <c r="G809" s="512">
        <v>6992</v>
      </c>
      <c r="H809" s="512">
        <v>1.4205607476635513</v>
      </c>
      <c r="I809" s="512">
        <v>46</v>
      </c>
      <c r="J809" s="512">
        <v>107</v>
      </c>
      <c r="K809" s="512">
        <v>4922</v>
      </c>
      <c r="L809" s="512">
        <v>1</v>
      </c>
      <c r="M809" s="512">
        <v>46</v>
      </c>
      <c r="N809" s="512">
        <v>87</v>
      </c>
      <c r="O809" s="512">
        <v>4089</v>
      </c>
      <c r="P809" s="535">
        <v>0.83075985371800076</v>
      </c>
      <c r="Q809" s="513">
        <v>47</v>
      </c>
    </row>
    <row r="810" spans="1:17" ht="14.45" customHeight="1" x14ac:dyDescent="0.2">
      <c r="A810" s="507" t="s">
        <v>1781</v>
      </c>
      <c r="B810" s="508" t="s">
        <v>1592</v>
      </c>
      <c r="C810" s="508" t="s">
        <v>1593</v>
      </c>
      <c r="D810" s="508" t="s">
        <v>1612</v>
      </c>
      <c r="E810" s="508" t="s">
        <v>1613</v>
      </c>
      <c r="F810" s="512">
        <v>35</v>
      </c>
      <c r="G810" s="512">
        <v>12145</v>
      </c>
      <c r="H810" s="512">
        <v>0.89743589743589747</v>
      </c>
      <c r="I810" s="512">
        <v>347</v>
      </c>
      <c r="J810" s="512">
        <v>39</v>
      </c>
      <c r="K810" s="512">
        <v>13533</v>
      </c>
      <c r="L810" s="512">
        <v>1</v>
      </c>
      <c r="M810" s="512">
        <v>347</v>
      </c>
      <c r="N810" s="512">
        <v>31</v>
      </c>
      <c r="O810" s="512">
        <v>10788</v>
      </c>
      <c r="P810" s="535">
        <v>0.79716249168698738</v>
      </c>
      <c r="Q810" s="513">
        <v>348</v>
      </c>
    </row>
    <row r="811" spans="1:17" ht="14.45" customHeight="1" x14ac:dyDescent="0.2">
      <c r="A811" s="507" t="s">
        <v>1781</v>
      </c>
      <c r="B811" s="508" t="s">
        <v>1592</v>
      </c>
      <c r="C811" s="508" t="s">
        <v>1593</v>
      </c>
      <c r="D811" s="508" t="s">
        <v>1614</v>
      </c>
      <c r="E811" s="508" t="s">
        <v>1615</v>
      </c>
      <c r="F811" s="512">
        <v>24</v>
      </c>
      <c r="G811" s="512">
        <v>1224</v>
      </c>
      <c r="H811" s="512">
        <v>2.4</v>
      </c>
      <c r="I811" s="512">
        <v>51</v>
      </c>
      <c r="J811" s="512">
        <v>10</v>
      </c>
      <c r="K811" s="512">
        <v>510</v>
      </c>
      <c r="L811" s="512">
        <v>1</v>
      </c>
      <c r="M811" s="512">
        <v>51</v>
      </c>
      <c r="N811" s="512">
        <v>10</v>
      </c>
      <c r="O811" s="512">
        <v>510</v>
      </c>
      <c r="P811" s="535">
        <v>1</v>
      </c>
      <c r="Q811" s="513">
        <v>51</v>
      </c>
    </row>
    <row r="812" spans="1:17" ht="14.45" customHeight="1" x14ac:dyDescent="0.2">
      <c r="A812" s="507" t="s">
        <v>1781</v>
      </c>
      <c r="B812" s="508" t="s">
        <v>1592</v>
      </c>
      <c r="C812" s="508" t="s">
        <v>1593</v>
      </c>
      <c r="D812" s="508" t="s">
        <v>1618</v>
      </c>
      <c r="E812" s="508" t="s">
        <v>1619</v>
      </c>
      <c r="F812" s="512">
        <v>62</v>
      </c>
      <c r="G812" s="512">
        <v>23374</v>
      </c>
      <c r="H812" s="512">
        <v>0.87323943661971826</v>
      </c>
      <c r="I812" s="512">
        <v>377</v>
      </c>
      <c r="J812" s="512">
        <v>71</v>
      </c>
      <c r="K812" s="512">
        <v>26767</v>
      </c>
      <c r="L812" s="512">
        <v>1</v>
      </c>
      <c r="M812" s="512">
        <v>377</v>
      </c>
      <c r="N812" s="512">
        <v>53</v>
      </c>
      <c r="O812" s="512">
        <v>20034</v>
      </c>
      <c r="P812" s="535">
        <v>0.74845892330107966</v>
      </c>
      <c r="Q812" s="513">
        <v>378</v>
      </c>
    </row>
    <row r="813" spans="1:17" ht="14.45" customHeight="1" x14ac:dyDescent="0.2">
      <c r="A813" s="507" t="s">
        <v>1781</v>
      </c>
      <c r="B813" s="508" t="s">
        <v>1592</v>
      </c>
      <c r="C813" s="508" t="s">
        <v>1593</v>
      </c>
      <c r="D813" s="508" t="s">
        <v>1620</v>
      </c>
      <c r="E813" s="508" t="s">
        <v>1621</v>
      </c>
      <c r="F813" s="512">
        <v>1</v>
      </c>
      <c r="G813" s="512">
        <v>34</v>
      </c>
      <c r="H813" s="512">
        <v>0.25</v>
      </c>
      <c r="I813" s="512">
        <v>34</v>
      </c>
      <c r="J813" s="512">
        <v>4</v>
      </c>
      <c r="K813" s="512">
        <v>136</v>
      </c>
      <c r="L813" s="512">
        <v>1</v>
      </c>
      <c r="M813" s="512">
        <v>34</v>
      </c>
      <c r="N813" s="512">
        <v>3</v>
      </c>
      <c r="O813" s="512">
        <v>102</v>
      </c>
      <c r="P813" s="535">
        <v>0.75</v>
      </c>
      <c r="Q813" s="513">
        <v>34</v>
      </c>
    </row>
    <row r="814" spans="1:17" ht="14.45" customHeight="1" x14ac:dyDescent="0.2">
      <c r="A814" s="507" t="s">
        <v>1781</v>
      </c>
      <c r="B814" s="508" t="s">
        <v>1592</v>
      </c>
      <c r="C814" s="508" t="s">
        <v>1593</v>
      </c>
      <c r="D814" s="508" t="s">
        <v>1622</v>
      </c>
      <c r="E814" s="508" t="s">
        <v>1623</v>
      </c>
      <c r="F814" s="512">
        <v>33</v>
      </c>
      <c r="G814" s="512">
        <v>17292</v>
      </c>
      <c r="H814" s="512">
        <v>5.5</v>
      </c>
      <c r="I814" s="512">
        <v>524</v>
      </c>
      <c r="J814" s="512">
        <v>6</v>
      </c>
      <c r="K814" s="512">
        <v>3144</v>
      </c>
      <c r="L814" s="512">
        <v>1</v>
      </c>
      <c r="M814" s="512">
        <v>524</v>
      </c>
      <c r="N814" s="512">
        <v>29</v>
      </c>
      <c r="O814" s="512">
        <v>15225</v>
      </c>
      <c r="P814" s="535">
        <v>4.8425572519083966</v>
      </c>
      <c r="Q814" s="513">
        <v>525</v>
      </c>
    </row>
    <row r="815" spans="1:17" ht="14.45" customHeight="1" x14ac:dyDescent="0.2">
      <c r="A815" s="507" t="s">
        <v>1781</v>
      </c>
      <c r="B815" s="508" t="s">
        <v>1592</v>
      </c>
      <c r="C815" s="508" t="s">
        <v>1593</v>
      </c>
      <c r="D815" s="508" t="s">
        <v>1624</v>
      </c>
      <c r="E815" s="508" t="s">
        <v>1625</v>
      </c>
      <c r="F815" s="512">
        <v>26</v>
      </c>
      <c r="G815" s="512">
        <v>1482</v>
      </c>
      <c r="H815" s="512">
        <v>1.3646408839779005</v>
      </c>
      <c r="I815" s="512">
        <v>57</v>
      </c>
      <c r="J815" s="512">
        <v>19</v>
      </c>
      <c r="K815" s="512">
        <v>1086</v>
      </c>
      <c r="L815" s="512">
        <v>1</v>
      </c>
      <c r="M815" s="512">
        <v>57.157894736842103</v>
      </c>
      <c r="N815" s="512">
        <v>16</v>
      </c>
      <c r="O815" s="512">
        <v>928</v>
      </c>
      <c r="P815" s="535">
        <v>0.85451197053407002</v>
      </c>
      <c r="Q815" s="513">
        <v>58</v>
      </c>
    </row>
    <row r="816" spans="1:17" ht="14.45" customHeight="1" x14ac:dyDescent="0.2">
      <c r="A816" s="507" t="s">
        <v>1781</v>
      </c>
      <c r="B816" s="508" t="s">
        <v>1592</v>
      </c>
      <c r="C816" s="508" t="s">
        <v>1593</v>
      </c>
      <c r="D816" s="508" t="s">
        <v>1626</v>
      </c>
      <c r="E816" s="508" t="s">
        <v>1627</v>
      </c>
      <c r="F816" s="512">
        <v>4</v>
      </c>
      <c r="G816" s="512">
        <v>896</v>
      </c>
      <c r="H816" s="512">
        <v>1.3274074074074074</v>
      </c>
      <c r="I816" s="512">
        <v>224</v>
      </c>
      <c r="J816" s="512">
        <v>3</v>
      </c>
      <c r="K816" s="512">
        <v>675</v>
      </c>
      <c r="L816" s="512">
        <v>1</v>
      </c>
      <c r="M816" s="512">
        <v>225</v>
      </c>
      <c r="N816" s="512">
        <v>10</v>
      </c>
      <c r="O816" s="512">
        <v>2260</v>
      </c>
      <c r="P816" s="535">
        <v>3.3481481481481481</v>
      </c>
      <c r="Q816" s="513">
        <v>226</v>
      </c>
    </row>
    <row r="817" spans="1:17" ht="14.45" customHeight="1" x14ac:dyDescent="0.2">
      <c r="A817" s="507" t="s">
        <v>1781</v>
      </c>
      <c r="B817" s="508" t="s">
        <v>1592</v>
      </c>
      <c r="C817" s="508" t="s">
        <v>1593</v>
      </c>
      <c r="D817" s="508" t="s">
        <v>1628</v>
      </c>
      <c r="E817" s="508" t="s">
        <v>1629</v>
      </c>
      <c r="F817" s="512">
        <v>4</v>
      </c>
      <c r="G817" s="512">
        <v>2212</v>
      </c>
      <c r="H817" s="512">
        <v>1.3309265944645006</v>
      </c>
      <c r="I817" s="512">
        <v>553</v>
      </c>
      <c r="J817" s="512">
        <v>3</v>
      </c>
      <c r="K817" s="512">
        <v>1662</v>
      </c>
      <c r="L817" s="512">
        <v>1</v>
      </c>
      <c r="M817" s="512">
        <v>554</v>
      </c>
      <c r="N817" s="512">
        <v>10</v>
      </c>
      <c r="O817" s="512">
        <v>5550</v>
      </c>
      <c r="P817" s="535">
        <v>3.3393501805054151</v>
      </c>
      <c r="Q817" s="513">
        <v>555</v>
      </c>
    </row>
    <row r="818" spans="1:17" ht="14.45" customHeight="1" x14ac:dyDescent="0.2">
      <c r="A818" s="507" t="s">
        <v>1781</v>
      </c>
      <c r="B818" s="508" t="s">
        <v>1592</v>
      </c>
      <c r="C818" s="508" t="s">
        <v>1593</v>
      </c>
      <c r="D818" s="508" t="s">
        <v>1632</v>
      </c>
      <c r="E818" s="508" t="s">
        <v>1633</v>
      </c>
      <c r="F818" s="512"/>
      <c r="G818" s="512"/>
      <c r="H818" s="512"/>
      <c r="I818" s="512"/>
      <c r="J818" s="512"/>
      <c r="K818" s="512"/>
      <c r="L818" s="512"/>
      <c r="M818" s="512"/>
      <c r="N818" s="512">
        <v>2</v>
      </c>
      <c r="O818" s="512">
        <v>286</v>
      </c>
      <c r="P818" s="535"/>
      <c r="Q818" s="513">
        <v>143</v>
      </c>
    </row>
    <row r="819" spans="1:17" ht="14.45" customHeight="1" x14ac:dyDescent="0.2">
      <c r="A819" s="507" t="s">
        <v>1781</v>
      </c>
      <c r="B819" s="508" t="s">
        <v>1592</v>
      </c>
      <c r="C819" s="508" t="s">
        <v>1593</v>
      </c>
      <c r="D819" s="508" t="s">
        <v>1638</v>
      </c>
      <c r="E819" s="508" t="s">
        <v>1639</v>
      </c>
      <c r="F819" s="512">
        <v>105</v>
      </c>
      <c r="G819" s="512">
        <v>1785</v>
      </c>
      <c r="H819" s="512">
        <v>1.2962962962962963</v>
      </c>
      <c r="I819" s="512">
        <v>17</v>
      </c>
      <c r="J819" s="512">
        <v>81</v>
      </c>
      <c r="K819" s="512">
        <v>1377</v>
      </c>
      <c r="L819" s="512">
        <v>1</v>
      </c>
      <c r="M819" s="512">
        <v>17</v>
      </c>
      <c r="N819" s="512">
        <v>74</v>
      </c>
      <c r="O819" s="512">
        <v>1258</v>
      </c>
      <c r="P819" s="535">
        <v>0.9135802469135802</v>
      </c>
      <c r="Q819" s="513">
        <v>17</v>
      </c>
    </row>
    <row r="820" spans="1:17" ht="14.45" customHeight="1" x14ac:dyDescent="0.2">
      <c r="A820" s="507" t="s">
        <v>1781</v>
      </c>
      <c r="B820" s="508" t="s">
        <v>1592</v>
      </c>
      <c r="C820" s="508" t="s">
        <v>1593</v>
      </c>
      <c r="D820" s="508" t="s">
        <v>1640</v>
      </c>
      <c r="E820" s="508" t="s">
        <v>1641</v>
      </c>
      <c r="F820" s="512">
        <v>7</v>
      </c>
      <c r="G820" s="512">
        <v>1001</v>
      </c>
      <c r="H820" s="512">
        <v>0.875</v>
      </c>
      <c r="I820" s="512">
        <v>143</v>
      </c>
      <c r="J820" s="512">
        <v>8</v>
      </c>
      <c r="K820" s="512">
        <v>1144</v>
      </c>
      <c r="L820" s="512">
        <v>1</v>
      </c>
      <c r="M820" s="512">
        <v>143</v>
      </c>
      <c r="N820" s="512">
        <v>3</v>
      </c>
      <c r="O820" s="512">
        <v>432</v>
      </c>
      <c r="P820" s="535">
        <v>0.3776223776223776</v>
      </c>
      <c r="Q820" s="513">
        <v>144</v>
      </c>
    </row>
    <row r="821" spans="1:17" ht="14.45" customHeight="1" x14ac:dyDescent="0.2">
      <c r="A821" s="507" t="s">
        <v>1781</v>
      </c>
      <c r="B821" s="508" t="s">
        <v>1592</v>
      </c>
      <c r="C821" s="508" t="s">
        <v>1593</v>
      </c>
      <c r="D821" s="508" t="s">
        <v>1642</v>
      </c>
      <c r="E821" s="508" t="s">
        <v>1643</v>
      </c>
      <c r="F821" s="512">
        <v>43</v>
      </c>
      <c r="G821" s="512">
        <v>2795</v>
      </c>
      <c r="H821" s="512">
        <v>1.7916666666666667</v>
      </c>
      <c r="I821" s="512">
        <v>65</v>
      </c>
      <c r="J821" s="512">
        <v>24</v>
      </c>
      <c r="K821" s="512">
        <v>1560</v>
      </c>
      <c r="L821" s="512">
        <v>1</v>
      </c>
      <c r="M821" s="512">
        <v>65</v>
      </c>
      <c r="N821" s="512">
        <v>9</v>
      </c>
      <c r="O821" s="512">
        <v>594</v>
      </c>
      <c r="P821" s="535">
        <v>0.38076923076923075</v>
      </c>
      <c r="Q821" s="513">
        <v>66</v>
      </c>
    </row>
    <row r="822" spans="1:17" ht="14.45" customHeight="1" x14ac:dyDescent="0.2">
      <c r="A822" s="507" t="s">
        <v>1781</v>
      </c>
      <c r="B822" s="508" t="s">
        <v>1592</v>
      </c>
      <c r="C822" s="508" t="s">
        <v>1593</v>
      </c>
      <c r="D822" s="508" t="s">
        <v>1648</v>
      </c>
      <c r="E822" s="508" t="s">
        <v>1649</v>
      </c>
      <c r="F822" s="512">
        <v>1579</v>
      </c>
      <c r="G822" s="512">
        <v>214744</v>
      </c>
      <c r="H822" s="512">
        <v>0.94471451007650309</v>
      </c>
      <c r="I822" s="512">
        <v>136</v>
      </c>
      <c r="J822" s="512">
        <v>1662</v>
      </c>
      <c r="K822" s="512">
        <v>227311</v>
      </c>
      <c r="L822" s="512">
        <v>1</v>
      </c>
      <c r="M822" s="512">
        <v>136.76955475330928</v>
      </c>
      <c r="N822" s="512">
        <v>1655</v>
      </c>
      <c r="O822" s="512">
        <v>228390</v>
      </c>
      <c r="P822" s="535">
        <v>1.0047468006387725</v>
      </c>
      <c r="Q822" s="513">
        <v>138</v>
      </c>
    </row>
    <row r="823" spans="1:17" ht="14.45" customHeight="1" x14ac:dyDescent="0.2">
      <c r="A823" s="507" t="s">
        <v>1781</v>
      </c>
      <c r="B823" s="508" t="s">
        <v>1592</v>
      </c>
      <c r="C823" s="508" t="s">
        <v>1593</v>
      </c>
      <c r="D823" s="508" t="s">
        <v>1650</v>
      </c>
      <c r="E823" s="508" t="s">
        <v>1651</v>
      </c>
      <c r="F823" s="512">
        <v>843</v>
      </c>
      <c r="G823" s="512">
        <v>76713</v>
      </c>
      <c r="H823" s="512">
        <v>0.97344110854503463</v>
      </c>
      <c r="I823" s="512">
        <v>91</v>
      </c>
      <c r="J823" s="512">
        <v>866</v>
      </c>
      <c r="K823" s="512">
        <v>78806</v>
      </c>
      <c r="L823" s="512">
        <v>1</v>
      </c>
      <c r="M823" s="512">
        <v>91</v>
      </c>
      <c r="N823" s="512">
        <v>698</v>
      </c>
      <c r="O823" s="512">
        <v>64216</v>
      </c>
      <c r="P823" s="535">
        <v>0.81486181255234369</v>
      </c>
      <c r="Q823" s="513">
        <v>92</v>
      </c>
    </row>
    <row r="824" spans="1:17" ht="14.45" customHeight="1" x14ac:dyDescent="0.2">
      <c r="A824" s="507" t="s">
        <v>1781</v>
      </c>
      <c r="B824" s="508" t="s">
        <v>1592</v>
      </c>
      <c r="C824" s="508" t="s">
        <v>1593</v>
      </c>
      <c r="D824" s="508" t="s">
        <v>1652</v>
      </c>
      <c r="E824" s="508" t="s">
        <v>1653</v>
      </c>
      <c r="F824" s="512">
        <v>7</v>
      </c>
      <c r="G824" s="512">
        <v>959</v>
      </c>
      <c r="H824" s="512">
        <v>0.99070247933884292</v>
      </c>
      <c r="I824" s="512">
        <v>137</v>
      </c>
      <c r="J824" s="512">
        <v>7</v>
      </c>
      <c r="K824" s="512">
        <v>968</v>
      </c>
      <c r="L824" s="512">
        <v>1</v>
      </c>
      <c r="M824" s="512">
        <v>138.28571428571428</v>
      </c>
      <c r="N824" s="512">
        <v>5</v>
      </c>
      <c r="O824" s="512">
        <v>700</v>
      </c>
      <c r="P824" s="535">
        <v>0.72314049586776863</v>
      </c>
      <c r="Q824" s="513">
        <v>140</v>
      </c>
    </row>
    <row r="825" spans="1:17" ht="14.45" customHeight="1" x14ac:dyDescent="0.2">
      <c r="A825" s="507" t="s">
        <v>1781</v>
      </c>
      <c r="B825" s="508" t="s">
        <v>1592</v>
      </c>
      <c r="C825" s="508" t="s">
        <v>1593</v>
      </c>
      <c r="D825" s="508" t="s">
        <v>1654</v>
      </c>
      <c r="E825" s="508" t="s">
        <v>1655</v>
      </c>
      <c r="F825" s="512">
        <v>127</v>
      </c>
      <c r="G825" s="512">
        <v>8382</v>
      </c>
      <c r="H825" s="512">
        <v>1.0433159073935774</v>
      </c>
      <c r="I825" s="512">
        <v>66</v>
      </c>
      <c r="J825" s="512">
        <v>121</v>
      </c>
      <c r="K825" s="512">
        <v>8034</v>
      </c>
      <c r="L825" s="512">
        <v>1</v>
      </c>
      <c r="M825" s="512">
        <v>66.396694214876035</v>
      </c>
      <c r="N825" s="512">
        <v>109</v>
      </c>
      <c r="O825" s="512">
        <v>7303</v>
      </c>
      <c r="P825" s="535">
        <v>0.90901170027383615</v>
      </c>
      <c r="Q825" s="513">
        <v>67</v>
      </c>
    </row>
    <row r="826" spans="1:17" ht="14.45" customHeight="1" x14ac:dyDescent="0.2">
      <c r="A826" s="507" t="s">
        <v>1781</v>
      </c>
      <c r="B826" s="508" t="s">
        <v>1592</v>
      </c>
      <c r="C826" s="508" t="s">
        <v>1593</v>
      </c>
      <c r="D826" s="508" t="s">
        <v>1656</v>
      </c>
      <c r="E826" s="508" t="s">
        <v>1657</v>
      </c>
      <c r="F826" s="512">
        <v>91</v>
      </c>
      <c r="G826" s="512">
        <v>29848</v>
      </c>
      <c r="H826" s="512">
        <v>1.1666666666666667</v>
      </c>
      <c r="I826" s="512">
        <v>328</v>
      </c>
      <c r="J826" s="512">
        <v>78</v>
      </c>
      <c r="K826" s="512">
        <v>25584</v>
      </c>
      <c r="L826" s="512">
        <v>1</v>
      </c>
      <c r="M826" s="512">
        <v>328</v>
      </c>
      <c r="N826" s="512">
        <v>57</v>
      </c>
      <c r="O826" s="512">
        <v>18753</v>
      </c>
      <c r="P826" s="535">
        <v>0.73299718574108819</v>
      </c>
      <c r="Q826" s="513">
        <v>329</v>
      </c>
    </row>
    <row r="827" spans="1:17" ht="14.45" customHeight="1" x14ac:dyDescent="0.2">
      <c r="A827" s="507" t="s">
        <v>1781</v>
      </c>
      <c r="B827" s="508" t="s">
        <v>1592</v>
      </c>
      <c r="C827" s="508" t="s">
        <v>1593</v>
      </c>
      <c r="D827" s="508" t="s">
        <v>1664</v>
      </c>
      <c r="E827" s="508" t="s">
        <v>1665</v>
      </c>
      <c r="F827" s="512">
        <v>154</v>
      </c>
      <c r="G827" s="512">
        <v>7854</v>
      </c>
      <c r="H827" s="512">
        <v>0.8651685393258427</v>
      </c>
      <c r="I827" s="512">
        <v>51</v>
      </c>
      <c r="J827" s="512">
        <v>178</v>
      </c>
      <c r="K827" s="512">
        <v>9078</v>
      </c>
      <c r="L827" s="512">
        <v>1</v>
      </c>
      <c r="M827" s="512">
        <v>51</v>
      </c>
      <c r="N827" s="512">
        <v>110</v>
      </c>
      <c r="O827" s="512">
        <v>5720</v>
      </c>
      <c r="P827" s="535">
        <v>0.63009473452302267</v>
      </c>
      <c r="Q827" s="513">
        <v>52</v>
      </c>
    </row>
    <row r="828" spans="1:17" ht="14.45" customHeight="1" x14ac:dyDescent="0.2">
      <c r="A828" s="507" t="s">
        <v>1781</v>
      </c>
      <c r="B828" s="508" t="s">
        <v>1592</v>
      </c>
      <c r="C828" s="508" t="s">
        <v>1593</v>
      </c>
      <c r="D828" s="508" t="s">
        <v>1672</v>
      </c>
      <c r="E828" s="508" t="s">
        <v>1673</v>
      </c>
      <c r="F828" s="512">
        <v>6</v>
      </c>
      <c r="G828" s="512">
        <v>1242</v>
      </c>
      <c r="H828" s="512">
        <v>0.75</v>
      </c>
      <c r="I828" s="512">
        <v>207</v>
      </c>
      <c r="J828" s="512">
        <v>8</v>
      </c>
      <c r="K828" s="512">
        <v>1656</v>
      </c>
      <c r="L828" s="512">
        <v>1</v>
      </c>
      <c r="M828" s="512">
        <v>207</v>
      </c>
      <c r="N828" s="512">
        <v>4</v>
      </c>
      <c r="O828" s="512">
        <v>836</v>
      </c>
      <c r="P828" s="535">
        <v>0.50483091787439616</v>
      </c>
      <c r="Q828" s="513">
        <v>209</v>
      </c>
    </row>
    <row r="829" spans="1:17" ht="14.45" customHeight="1" x14ac:dyDescent="0.2">
      <c r="A829" s="507" t="s">
        <v>1781</v>
      </c>
      <c r="B829" s="508" t="s">
        <v>1592</v>
      </c>
      <c r="C829" s="508" t="s">
        <v>1593</v>
      </c>
      <c r="D829" s="508" t="s">
        <v>1678</v>
      </c>
      <c r="E829" s="508" t="s">
        <v>1679</v>
      </c>
      <c r="F829" s="512">
        <v>29</v>
      </c>
      <c r="G829" s="512">
        <v>17748</v>
      </c>
      <c r="H829" s="512">
        <v>3.2222222222222223</v>
      </c>
      <c r="I829" s="512">
        <v>612</v>
      </c>
      <c r="J829" s="512">
        <v>9</v>
      </c>
      <c r="K829" s="512">
        <v>5508</v>
      </c>
      <c r="L829" s="512">
        <v>1</v>
      </c>
      <c r="M829" s="512">
        <v>612</v>
      </c>
      <c r="N829" s="512">
        <v>41</v>
      </c>
      <c r="O829" s="512">
        <v>25215</v>
      </c>
      <c r="P829" s="535">
        <v>4.5778867102396514</v>
      </c>
      <c r="Q829" s="513">
        <v>615</v>
      </c>
    </row>
    <row r="830" spans="1:17" ht="14.45" customHeight="1" x14ac:dyDescent="0.2">
      <c r="A830" s="507" t="s">
        <v>1781</v>
      </c>
      <c r="B830" s="508" t="s">
        <v>1592</v>
      </c>
      <c r="C830" s="508" t="s">
        <v>1593</v>
      </c>
      <c r="D830" s="508" t="s">
        <v>1684</v>
      </c>
      <c r="E830" s="508" t="s">
        <v>1685</v>
      </c>
      <c r="F830" s="512"/>
      <c r="G830" s="512"/>
      <c r="H830" s="512"/>
      <c r="I830" s="512"/>
      <c r="J830" s="512"/>
      <c r="K830" s="512"/>
      <c r="L830" s="512"/>
      <c r="M830" s="512"/>
      <c r="N830" s="512">
        <v>2</v>
      </c>
      <c r="O830" s="512">
        <v>3582</v>
      </c>
      <c r="P830" s="535"/>
      <c r="Q830" s="513">
        <v>1791</v>
      </c>
    </row>
    <row r="831" spans="1:17" ht="14.45" customHeight="1" x14ac:dyDescent="0.2">
      <c r="A831" s="507" t="s">
        <v>1781</v>
      </c>
      <c r="B831" s="508" t="s">
        <v>1592</v>
      </c>
      <c r="C831" s="508" t="s">
        <v>1593</v>
      </c>
      <c r="D831" s="508" t="s">
        <v>1695</v>
      </c>
      <c r="E831" s="508" t="s">
        <v>1696</v>
      </c>
      <c r="F831" s="512"/>
      <c r="G831" s="512"/>
      <c r="H831" s="512"/>
      <c r="I831" s="512"/>
      <c r="J831" s="512"/>
      <c r="K831" s="512"/>
      <c r="L831" s="512"/>
      <c r="M831" s="512"/>
      <c r="N831" s="512">
        <v>2</v>
      </c>
      <c r="O831" s="512">
        <v>94</v>
      </c>
      <c r="P831" s="535"/>
      <c r="Q831" s="513">
        <v>47</v>
      </c>
    </row>
    <row r="832" spans="1:17" ht="14.45" customHeight="1" x14ac:dyDescent="0.2">
      <c r="A832" s="507" t="s">
        <v>1781</v>
      </c>
      <c r="B832" s="508" t="s">
        <v>1592</v>
      </c>
      <c r="C832" s="508" t="s">
        <v>1593</v>
      </c>
      <c r="D832" s="508" t="s">
        <v>1703</v>
      </c>
      <c r="E832" s="508" t="s">
        <v>1704</v>
      </c>
      <c r="F832" s="512">
        <v>1</v>
      </c>
      <c r="G832" s="512">
        <v>242</v>
      </c>
      <c r="H832" s="512"/>
      <c r="I832" s="512">
        <v>242</v>
      </c>
      <c r="J832" s="512"/>
      <c r="K832" s="512"/>
      <c r="L832" s="512"/>
      <c r="M832" s="512"/>
      <c r="N832" s="512"/>
      <c r="O832" s="512"/>
      <c r="P832" s="535"/>
      <c r="Q832" s="513"/>
    </row>
    <row r="833" spans="1:17" ht="14.45" customHeight="1" x14ac:dyDescent="0.2">
      <c r="A833" s="507" t="s">
        <v>1781</v>
      </c>
      <c r="B833" s="508" t="s">
        <v>1592</v>
      </c>
      <c r="C833" s="508" t="s">
        <v>1593</v>
      </c>
      <c r="D833" s="508" t="s">
        <v>1705</v>
      </c>
      <c r="E833" s="508" t="s">
        <v>1706</v>
      </c>
      <c r="F833" s="512">
        <v>2</v>
      </c>
      <c r="G833" s="512">
        <v>2986</v>
      </c>
      <c r="H833" s="512">
        <v>0.22222222222222221</v>
      </c>
      <c r="I833" s="512">
        <v>1493</v>
      </c>
      <c r="J833" s="512">
        <v>9</v>
      </c>
      <c r="K833" s="512">
        <v>13437</v>
      </c>
      <c r="L833" s="512">
        <v>1</v>
      </c>
      <c r="M833" s="512">
        <v>1493</v>
      </c>
      <c r="N833" s="512">
        <v>7</v>
      </c>
      <c r="O833" s="512">
        <v>10472</v>
      </c>
      <c r="P833" s="535">
        <v>0.77934062662796755</v>
      </c>
      <c r="Q833" s="513">
        <v>1496</v>
      </c>
    </row>
    <row r="834" spans="1:17" ht="14.45" customHeight="1" x14ac:dyDescent="0.2">
      <c r="A834" s="507" t="s">
        <v>1781</v>
      </c>
      <c r="B834" s="508" t="s">
        <v>1592</v>
      </c>
      <c r="C834" s="508" t="s">
        <v>1593</v>
      </c>
      <c r="D834" s="508" t="s">
        <v>1707</v>
      </c>
      <c r="E834" s="508" t="s">
        <v>1708</v>
      </c>
      <c r="F834" s="512">
        <v>1</v>
      </c>
      <c r="G834" s="512">
        <v>327</v>
      </c>
      <c r="H834" s="512">
        <v>0.2</v>
      </c>
      <c r="I834" s="512">
        <v>327</v>
      </c>
      <c r="J834" s="512">
        <v>5</v>
      </c>
      <c r="K834" s="512">
        <v>1635</v>
      </c>
      <c r="L834" s="512">
        <v>1</v>
      </c>
      <c r="M834" s="512">
        <v>327</v>
      </c>
      <c r="N834" s="512">
        <v>7</v>
      </c>
      <c r="O834" s="512">
        <v>2303</v>
      </c>
      <c r="P834" s="535">
        <v>1.4085626911314986</v>
      </c>
      <c r="Q834" s="513">
        <v>329</v>
      </c>
    </row>
    <row r="835" spans="1:17" ht="14.45" customHeight="1" x14ac:dyDescent="0.2">
      <c r="A835" s="507" t="s">
        <v>1781</v>
      </c>
      <c r="B835" s="508" t="s">
        <v>1592</v>
      </c>
      <c r="C835" s="508" t="s">
        <v>1593</v>
      </c>
      <c r="D835" s="508" t="s">
        <v>1709</v>
      </c>
      <c r="E835" s="508" t="s">
        <v>1710</v>
      </c>
      <c r="F835" s="512"/>
      <c r="G835" s="512"/>
      <c r="H835" s="512"/>
      <c r="I835" s="512"/>
      <c r="J835" s="512">
        <v>3</v>
      </c>
      <c r="K835" s="512">
        <v>2664</v>
      </c>
      <c r="L835" s="512">
        <v>1</v>
      </c>
      <c r="M835" s="512">
        <v>888</v>
      </c>
      <c r="N835" s="512">
        <v>3</v>
      </c>
      <c r="O835" s="512">
        <v>2673</v>
      </c>
      <c r="P835" s="535">
        <v>1.0033783783783783</v>
      </c>
      <c r="Q835" s="513">
        <v>891</v>
      </c>
    </row>
    <row r="836" spans="1:17" ht="14.45" customHeight="1" x14ac:dyDescent="0.2">
      <c r="A836" s="507" t="s">
        <v>1781</v>
      </c>
      <c r="B836" s="508" t="s">
        <v>1592</v>
      </c>
      <c r="C836" s="508" t="s">
        <v>1593</v>
      </c>
      <c r="D836" s="508" t="s">
        <v>1713</v>
      </c>
      <c r="E836" s="508" t="s">
        <v>1714</v>
      </c>
      <c r="F836" s="512">
        <v>305</v>
      </c>
      <c r="G836" s="512">
        <v>79300</v>
      </c>
      <c r="H836" s="512">
        <v>0.2823712059707445</v>
      </c>
      <c r="I836" s="512">
        <v>260</v>
      </c>
      <c r="J836" s="512">
        <v>1076</v>
      </c>
      <c r="K836" s="512">
        <v>280836</v>
      </c>
      <c r="L836" s="512">
        <v>1</v>
      </c>
      <c r="M836" s="512">
        <v>261</v>
      </c>
      <c r="N836" s="512">
        <v>1019</v>
      </c>
      <c r="O836" s="512">
        <v>266978</v>
      </c>
      <c r="P836" s="535">
        <v>0.95065447449757157</v>
      </c>
      <c r="Q836" s="513">
        <v>262</v>
      </c>
    </row>
    <row r="837" spans="1:17" ht="14.45" customHeight="1" x14ac:dyDescent="0.2">
      <c r="A837" s="507" t="s">
        <v>1781</v>
      </c>
      <c r="B837" s="508" t="s">
        <v>1592</v>
      </c>
      <c r="C837" s="508" t="s">
        <v>1593</v>
      </c>
      <c r="D837" s="508" t="s">
        <v>1715</v>
      </c>
      <c r="E837" s="508" t="s">
        <v>1716</v>
      </c>
      <c r="F837" s="512">
        <v>15</v>
      </c>
      <c r="G837" s="512">
        <v>2475</v>
      </c>
      <c r="H837" s="512">
        <v>0.17045454545454544</v>
      </c>
      <c r="I837" s="512">
        <v>165</v>
      </c>
      <c r="J837" s="512">
        <v>88</v>
      </c>
      <c r="K837" s="512">
        <v>14520</v>
      </c>
      <c r="L837" s="512">
        <v>1</v>
      </c>
      <c r="M837" s="512">
        <v>165</v>
      </c>
      <c r="N837" s="512">
        <v>51</v>
      </c>
      <c r="O837" s="512">
        <v>8466</v>
      </c>
      <c r="P837" s="535">
        <v>0.58305785123966947</v>
      </c>
      <c r="Q837" s="513">
        <v>166</v>
      </c>
    </row>
    <row r="838" spans="1:17" ht="14.45" customHeight="1" thickBot="1" x14ac:dyDescent="0.25">
      <c r="A838" s="514" t="s">
        <v>1781</v>
      </c>
      <c r="B838" s="515" t="s">
        <v>1592</v>
      </c>
      <c r="C838" s="515" t="s">
        <v>1593</v>
      </c>
      <c r="D838" s="515" t="s">
        <v>1719</v>
      </c>
      <c r="E838" s="515" t="s">
        <v>1720</v>
      </c>
      <c r="F838" s="519"/>
      <c r="G838" s="519"/>
      <c r="H838" s="519"/>
      <c r="I838" s="519"/>
      <c r="J838" s="519">
        <v>1</v>
      </c>
      <c r="K838" s="519">
        <v>152</v>
      </c>
      <c r="L838" s="519">
        <v>1</v>
      </c>
      <c r="M838" s="519">
        <v>152</v>
      </c>
      <c r="N838" s="519">
        <v>12</v>
      </c>
      <c r="O838" s="519">
        <v>1824</v>
      </c>
      <c r="P838" s="527">
        <v>12</v>
      </c>
      <c r="Q838" s="520">
        <v>152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786D0A8D-27B3-47CA-A3D1-A5BC87937CBB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5" customHeight="1" x14ac:dyDescent="0.2">
      <c r="A5" s="112" t="str">
        <f>HYPERLINK("#'Léky Žádanky'!A1","Léky (Kč)")</f>
        <v>Léky (Kč)</v>
      </c>
      <c r="B5" s="27">
        <v>27.17174000000001</v>
      </c>
      <c r="C5" s="29">
        <v>23.437580000000008</v>
      </c>
      <c r="D5" s="8"/>
      <c r="E5" s="117">
        <v>24.223879999999991</v>
      </c>
      <c r="F5" s="28">
        <v>33.333334472656247</v>
      </c>
      <c r="G5" s="116">
        <f>E5-F5</f>
        <v>-9.1094544726562567</v>
      </c>
      <c r="H5" s="122">
        <f>IF(F5&lt;0.00000001,"",E5/F5)</f>
        <v>0.72671637516106113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18837.623130000018</v>
      </c>
      <c r="C6" s="31">
        <v>24046.299439999984</v>
      </c>
      <c r="D6" s="8"/>
      <c r="E6" s="118">
        <v>24490.479360000019</v>
      </c>
      <c r="F6" s="30">
        <v>24741.054916748046</v>
      </c>
      <c r="G6" s="119">
        <f>E6-F6</f>
        <v>-250.57555674802643</v>
      </c>
      <c r="H6" s="123">
        <f>IF(F6&lt;0.00000001,"",E6/F6)</f>
        <v>0.98987207467138338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17503.025989999998</v>
      </c>
      <c r="C7" s="31">
        <v>20821.234339999999</v>
      </c>
      <c r="D7" s="8"/>
      <c r="E7" s="118">
        <v>21734.286789999998</v>
      </c>
      <c r="F7" s="30">
        <v>22319.262488281249</v>
      </c>
      <c r="G7" s="119">
        <f>E7-F7</f>
        <v>-584.97569828125052</v>
      </c>
      <c r="H7" s="123">
        <f>IF(F7&lt;0.00000001,"",E7/F7)</f>
        <v>0.97379054533775955</v>
      </c>
    </row>
    <row r="8" spans="1:10" ht="14.45" customHeight="1" thickBot="1" x14ac:dyDescent="0.25">
      <c r="A8" s="1" t="s">
        <v>75</v>
      </c>
      <c r="B8" s="11">
        <v>2632.1628400000154</v>
      </c>
      <c r="C8" s="33">
        <v>2823.5752600000233</v>
      </c>
      <c r="D8" s="8"/>
      <c r="E8" s="120">
        <v>3041.7127900000087</v>
      </c>
      <c r="F8" s="32">
        <v>2842.3997837181087</v>
      </c>
      <c r="G8" s="121">
        <f>E8-F8</f>
        <v>199.31300628190002</v>
      </c>
      <c r="H8" s="124">
        <f>IF(F8&lt;0.00000001,"",E8/F8)</f>
        <v>1.0701213838474126</v>
      </c>
    </row>
    <row r="9" spans="1:10" ht="14.45" customHeight="1" thickBot="1" x14ac:dyDescent="0.25">
      <c r="A9" s="2" t="s">
        <v>76</v>
      </c>
      <c r="B9" s="3">
        <v>38999.983700000041</v>
      </c>
      <c r="C9" s="35">
        <v>47714.546620000008</v>
      </c>
      <c r="D9" s="8"/>
      <c r="E9" s="3">
        <v>49290.70282000002</v>
      </c>
      <c r="F9" s="34">
        <v>49936.050523220059</v>
      </c>
      <c r="G9" s="34">
        <f>E9-F9</f>
        <v>-645.34770322003897</v>
      </c>
      <c r="H9" s="125">
        <f>IF(F9&lt;0.00000001,"",E9/F9)</f>
        <v>0.98707651693599685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31413.026999999998</v>
      </c>
      <c r="C11" s="29">
        <f>IF(ISERROR(VLOOKUP("Celkem:",'ZV Vykáz.-A'!A:H,5,0)),0,VLOOKUP("Celkem:",'ZV Vykáz.-A'!A:H,5,0)/1000)</f>
        <v>40857.569000000003</v>
      </c>
      <c r="D11" s="8"/>
      <c r="E11" s="117">
        <f>IF(ISERROR(VLOOKUP("Celkem:",'ZV Vykáz.-A'!A:H,8,0)),0,VLOOKUP("Celkem:",'ZV Vykáz.-A'!A:H,8,0)/1000)</f>
        <v>43614.048000000003</v>
      </c>
      <c r="F11" s="28">
        <f>C11</f>
        <v>40857.569000000003</v>
      </c>
      <c r="G11" s="116">
        <f>E11-F11</f>
        <v>2756.4789999999994</v>
      </c>
      <c r="H11" s="122">
        <f>IF(F11&lt;0.00000001,"",E11/F11)</f>
        <v>1.0674655655602026</v>
      </c>
      <c r="I11" s="116">
        <f>E11-B11</f>
        <v>12201.021000000004</v>
      </c>
      <c r="J11" s="122">
        <f>IF(B11&lt;0.00000001,"",E11/B11)</f>
        <v>1.3884064085896595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31413.026999999998</v>
      </c>
      <c r="C13" s="37">
        <f>SUM(C11:C12)</f>
        <v>40857.569000000003</v>
      </c>
      <c r="D13" s="8"/>
      <c r="E13" s="5">
        <f>SUM(E11:E12)</f>
        <v>43614.048000000003</v>
      </c>
      <c r="F13" s="36">
        <f>SUM(F11:F12)</f>
        <v>40857.569000000003</v>
      </c>
      <c r="G13" s="36">
        <f>E13-F13</f>
        <v>2756.4789999999994</v>
      </c>
      <c r="H13" s="126">
        <f>IF(F13&lt;0.00000001,"",E13/F13)</f>
        <v>1.0674655655602026</v>
      </c>
      <c r="I13" s="36">
        <f>SUM(I11:I12)</f>
        <v>12201.021000000004</v>
      </c>
      <c r="J13" s="126">
        <f>IF(B13&lt;0.00000001,"",E13/B13)</f>
        <v>1.3884064085896595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0.80546256741127731</v>
      </c>
      <c r="C15" s="39">
        <f>IF(C9=0,"",C13/C9)</f>
        <v>0.85629167401276662</v>
      </c>
      <c r="D15" s="8"/>
      <c r="E15" s="6">
        <f>IF(E9=0,"",E13/E9)</f>
        <v>0.88483315320680156</v>
      </c>
      <c r="F15" s="38">
        <f>IF(F9=0,"",F13/F9)</f>
        <v>0.8181978464837022</v>
      </c>
      <c r="G15" s="38">
        <f>IF(ISERROR(F15-E15),"",E15-F15)</f>
        <v>6.6635306723099363E-2</v>
      </c>
      <c r="H15" s="127">
        <f>IF(ISERROR(F15-E15),"",IF(F15&lt;0.00000001,"",E15/F15))</f>
        <v>1.0814415572095089</v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249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 xr:uid="{CA2567DD-2B9A-43AE-B48E-7B3E75B3520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1.1158069410195752</v>
      </c>
      <c r="C4" s="201">
        <f t="shared" ref="C4:M4" si="0">(C10+C8)/C6</f>
        <v>1.0673307927176687</v>
      </c>
      <c r="D4" s="201">
        <f t="shared" si="0"/>
        <v>0.9976102568163564</v>
      </c>
      <c r="E4" s="201">
        <f t="shared" si="0"/>
        <v>1.0867126127773596</v>
      </c>
      <c r="F4" s="201">
        <f t="shared" si="0"/>
        <v>1.0635053034130257</v>
      </c>
      <c r="G4" s="201">
        <f t="shared" si="0"/>
        <v>1.0426482371335812</v>
      </c>
      <c r="H4" s="201">
        <f t="shared" si="0"/>
        <v>1.000152332348788</v>
      </c>
      <c r="I4" s="201">
        <f t="shared" si="0"/>
        <v>1.007482882540446</v>
      </c>
      <c r="J4" s="201">
        <f t="shared" si="0"/>
        <v>1.0092706456961453</v>
      </c>
      <c r="K4" s="201">
        <f t="shared" si="0"/>
        <v>1.0011545973586125</v>
      </c>
      <c r="L4" s="201">
        <f t="shared" si="0"/>
        <v>1.0011545973586125</v>
      </c>
      <c r="M4" s="201">
        <f t="shared" si="0"/>
        <v>1.0011545973586125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4380.9532100000097</v>
      </c>
      <c r="C5" s="201">
        <f>IF(ISERROR(VLOOKUP($A5,'Man Tab'!$A:$Q,COLUMN()+2,0)),0,VLOOKUP($A5,'Man Tab'!$A:$Q,COLUMN()+2,0))</f>
        <v>4397.4124700000102</v>
      </c>
      <c r="D5" s="201">
        <f>IF(ISERROR(VLOOKUP($A5,'Man Tab'!$A:$Q,COLUMN()+2,0)),0,VLOOKUP($A5,'Man Tab'!$A:$Q,COLUMN()+2,0))</f>
        <v>4208.9336299999904</v>
      </c>
      <c r="E5" s="201">
        <f>IF(ISERROR(VLOOKUP($A5,'Man Tab'!$A:$Q,COLUMN()+2,0)),0,VLOOKUP($A5,'Man Tab'!$A:$Q,COLUMN()+2,0))</f>
        <v>4553.6804999999804</v>
      </c>
      <c r="F5" s="201">
        <f>IF(ISERROR(VLOOKUP($A5,'Man Tab'!$A:$Q,COLUMN()+2,0)),0,VLOOKUP($A5,'Man Tab'!$A:$Q,COLUMN()+2,0))</f>
        <v>4678.8933999999999</v>
      </c>
      <c r="G5" s="201">
        <f>IF(ISERROR(VLOOKUP($A5,'Man Tab'!$A:$Q,COLUMN()+2,0)),0,VLOOKUP($A5,'Man Tab'!$A:$Q,COLUMN()+2,0))</f>
        <v>4240.9541499999796</v>
      </c>
      <c r="H5" s="201">
        <f>IF(ISERROR(VLOOKUP($A5,'Man Tab'!$A:$Q,COLUMN()+2,0)),0,VLOOKUP($A5,'Man Tab'!$A:$Q,COLUMN()+2,0))</f>
        <v>5117.4292500000001</v>
      </c>
      <c r="I5" s="201">
        <f>IF(ISERROR(VLOOKUP($A5,'Man Tab'!$A:$Q,COLUMN()+2,0)),0,VLOOKUP($A5,'Man Tab'!$A:$Q,COLUMN()+2,0))</f>
        <v>3866.0041500000102</v>
      </c>
      <c r="J5" s="201">
        <f>IF(ISERROR(VLOOKUP($A5,'Man Tab'!$A:$Q,COLUMN()+2,0)),0,VLOOKUP($A5,'Man Tab'!$A:$Q,COLUMN()+2,0))</f>
        <v>4021.3743199999799</v>
      </c>
      <c r="K5" s="201">
        <f>IF(ISERROR(VLOOKUP($A5,'Man Tab'!$A:$Q,COLUMN()+2,0)),0,VLOOKUP($A5,'Man Tab'!$A:$Q,COLUMN()+2,0))</f>
        <v>4098.1143300000003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4380.9532100000097</v>
      </c>
      <c r="C6" s="203">
        <f t="shared" ref="C6:M6" si="1">C5+B6</f>
        <v>8778.3656800000208</v>
      </c>
      <c r="D6" s="203">
        <f t="shared" si="1"/>
        <v>12987.299310000011</v>
      </c>
      <c r="E6" s="203">
        <f t="shared" si="1"/>
        <v>17540.97980999999</v>
      </c>
      <c r="F6" s="203">
        <f t="shared" si="1"/>
        <v>22219.873209999991</v>
      </c>
      <c r="G6" s="203">
        <f t="shared" si="1"/>
        <v>26460.82735999997</v>
      </c>
      <c r="H6" s="203">
        <f t="shared" si="1"/>
        <v>31578.256609999971</v>
      </c>
      <c r="I6" s="203">
        <f t="shared" si="1"/>
        <v>35444.260759999983</v>
      </c>
      <c r="J6" s="203">
        <f t="shared" si="1"/>
        <v>39465.635079999964</v>
      </c>
      <c r="K6" s="203">
        <f t="shared" si="1"/>
        <v>43563.74940999996</v>
      </c>
      <c r="L6" s="203">
        <f t="shared" si="1"/>
        <v>43563.74940999996</v>
      </c>
      <c r="M6" s="203">
        <f t="shared" si="1"/>
        <v>43563.74940999996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4888298</v>
      </c>
      <c r="C9" s="202">
        <v>4481122</v>
      </c>
      <c r="D9" s="202">
        <v>3586843</v>
      </c>
      <c r="E9" s="202">
        <v>6105741</v>
      </c>
      <c r="F9" s="202">
        <v>4568949</v>
      </c>
      <c r="G9" s="202">
        <v>3958382</v>
      </c>
      <c r="H9" s="202">
        <v>3993732</v>
      </c>
      <c r="I9" s="202">
        <v>4126419</v>
      </c>
      <c r="J9" s="202">
        <v>4122021</v>
      </c>
      <c r="K9" s="202">
        <v>3782541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4888.2979999999998</v>
      </c>
      <c r="C10" s="203">
        <f t="shared" ref="C10:M10" si="3">C9/1000+B10</f>
        <v>9369.42</v>
      </c>
      <c r="D10" s="203">
        <f t="shared" si="3"/>
        <v>12956.262999999999</v>
      </c>
      <c r="E10" s="203">
        <f t="shared" si="3"/>
        <v>19062.004000000001</v>
      </c>
      <c r="F10" s="203">
        <f t="shared" si="3"/>
        <v>23630.953000000001</v>
      </c>
      <c r="G10" s="203">
        <f t="shared" si="3"/>
        <v>27589.335000000003</v>
      </c>
      <c r="H10" s="203">
        <f t="shared" si="3"/>
        <v>31583.067000000003</v>
      </c>
      <c r="I10" s="203">
        <f t="shared" si="3"/>
        <v>35709.486000000004</v>
      </c>
      <c r="J10" s="203">
        <f t="shared" si="3"/>
        <v>39831.507000000005</v>
      </c>
      <c r="K10" s="203">
        <f t="shared" si="3"/>
        <v>43614.048000000003</v>
      </c>
      <c r="L10" s="203">
        <f t="shared" si="3"/>
        <v>43614.048000000003</v>
      </c>
      <c r="M10" s="203">
        <f t="shared" si="3"/>
        <v>43614.048000000003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10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0.8181978464837022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0.8181978464837022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4A98B39F-DA2F-4B5B-8BF5-74E31E0EEA6F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22</v>
      </c>
      <c r="C7" s="52">
        <v>1.833333333333</v>
      </c>
      <c r="D7" s="52">
        <v>0.51865000000000006</v>
      </c>
      <c r="E7" s="52">
        <v>0.89231000000000005</v>
      </c>
      <c r="F7" s="52">
        <v>1.60958</v>
      </c>
      <c r="G7" s="52">
        <v>1.8559799999990001</v>
      </c>
      <c r="H7" s="52">
        <v>3.5185</v>
      </c>
      <c r="I7" s="52">
        <v>1.908899999999</v>
      </c>
      <c r="J7" s="52">
        <v>1.7360599999999999</v>
      </c>
      <c r="K7" s="52">
        <v>1.2375</v>
      </c>
      <c r="L7" s="52">
        <v>0.74999999999900002</v>
      </c>
      <c r="M7" s="52">
        <v>3.7197800000000001</v>
      </c>
      <c r="N7" s="52">
        <v>0</v>
      </c>
      <c r="O7" s="52">
        <v>0</v>
      </c>
      <c r="P7" s="53">
        <v>17.747260000000001</v>
      </c>
      <c r="Q7" s="95">
        <v>0.96803236363599998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28557.009353054898</v>
      </c>
      <c r="C9" s="52">
        <v>2379.7507794212402</v>
      </c>
      <c r="D9" s="52">
        <v>2217.3542699999998</v>
      </c>
      <c r="E9" s="52">
        <v>2326.49640000001</v>
      </c>
      <c r="F9" s="52">
        <v>2236.24675999999</v>
      </c>
      <c r="G9" s="52">
        <v>2535.3782699999902</v>
      </c>
      <c r="H9" s="52">
        <v>2672.8133899999998</v>
      </c>
      <c r="I9" s="52">
        <v>2251.7288399999902</v>
      </c>
      <c r="J9" s="52">
        <v>2176.0954000000002</v>
      </c>
      <c r="K9" s="52">
        <v>2017.4473599999999</v>
      </c>
      <c r="L9" s="52">
        <v>2057.2039199999899</v>
      </c>
      <c r="M9" s="52">
        <v>2064.5682999999999</v>
      </c>
      <c r="N9" s="52">
        <v>0</v>
      </c>
      <c r="O9" s="52">
        <v>0</v>
      </c>
      <c r="P9" s="53">
        <v>22555.332910000001</v>
      </c>
      <c r="Q9" s="95">
        <v>0.94780231211699995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243.455892531275</v>
      </c>
      <c r="C11" s="52">
        <v>20.287991044272999</v>
      </c>
      <c r="D11" s="52">
        <v>31.52947</v>
      </c>
      <c r="E11" s="52">
        <v>14.404120000000001</v>
      </c>
      <c r="F11" s="52">
        <v>19.123699999999999</v>
      </c>
      <c r="G11" s="52">
        <v>19.345629999999002</v>
      </c>
      <c r="H11" s="52">
        <v>12.82184</v>
      </c>
      <c r="I11" s="52">
        <v>23.126479999998999</v>
      </c>
      <c r="J11" s="52">
        <v>16.151050000000001</v>
      </c>
      <c r="K11" s="52">
        <v>12.869059999999999</v>
      </c>
      <c r="L11" s="52">
        <v>10.363810000000001</v>
      </c>
      <c r="M11" s="52">
        <v>25.924330000000001</v>
      </c>
      <c r="N11" s="52">
        <v>0</v>
      </c>
      <c r="O11" s="52">
        <v>0</v>
      </c>
      <c r="P11" s="53">
        <v>185.65949000000001</v>
      </c>
      <c r="Q11" s="95">
        <v>0.91512012990699998</v>
      </c>
    </row>
    <row r="12" spans="1:17" ht="14.45" customHeight="1" x14ac:dyDescent="0.2">
      <c r="A12" s="15" t="s">
        <v>40</v>
      </c>
      <c r="B12" s="51">
        <v>1.670564171089</v>
      </c>
      <c r="C12" s="52">
        <v>0.13921368092399999</v>
      </c>
      <c r="D12" s="52">
        <v>0.499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0.499</v>
      </c>
      <c r="Q12" s="95">
        <v>0.35844178293899998</v>
      </c>
    </row>
    <row r="13" spans="1:17" ht="14.45" customHeight="1" x14ac:dyDescent="0.2">
      <c r="A13" s="15" t="s">
        <v>41</v>
      </c>
      <c r="B13" s="51">
        <v>2</v>
      </c>
      <c r="C13" s="52">
        <v>0.166666666666</v>
      </c>
      <c r="D13" s="52">
        <v>3.2549199999999998</v>
      </c>
      <c r="E13" s="52">
        <v>4.6335100000000002</v>
      </c>
      <c r="F13" s="52">
        <v>2.18526</v>
      </c>
      <c r="G13" s="52">
        <v>0.62435999999900005</v>
      </c>
      <c r="H13" s="52">
        <v>0</v>
      </c>
      <c r="I13" s="52">
        <v>0</v>
      </c>
      <c r="J13" s="52">
        <v>1.5899399999999999</v>
      </c>
      <c r="K13" s="52">
        <v>0.57354000000000005</v>
      </c>
      <c r="L13" s="52">
        <v>0.31217999999899998</v>
      </c>
      <c r="M13" s="52">
        <v>0</v>
      </c>
      <c r="N13" s="52">
        <v>0</v>
      </c>
      <c r="O13" s="52">
        <v>0</v>
      </c>
      <c r="P13" s="53">
        <v>13.17371</v>
      </c>
      <c r="Q13" s="95">
        <v>7.9042260000000004</v>
      </c>
    </row>
    <row r="14" spans="1:17" ht="14.45" customHeight="1" x14ac:dyDescent="0.2">
      <c r="A14" s="15" t="s">
        <v>42</v>
      </c>
      <c r="B14" s="51">
        <v>641.23130586151603</v>
      </c>
      <c r="C14" s="52">
        <v>53.435942155126</v>
      </c>
      <c r="D14" s="52">
        <v>76.930000000000007</v>
      </c>
      <c r="E14" s="52">
        <v>62.319000000000003</v>
      </c>
      <c r="F14" s="52">
        <v>59.572999999998999</v>
      </c>
      <c r="G14" s="52">
        <v>50.197999999998999</v>
      </c>
      <c r="H14" s="52">
        <v>48.235999999999997</v>
      </c>
      <c r="I14" s="52">
        <v>43.135999999999001</v>
      </c>
      <c r="J14" s="52">
        <v>41.542999999999999</v>
      </c>
      <c r="K14" s="52">
        <v>41.965000000000003</v>
      </c>
      <c r="L14" s="52">
        <v>42.347999999998997</v>
      </c>
      <c r="M14" s="52">
        <v>53.972000000000001</v>
      </c>
      <c r="N14" s="52">
        <v>0</v>
      </c>
      <c r="O14" s="52">
        <v>0</v>
      </c>
      <c r="P14" s="53">
        <v>520.22</v>
      </c>
      <c r="Q14" s="95">
        <v>0.97353949236899995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53.289653142673998</v>
      </c>
      <c r="C17" s="52">
        <v>4.4408044285560004</v>
      </c>
      <c r="D17" s="52">
        <v>131.44612000000001</v>
      </c>
      <c r="E17" s="52">
        <v>26.527999999999999</v>
      </c>
      <c r="F17" s="52">
        <v>17.24822</v>
      </c>
      <c r="G17" s="52">
        <v>10.648</v>
      </c>
      <c r="H17" s="52">
        <v>48.531419999999997</v>
      </c>
      <c r="I17" s="52">
        <v>18.766649999999</v>
      </c>
      <c r="J17" s="52">
        <v>0</v>
      </c>
      <c r="K17" s="52">
        <v>7.8398000000000003</v>
      </c>
      <c r="L17" s="52">
        <v>7.998449999999</v>
      </c>
      <c r="M17" s="52">
        <v>6.8736600000000001</v>
      </c>
      <c r="N17" s="52">
        <v>0</v>
      </c>
      <c r="O17" s="52">
        <v>0</v>
      </c>
      <c r="P17" s="53">
        <v>275.88031999999998</v>
      </c>
      <c r="Q17" s="95">
        <v>6.2123951738549996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0.55700000000000005</v>
      </c>
      <c r="E18" s="52">
        <v>4.7910000000000004</v>
      </c>
      <c r="F18" s="52">
        <v>1.9419999999999999</v>
      </c>
      <c r="G18" s="52">
        <v>7.5499999999989997</v>
      </c>
      <c r="H18" s="52">
        <v>7.3959999999999999</v>
      </c>
      <c r="I18" s="52">
        <v>12.692</v>
      </c>
      <c r="J18" s="52">
        <v>0.57499999999999996</v>
      </c>
      <c r="K18" s="52">
        <v>0</v>
      </c>
      <c r="L18" s="52">
        <v>3.0899999999990002</v>
      </c>
      <c r="M18" s="52">
        <v>2.4089999999999998</v>
      </c>
      <c r="N18" s="52">
        <v>0</v>
      </c>
      <c r="O18" s="52">
        <v>0</v>
      </c>
      <c r="P18" s="53">
        <v>41.001999999999001</v>
      </c>
      <c r="Q18" s="95" t="s">
        <v>271</v>
      </c>
    </row>
    <row r="19" spans="1:17" ht="14.45" customHeight="1" x14ac:dyDescent="0.2">
      <c r="A19" s="15" t="s">
        <v>47</v>
      </c>
      <c r="B19" s="51">
        <v>1056.8859166299101</v>
      </c>
      <c r="C19" s="52">
        <v>88.073826385825001</v>
      </c>
      <c r="D19" s="52">
        <v>101.70235</v>
      </c>
      <c r="E19" s="52">
        <v>140.51363000000001</v>
      </c>
      <c r="F19" s="52">
        <v>55.038329999999</v>
      </c>
      <c r="G19" s="52">
        <v>116.64304</v>
      </c>
      <c r="H19" s="52">
        <v>36.053750000000001</v>
      </c>
      <c r="I19" s="52">
        <v>31.336389999999</v>
      </c>
      <c r="J19" s="52">
        <v>235.86277000000001</v>
      </c>
      <c r="K19" s="52">
        <v>44.578760000000003</v>
      </c>
      <c r="L19" s="52">
        <v>117.53248000000001</v>
      </c>
      <c r="M19" s="52">
        <v>127.34735999999999</v>
      </c>
      <c r="N19" s="52">
        <v>0</v>
      </c>
      <c r="O19" s="52">
        <v>0</v>
      </c>
      <c r="P19" s="53">
        <v>1006.60886</v>
      </c>
      <c r="Q19" s="95">
        <v>1.1429148718819999</v>
      </c>
    </row>
    <row r="20" spans="1:17" ht="14.45" customHeight="1" x14ac:dyDescent="0.2">
      <c r="A20" s="15" t="s">
        <v>48</v>
      </c>
      <c r="B20" s="51">
        <v>20890.407759999998</v>
      </c>
      <c r="C20" s="52">
        <v>1740.86731333334</v>
      </c>
      <c r="D20" s="52">
        <v>1707.71486</v>
      </c>
      <c r="E20" s="52">
        <v>1643.95516</v>
      </c>
      <c r="F20" s="52">
        <v>1680.9831799999999</v>
      </c>
      <c r="G20" s="52">
        <v>1680.8711899999901</v>
      </c>
      <c r="H20" s="52">
        <v>1701.9561000000001</v>
      </c>
      <c r="I20" s="52">
        <v>1716.9745699999901</v>
      </c>
      <c r="J20" s="52">
        <v>2542.0170600000001</v>
      </c>
      <c r="K20" s="52">
        <v>1637.36042</v>
      </c>
      <c r="L20" s="52">
        <v>1670.5958399999899</v>
      </c>
      <c r="M20" s="52">
        <v>1705.69578</v>
      </c>
      <c r="N20" s="52">
        <v>0</v>
      </c>
      <c r="O20" s="52">
        <v>0</v>
      </c>
      <c r="P20" s="53">
        <v>17688.124159999999</v>
      </c>
      <c r="Q20" s="95">
        <v>1.016052402416</v>
      </c>
    </row>
    <row r="21" spans="1:17" ht="14.45" customHeight="1" x14ac:dyDescent="0.2">
      <c r="A21" s="16" t="s">
        <v>49</v>
      </c>
      <c r="B21" s="51">
        <v>1270.99999999998</v>
      </c>
      <c r="C21" s="52">
        <v>105.91666666666499</v>
      </c>
      <c r="D21" s="52">
        <v>109.18212</v>
      </c>
      <c r="E21" s="52">
        <v>109.17910999999999</v>
      </c>
      <c r="F21" s="52">
        <v>116.15908</v>
      </c>
      <c r="G21" s="52">
        <v>103.32111</v>
      </c>
      <c r="H21" s="52">
        <v>103.32111</v>
      </c>
      <c r="I21" s="52">
        <v>101.83127</v>
      </c>
      <c r="J21" s="52">
        <v>101.83127</v>
      </c>
      <c r="K21" s="52">
        <v>101.77670999999999</v>
      </c>
      <c r="L21" s="52">
        <v>101.77670999999999</v>
      </c>
      <c r="M21" s="52">
        <v>101.77670999999999</v>
      </c>
      <c r="N21" s="52">
        <v>0</v>
      </c>
      <c r="O21" s="52">
        <v>0</v>
      </c>
      <c r="P21" s="53">
        <v>1050.1551999999999</v>
      </c>
      <c r="Q21" s="95">
        <v>0.99149192761600002</v>
      </c>
    </row>
    <row r="22" spans="1:17" ht="14.45" customHeight="1" x14ac:dyDescent="0.2">
      <c r="A22" s="15" t="s">
        <v>50</v>
      </c>
      <c r="B22" s="51">
        <v>76</v>
      </c>
      <c r="C22" s="52">
        <v>6.333333333333</v>
      </c>
      <c r="D22" s="52">
        <v>0</v>
      </c>
      <c r="E22" s="52">
        <v>0</v>
      </c>
      <c r="F22" s="52">
        <v>9.0749999999989992</v>
      </c>
      <c r="G22" s="52">
        <v>19.989999999999</v>
      </c>
      <c r="H22" s="52">
        <v>29.04</v>
      </c>
      <c r="I22" s="52">
        <v>30.061599999999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88.166599999998994</v>
      </c>
      <c r="Q22" s="95">
        <v>1.392104210526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19.677292404565002</v>
      </c>
      <c r="C24" s="52">
        <v>1.639774367047</v>
      </c>
      <c r="D24" s="52">
        <v>0.264450000001</v>
      </c>
      <c r="E24" s="52">
        <v>63.700230000001</v>
      </c>
      <c r="F24" s="52">
        <v>9.7495200000000004</v>
      </c>
      <c r="G24" s="52">
        <v>7.254919999997</v>
      </c>
      <c r="H24" s="52">
        <v>15.205289999998</v>
      </c>
      <c r="I24" s="52">
        <v>9.3914500000000007</v>
      </c>
      <c r="J24" s="52">
        <v>2.7700000001000001E-2</v>
      </c>
      <c r="K24" s="52">
        <v>0.35600000000100002</v>
      </c>
      <c r="L24" s="52">
        <v>9.4029299999979994</v>
      </c>
      <c r="M24" s="52">
        <v>5.8274100000000004</v>
      </c>
      <c r="N24" s="52">
        <v>0</v>
      </c>
      <c r="O24" s="52">
        <v>0</v>
      </c>
      <c r="P24" s="53">
        <v>121.179900000001</v>
      </c>
      <c r="Q24" s="95">
        <v>7.3900350215990001</v>
      </c>
    </row>
    <row r="25" spans="1:17" ht="14.45" customHeight="1" x14ac:dyDescent="0.2">
      <c r="A25" s="17" t="s">
        <v>53</v>
      </c>
      <c r="B25" s="54">
        <v>52834.627737795898</v>
      </c>
      <c r="C25" s="55">
        <v>4402.8856448163297</v>
      </c>
      <c r="D25" s="55">
        <v>4380.9532100000097</v>
      </c>
      <c r="E25" s="55">
        <v>4397.4124700000102</v>
      </c>
      <c r="F25" s="55">
        <v>4208.9336299999904</v>
      </c>
      <c r="G25" s="55">
        <v>4553.6804999999804</v>
      </c>
      <c r="H25" s="55">
        <v>4678.8933999999999</v>
      </c>
      <c r="I25" s="55">
        <v>4240.9541499999796</v>
      </c>
      <c r="J25" s="55">
        <v>5117.4292500000001</v>
      </c>
      <c r="K25" s="55">
        <v>3866.0041500000102</v>
      </c>
      <c r="L25" s="55">
        <v>4021.3743199999799</v>
      </c>
      <c r="M25" s="55">
        <v>4098.1143300000003</v>
      </c>
      <c r="N25" s="55">
        <v>0</v>
      </c>
      <c r="O25" s="55">
        <v>0</v>
      </c>
      <c r="P25" s="56">
        <v>43563.749409999997</v>
      </c>
      <c r="Q25" s="96">
        <v>0.98943631346100003</v>
      </c>
    </row>
    <row r="26" spans="1:17" ht="14.45" customHeight="1" x14ac:dyDescent="0.2">
      <c r="A26" s="15" t="s">
        <v>54</v>
      </c>
      <c r="B26" s="51">
        <v>3607.1030128713401</v>
      </c>
      <c r="C26" s="52">
        <v>300.59191773927898</v>
      </c>
      <c r="D26" s="52">
        <v>303.671480000001</v>
      </c>
      <c r="E26" s="52">
        <v>304.60284999999999</v>
      </c>
      <c r="F26" s="52">
        <v>260.22624999999999</v>
      </c>
      <c r="G26" s="52">
        <v>315.07859999999999</v>
      </c>
      <c r="H26" s="52">
        <v>268.37979999999999</v>
      </c>
      <c r="I26" s="52">
        <v>434.24479000000002</v>
      </c>
      <c r="J26" s="52">
        <v>343.44605999999999</v>
      </c>
      <c r="K26" s="52">
        <v>239.19074000000001</v>
      </c>
      <c r="L26" s="52">
        <v>253.25801000000001</v>
      </c>
      <c r="M26" s="52">
        <v>288.68081999999998</v>
      </c>
      <c r="N26" s="52">
        <v>0</v>
      </c>
      <c r="O26" s="52">
        <v>0</v>
      </c>
      <c r="P26" s="53">
        <v>3010.7793999999999</v>
      </c>
      <c r="Q26" s="95">
        <v>1.0016168839940001</v>
      </c>
    </row>
    <row r="27" spans="1:17" ht="14.45" customHeight="1" x14ac:dyDescent="0.2">
      <c r="A27" s="18" t="s">
        <v>55</v>
      </c>
      <c r="B27" s="54">
        <v>56441.7307506672</v>
      </c>
      <c r="C27" s="55">
        <v>4703.4775625556003</v>
      </c>
      <c r="D27" s="55">
        <v>4684.6246900000097</v>
      </c>
      <c r="E27" s="55">
        <v>4702.0153200000104</v>
      </c>
      <c r="F27" s="55">
        <v>4469.1598799999902</v>
      </c>
      <c r="G27" s="55">
        <v>4868.7590999999802</v>
      </c>
      <c r="H27" s="55">
        <v>4947.2731999999996</v>
      </c>
      <c r="I27" s="55">
        <v>4675.1989399999802</v>
      </c>
      <c r="J27" s="55">
        <v>5460.8753100000004</v>
      </c>
      <c r="K27" s="55">
        <v>4105.1948900000098</v>
      </c>
      <c r="L27" s="55">
        <v>4274.6323299999804</v>
      </c>
      <c r="M27" s="55">
        <v>4386.7951499999999</v>
      </c>
      <c r="N27" s="55">
        <v>0</v>
      </c>
      <c r="O27" s="55">
        <v>0</v>
      </c>
      <c r="P27" s="56">
        <v>46574.528810000003</v>
      </c>
      <c r="Q27" s="96">
        <v>0.99021475473300002</v>
      </c>
    </row>
    <row r="28" spans="1:17" ht="14.45" customHeight="1" x14ac:dyDescent="0.2">
      <c r="A28" s="16" t="s">
        <v>56</v>
      </c>
      <c r="B28" s="51">
        <v>1191.0318222600899</v>
      </c>
      <c r="C28" s="52">
        <v>99.252651855007002</v>
      </c>
      <c r="D28" s="52">
        <v>0</v>
      </c>
      <c r="E28" s="52">
        <v>34.499999999998998</v>
      </c>
      <c r="F28" s="52">
        <v>120.8</v>
      </c>
      <c r="G28" s="52">
        <v>32.1</v>
      </c>
      <c r="H28" s="52">
        <v>13.9</v>
      </c>
      <c r="I28" s="52">
        <v>97</v>
      </c>
      <c r="J28" s="52">
        <v>127.8</v>
      </c>
      <c r="K28" s="52">
        <v>0</v>
      </c>
      <c r="L28" s="52">
        <v>237.9</v>
      </c>
      <c r="M28" s="52">
        <v>141.30000000000001</v>
      </c>
      <c r="N28" s="52">
        <v>0</v>
      </c>
      <c r="O28" s="52">
        <v>0</v>
      </c>
      <c r="P28" s="53">
        <v>805.3</v>
      </c>
      <c r="Q28" s="95">
        <v>0.81136371164800003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10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6161900A-3F1F-4614-B469-8F98614EF72C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1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39" thickBot="1" x14ac:dyDescent="0.2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5" customHeight="1" thickBot="1" x14ac:dyDescent="0.25">
      <c r="A6" s="477" t="s">
        <v>273</v>
      </c>
      <c r="B6" s="459">
        <v>49680.284976922201</v>
      </c>
      <c r="C6" s="459">
        <v>53048.908340000104</v>
      </c>
      <c r="D6" s="460">
        <v>3368.6233630779302</v>
      </c>
      <c r="E6" s="461">
        <v>1.06780603945</v>
      </c>
      <c r="F6" s="459">
        <v>52834.627737795898</v>
      </c>
      <c r="G6" s="460">
        <v>44028.856448163198</v>
      </c>
      <c r="H6" s="462">
        <v>4098.1143300000003</v>
      </c>
      <c r="I6" s="459">
        <v>43563.749409999997</v>
      </c>
      <c r="J6" s="460">
        <v>-465.10703816328902</v>
      </c>
      <c r="K6" s="463">
        <v>0.82453026121700002</v>
      </c>
    </row>
    <row r="7" spans="1:11" ht="14.45" customHeight="1" thickBot="1" x14ac:dyDescent="0.25">
      <c r="A7" s="478" t="s">
        <v>274</v>
      </c>
      <c r="B7" s="459">
        <v>29010.502558743599</v>
      </c>
      <c r="C7" s="459">
        <v>28551.841450000102</v>
      </c>
      <c r="D7" s="460">
        <v>-458.661108743527</v>
      </c>
      <c r="E7" s="461">
        <v>0.98418982546699996</v>
      </c>
      <c r="F7" s="459">
        <v>29467.367115618701</v>
      </c>
      <c r="G7" s="460">
        <v>24556.139263015601</v>
      </c>
      <c r="H7" s="462">
        <v>2148.1844099999998</v>
      </c>
      <c r="I7" s="459">
        <v>23292.897059999999</v>
      </c>
      <c r="J7" s="460">
        <v>-1263.2422030156399</v>
      </c>
      <c r="K7" s="463">
        <v>0.79046414186199998</v>
      </c>
    </row>
    <row r="8" spans="1:11" ht="14.45" customHeight="1" thickBot="1" x14ac:dyDescent="0.25">
      <c r="A8" s="479" t="s">
        <v>275</v>
      </c>
      <c r="B8" s="459">
        <v>28453.8717741697</v>
      </c>
      <c r="C8" s="459">
        <v>27999.319450000101</v>
      </c>
      <c r="D8" s="460">
        <v>-454.552324169646</v>
      </c>
      <c r="E8" s="461">
        <v>0.98402493946000003</v>
      </c>
      <c r="F8" s="459">
        <v>28826.135809757201</v>
      </c>
      <c r="G8" s="460">
        <v>24021.779841464398</v>
      </c>
      <c r="H8" s="462">
        <v>2094.2124100000001</v>
      </c>
      <c r="I8" s="459">
        <v>22772.677060000002</v>
      </c>
      <c r="J8" s="460">
        <v>-1249.1027814643701</v>
      </c>
      <c r="K8" s="463">
        <v>0.79000103275300004</v>
      </c>
    </row>
    <row r="9" spans="1:11" ht="14.45" customHeight="1" thickBot="1" x14ac:dyDescent="0.25">
      <c r="A9" s="480" t="s">
        <v>276</v>
      </c>
      <c r="B9" s="464">
        <v>0</v>
      </c>
      <c r="C9" s="464">
        <v>1.4400000000000001E-3</v>
      </c>
      <c r="D9" s="465">
        <v>1.4400000000000001E-3</v>
      </c>
      <c r="E9" s="466" t="s">
        <v>271</v>
      </c>
      <c r="F9" s="464">
        <v>0</v>
      </c>
      <c r="G9" s="465">
        <v>0</v>
      </c>
      <c r="H9" s="467">
        <v>0</v>
      </c>
      <c r="I9" s="464">
        <v>6.8999999999999997E-4</v>
      </c>
      <c r="J9" s="465">
        <v>6.8999999999999997E-4</v>
      </c>
      <c r="K9" s="468" t="s">
        <v>271</v>
      </c>
    </row>
    <row r="10" spans="1:11" ht="14.45" customHeight="1" thickBot="1" x14ac:dyDescent="0.25">
      <c r="A10" s="481" t="s">
        <v>277</v>
      </c>
      <c r="B10" s="459">
        <v>0</v>
      </c>
      <c r="C10" s="459">
        <v>1.4400000000000001E-3</v>
      </c>
      <c r="D10" s="460">
        <v>1.4400000000000001E-3</v>
      </c>
      <c r="E10" s="469" t="s">
        <v>271</v>
      </c>
      <c r="F10" s="459">
        <v>0</v>
      </c>
      <c r="G10" s="460">
        <v>0</v>
      </c>
      <c r="H10" s="462">
        <v>0</v>
      </c>
      <c r="I10" s="459">
        <v>6.8999999999999997E-4</v>
      </c>
      <c r="J10" s="460">
        <v>6.8999999999999997E-4</v>
      </c>
      <c r="K10" s="470" t="s">
        <v>271</v>
      </c>
    </row>
    <row r="11" spans="1:11" ht="14.45" customHeight="1" thickBot="1" x14ac:dyDescent="0.25">
      <c r="A11" s="480" t="s">
        <v>278</v>
      </c>
      <c r="B11" s="464">
        <v>22</v>
      </c>
      <c r="C11" s="464">
        <v>21.815190000000001</v>
      </c>
      <c r="D11" s="465">
        <v>-0.184809999999</v>
      </c>
      <c r="E11" s="471">
        <v>0.99159954545399998</v>
      </c>
      <c r="F11" s="464">
        <v>22</v>
      </c>
      <c r="G11" s="465">
        <v>18.333333333333002</v>
      </c>
      <c r="H11" s="467">
        <v>3.7197800000000001</v>
      </c>
      <c r="I11" s="464">
        <v>17.747260000000001</v>
      </c>
      <c r="J11" s="465">
        <v>-0.58607333333300005</v>
      </c>
      <c r="K11" s="472">
        <v>0.80669363636299996</v>
      </c>
    </row>
    <row r="12" spans="1:11" ht="14.45" customHeight="1" thickBot="1" x14ac:dyDescent="0.25">
      <c r="A12" s="481" t="s">
        <v>279</v>
      </c>
      <c r="B12" s="459">
        <v>18</v>
      </c>
      <c r="C12" s="459">
        <v>15.07823</v>
      </c>
      <c r="D12" s="460">
        <v>-2.9217699999989999</v>
      </c>
      <c r="E12" s="461">
        <v>0.837679444444</v>
      </c>
      <c r="F12" s="459">
        <v>16</v>
      </c>
      <c r="G12" s="460">
        <v>13.333333333333</v>
      </c>
      <c r="H12" s="462">
        <v>2.5097800000000001</v>
      </c>
      <c r="I12" s="459">
        <v>14.15418</v>
      </c>
      <c r="J12" s="460">
        <v>0.82084666666600004</v>
      </c>
      <c r="K12" s="463">
        <v>0.88463624999900003</v>
      </c>
    </row>
    <row r="13" spans="1:11" ht="14.45" customHeight="1" thickBot="1" x14ac:dyDescent="0.25">
      <c r="A13" s="481" t="s">
        <v>280</v>
      </c>
      <c r="B13" s="459">
        <v>4</v>
      </c>
      <c r="C13" s="459">
        <v>6.7369599999999998</v>
      </c>
      <c r="D13" s="460">
        <v>2.7369599999999998</v>
      </c>
      <c r="E13" s="461">
        <v>1.68424</v>
      </c>
      <c r="F13" s="459">
        <v>6</v>
      </c>
      <c r="G13" s="460">
        <v>5</v>
      </c>
      <c r="H13" s="462">
        <v>1.21</v>
      </c>
      <c r="I13" s="459">
        <v>3.5930800000000001</v>
      </c>
      <c r="J13" s="460">
        <v>-1.4069199999999999</v>
      </c>
      <c r="K13" s="463">
        <v>0.59884666666599995</v>
      </c>
    </row>
    <row r="14" spans="1:11" ht="14.45" customHeight="1" thickBot="1" x14ac:dyDescent="0.25">
      <c r="A14" s="480" t="s">
        <v>281</v>
      </c>
      <c r="B14" s="464">
        <v>28186.727119827901</v>
      </c>
      <c r="C14" s="464">
        <v>27672.354139999999</v>
      </c>
      <c r="D14" s="465">
        <v>-514.37297982785503</v>
      </c>
      <c r="E14" s="471">
        <v>0.98175123427199995</v>
      </c>
      <c r="F14" s="464">
        <v>28557.009353054898</v>
      </c>
      <c r="G14" s="465">
        <v>23797.507794212401</v>
      </c>
      <c r="H14" s="467">
        <v>2064.5682999999999</v>
      </c>
      <c r="I14" s="464">
        <v>22555.332910000001</v>
      </c>
      <c r="J14" s="465">
        <v>-1242.17488421241</v>
      </c>
      <c r="K14" s="472">
        <v>0.78983526009799998</v>
      </c>
    </row>
    <row r="15" spans="1:11" ht="14.45" customHeight="1" thickBot="1" x14ac:dyDescent="0.25">
      <c r="A15" s="481" t="s">
        <v>282</v>
      </c>
      <c r="B15" s="459">
        <v>27487.977444553599</v>
      </c>
      <c r="C15" s="459">
        <v>26998.394629999999</v>
      </c>
      <c r="D15" s="460">
        <v>-489.58281455354501</v>
      </c>
      <c r="E15" s="461">
        <v>0.98218920196799997</v>
      </c>
      <c r="F15" s="459">
        <v>27814.9205748858</v>
      </c>
      <c r="G15" s="460">
        <v>23179.100479071501</v>
      </c>
      <c r="H15" s="462">
        <v>2011.1933899999999</v>
      </c>
      <c r="I15" s="459">
        <v>22029.933700000001</v>
      </c>
      <c r="J15" s="460">
        <v>-1149.1667790715501</v>
      </c>
      <c r="K15" s="463">
        <v>0.79201857293400002</v>
      </c>
    </row>
    <row r="16" spans="1:11" ht="14.45" customHeight="1" thickBot="1" x14ac:dyDescent="0.25">
      <c r="A16" s="481" t="s">
        <v>283</v>
      </c>
      <c r="B16" s="459">
        <v>379.74967527430999</v>
      </c>
      <c r="C16" s="459">
        <v>340.80689000000098</v>
      </c>
      <c r="D16" s="460">
        <v>-38.942785274308001</v>
      </c>
      <c r="E16" s="461">
        <v>0.89745143232500002</v>
      </c>
      <c r="F16" s="459">
        <v>382</v>
      </c>
      <c r="G16" s="460">
        <v>318.33333333333297</v>
      </c>
      <c r="H16" s="462">
        <v>22.898330000000001</v>
      </c>
      <c r="I16" s="459">
        <v>275.00310000000002</v>
      </c>
      <c r="J16" s="460">
        <v>-43.330233333332998</v>
      </c>
      <c r="K16" s="463">
        <v>0.71990340314099999</v>
      </c>
    </row>
    <row r="17" spans="1:11" ht="14.45" customHeight="1" thickBot="1" x14ac:dyDescent="0.25">
      <c r="A17" s="481" t="s">
        <v>284</v>
      </c>
      <c r="B17" s="459">
        <v>20</v>
      </c>
      <c r="C17" s="459">
        <v>18.218250000000001</v>
      </c>
      <c r="D17" s="460">
        <v>-1.7817499999990001</v>
      </c>
      <c r="E17" s="461">
        <v>0.91091250000000001</v>
      </c>
      <c r="F17" s="459">
        <v>20</v>
      </c>
      <c r="G17" s="460">
        <v>16.666666666666</v>
      </c>
      <c r="H17" s="462">
        <v>2.6645699999999999</v>
      </c>
      <c r="I17" s="459">
        <v>13.507440000000001</v>
      </c>
      <c r="J17" s="460">
        <v>-3.159226666666</v>
      </c>
      <c r="K17" s="463">
        <v>0.67537199999899999</v>
      </c>
    </row>
    <row r="18" spans="1:11" ht="14.45" customHeight="1" thickBot="1" x14ac:dyDescent="0.25">
      <c r="A18" s="481" t="s">
        <v>285</v>
      </c>
      <c r="B18" s="459">
        <v>260</v>
      </c>
      <c r="C18" s="459">
        <v>286.64256999999998</v>
      </c>
      <c r="D18" s="460">
        <v>26.642569999999999</v>
      </c>
      <c r="E18" s="461">
        <v>1.102471423076</v>
      </c>
      <c r="F18" s="459">
        <v>305.08877816902799</v>
      </c>
      <c r="G18" s="460">
        <v>254.24064847419001</v>
      </c>
      <c r="H18" s="462">
        <v>27.056010000000001</v>
      </c>
      <c r="I18" s="459">
        <v>213.37666999999999</v>
      </c>
      <c r="J18" s="460">
        <v>-40.863978474189999</v>
      </c>
      <c r="K18" s="463">
        <v>0.69939206312500002</v>
      </c>
    </row>
    <row r="19" spans="1:11" ht="14.45" customHeight="1" thickBot="1" x14ac:dyDescent="0.25">
      <c r="A19" s="481" t="s">
        <v>286</v>
      </c>
      <c r="B19" s="459">
        <v>9</v>
      </c>
      <c r="C19" s="459">
        <v>2.7397999999999998</v>
      </c>
      <c r="D19" s="460">
        <v>-6.2601999999990001</v>
      </c>
      <c r="E19" s="461">
        <v>0.30442222222199999</v>
      </c>
      <c r="F19" s="459">
        <v>5</v>
      </c>
      <c r="G19" s="460">
        <v>4.1666666666659999</v>
      </c>
      <c r="H19" s="462">
        <v>0</v>
      </c>
      <c r="I19" s="459">
        <v>1.26</v>
      </c>
      <c r="J19" s="460">
        <v>-2.9066666666660002</v>
      </c>
      <c r="K19" s="463">
        <v>0.252</v>
      </c>
    </row>
    <row r="20" spans="1:11" ht="14.45" customHeight="1" thickBot="1" x14ac:dyDescent="0.25">
      <c r="A20" s="481" t="s">
        <v>287</v>
      </c>
      <c r="B20" s="459">
        <v>30</v>
      </c>
      <c r="C20" s="459">
        <v>25.552</v>
      </c>
      <c r="D20" s="460">
        <v>-4.4479999999990003</v>
      </c>
      <c r="E20" s="461">
        <v>0.85173333333300005</v>
      </c>
      <c r="F20" s="459">
        <v>30</v>
      </c>
      <c r="G20" s="460">
        <v>25</v>
      </c>
      <c r="H20" s="462">
        <v>0.75600000000000001</v>
      </c>
      <c r="I20" s="459">
        <v>22.251999999999999</v>
      </c>
      <c r="J20" s="460">
        <v>-2.7480000000000002</v>
      </c>
      <c r="K20" s="463">
        <v>0.74173333333299996</v>
      </c>
    </row>
    <row r="21" spans="1:11" ht="14.45" customHeight="1" thickBot="1" x14ac:dyDescent="0.25">
      <c r="A21" s="480" t="s">
        <v>288</v>
      </c>
      <c r="B21" s="464">
        <v>218.20011932406501</v>
      </c>
      <c r="C21" s="464">
        <v>287.20159999999998</v>
      </c>
      <c r="D21" s="465">
        <v>69.001480675934999</v>
      </c>
      <c r="E21" s="471">
        <v>1.316230260962</v>
      </c>
      <c r="F21" s="464">
        <v>243.455892531275</v>
      </c>
      <c r="G21" s="465">
        <v>202.87991044272999</v>
      </c>
      <c r="H21" s="467">
        <v>25.924330000000001</v>
      </c>
      <c r="I21" s="464">
        <v>185.65949000000001</v>
      </c>
      <c r="J21" s="465">
        <v>-17.220420442729001</v>
      </c>
      <c r="K21" s="472">
        <v>0.762600108256</v>
      </c>
    </row>
    <row r="22" spans="1:11" ht="14.45" customHeight="1" thickBot="1" x14ac:dyDescent="0.25">
      <c r="A22" s="481" t="s">
        <v>289</v>
      </c>
      <c r="B22" s="459">
        <v>10</v>
      </c>
      <c r="C22" s="459">
        <v>8.6031499999999994</v>
      </c>
      <c r="D22" s="460">
        <v>-1.3968499999990001</v>
      </c>
      <c r="E22" s="461">
        <v>0.86031500000000005</v>
      </c>
      <c r="F22" s="459">
        <v>10</v>
      </c>
      <c r="G22" s="460">
        <v>8.333333333333</v>
      </c>
      <c r="H22" s="462">
        <v>0.71992999999999996</v>
      </c>
      <c r="I22" s="459">
        <v>6.9088899999990003</v>
      </c>
      <c r="J22" s="460">
        <v>-1.424443333333</v>
      </c>
      <c r="K22" s="463">
        <v>0.690888999999</v>
      </c>
    </row>
    <row r="23" spans="1:11" ht="14.45" customHeight="1" thickBot="1" x14ac:dyDescent="0.25">
      <c r="A23" s="481" t="s">
        <v>290</v>
      </c>
      <c r="B23" s="459">
        <v>61.157692770639002</v>
      </c>
      <c r="C23" s="459">
        <v>82.111279999999994</v>
      </c>
      <c r="D23" s="460">
        <v>20.95358722936</v>
      </c>
      <c r="E23" s="461">
        <v>1.342615724696</v>
      </c>
      <c r="F23" s="459">
        <v>70</v>
      </c>
      <c r="G23" s="460">
        <v>58.333333333333002</v>
      </c>
      <c r="H23" s="462">
        <v>1.43537</v>
      </c>
      <c r="I23" s="459">
        <v>38.550249999999998</v>
      </c>
      <c r="J23" s="460">
        <v>-19.783083333333</v>
      </c>
      <c r="K23" s="463">
        <v>0.55071785714199994</v>
      </c>
    </row>
    <row r="24" spans="1:11" ht="14.45" customHeight="1" thickBot="1" x14ac:dyDescent="0.25">
      <c r="A24" s="481" t="s">
        <v>291</v>
      </c>
      <c r="B24" s="459">
        <v>85</v>
      </c>
      <c r="C24" s="459">
        <v>80.288139999999999</v>
      </c>
      <c r="D24" s="460">
        <v>-4.7118599999989996</v>
      </c>
      <c r="E24" s="461">
        <v>0.944566352941</v>
      </c>
      <c r="F24" s="459">
        <v>85</v>
      </c>
      <c r="G24" s="460">
        <v>70.833333333333002</v>
      </c>
      <c r="H24" s="462">
        <v>7.2968999999999999</v>
      </c>
      <c r="I24" s="459">
        <v>56.147099999999</v>
      </c>
      <c r="J24" s="460">
        <v>-14.686233333333</v>
      </c>
      <c r="K24" s="463">
        <v>0.66055411764700001</v>
      </c>
    </row>
    <row r="25" spans="1:11" ht="14.45" customHeight="1" thickBot="1" x14ac:dyDescent="0.25">
      <c r="A25" s="481" t="s">
        <v>292</v>
      </c>
      <c r="B25" s="459">
        <v>1.51834448154</v>
      </c>
      <c r="C25" s="459">
        <v>0.44450000000000001</v>
      </c>
      <c r="D25" s="460">
        <v>-1.0738444815399999</v>
      </c>
      <c r="E25" s="461">
        <v>0.29275306454099997</v>
      </c>
      <c r="F25" s="459">
        <v>0.41926658323799998</v>
      </c>
      <c r="G25" s="460">
        <v>0.34938881936499999</v>
      </c>
      <c r="H25" s="462">
        <v>0</v>
      </c>
      <c r="I25" s="459">
        <v>2.5933999999999999</v>
      </c>
      <c r="J25" s="460">
        <v>2.2440111806340002</v>
      </c>
      <c r="K25" s="463">
        <v>6.1855633233829996</v>
      </c>
    </row>
    <row r="26" spans="1:11" ht="14.45" customHeight="1" thickBot="1" x14ac:dyDescent="0.25">
      <c r="A26" s="481" t="s">
        <v>293</v>
      </c>
      <c r="B26" s="459">
        <v>2.2035483580000001E-2</v>
      </c>
      <c r="C26" s="459">
        <v>2.6790000000000001E-2</v>
      </c>
      <c r="D26" s="460">
        <v>4.7545164189999999E-3</v>
      </c>
      <c r="E26" s="461">
        <v>1.215766375254</v>
      </c>
      <c r="F26" s="459">
        <v>0</v>
      </c>
      <c r="G26" s="460">
        <v>0</v>
      </c>
      <c r="H26" s="462">
        <v>0</v>
      </c>
      <c r="I26" s="459">
        <v>0</v>
      </c>
      <c r="J26" s="460">
        <v>0</v>
      </c>
      <c r="K26" s="470" t="s">
        <v>271</v>
      </c>
    </row>
    <row r="27" spans="1:11" ht="14.45" customHeight="1" thickBot="1" x14ac:dyDescent="0.25">
      <c r="A27" s="481" t="s">
        <v>294</v>
      </c>
      <c r="B27" s="459">
        <v>0</v>
      </c>
      <c r="C27" s="459">
        <v>1.2873000000000001</v>
      </c>
      <c r="D27" s="460">
        <v>1.2873000000000001</v>
      </c>
      <c r="E27" s="469" t="s">
        <v>271</v>
      </c>
      <c r="F27" s="459">
        <v>0</v>
      </c>
      <c r="G27" s="460">
        <v>0</v>
      </c>
      <c r="H27" s="462">
        <v>0</v>
      </c>
      <c r="I27" s="459">
        <v>1.1737</v>
      </c>
      <c r="J27" s="460">
        <v>1.1737</v>
      </c>
      <c r="K27" s="470" t="s">
        <v>271</v>
      </c>
    </row>
    <row r="28" spans="1:11" ht="14.45" customHeight="1" thickBot="1" x14ac:dyDescent="0.25">
      <c r="A28" s="481" t="s">
        <v>295</v>
      </c>
      <c r="B28" s="459">
        <v>30.502046588302999</v>
      </c>
      <c r="C28" s="459">
        <v>34.374299999999998</v>
      </c>
      <c r="D28" s="460">
        <v>3.8722534116960001</v>
      </c>
      <c r="E28" s="461">
        <v>1.126950609706</v>
      </c>
      <c r="F28" s="459">
        <v>32.182293961443001</v>
      </c>
      <c r="G28" s="460">
        <v>26.818578301201999</v>
      </c>
      <c r="H28" s="462">
        <v>9.2524499999999996</v>
      </c>
      <c r="I28" s="459">
        <v>33.469250000000002</v>
      </c>
      <c r="J28" s="460">
        <v>6.6506716987969998</v>
      </c>
      <c r="K28" s="463">
        <v>1.0399895681789999</v>
      </c>
    </row>
    <row r="29" spans="1:11" ht="14.45" customHeight="1" thickBot="1" x14ac:dyDescent="0.25">
      <c r="A29" s="481" t="s">
        <v>296</v>
      </c>
      <c r="B29" s="459">
        <v>0</v>
      </c>
      <c r="C29" s="459">
        <v>40.205880000000001</v>
      </c>
      <c r="D29" s="460">
        <v>40.205880000000001</v>
      </c>
      <c r="E29" s="469" t="s">
        <v>297</v>
      </c>
      <c r="F29" s="459">
        <v>0</v>
      </c>
      <c r="G29" s="460">
        <v>0</v>
      </c>
      <c r="H29" s="462">
        <v>0.28000000000000003</v>
      </c>
      <c r="I29" s="459">
        <v>4.3070000000000004</v>
      </c>
      <c r="J29" s="460">
        <v>4.3070000000000004</v>
      </c>
      <c r="K29" s="470" t="s">
        <v>271</v>
      </c>
    </row>
    <row r="30" spans="1:11" ht="14.45" customHeight="1" thickBot="1" x14ac:dyDescent="0.25">
      <c r="A30" s="481" t="s">
        <v>298</v>
      </c>
      <c r="B30" s="459">
        <v>30</v>
      </c>
      <c r="C30" s="459">
        <v>39.860259999999997</v>
      </c>
      <c r="D30" s="460">
        <v>9.8602600000000002</v>
      </c>
      <c r="E30" s="461">
        <v>1.3286753333329999</v>
      </c>
      <c r="F30" s="459">
        <v>45.854331986593998</v>
      </c>
      <c r="G30" s="460">
        <v>38.211943322160998</v>
      </c>
      <c r="H30" s="462">
        <v>6.9396800000000001</v>
      </c>
      <c r="I30" s="459">
        <v>42.509900000000002</v>
      </c>
      <c r="J30" s="460">
        <v>4.2979566778380001</v>
      </c>
      <c r="K30" s="463">
        <v>0.92706399064800005</v>
      </c>
    </row>
    <row r="31" spans="1:11" ht="14.45" customHeight="1" thickBot="1" x14ac:dyDescent="0.25">
      <c r="A31" s="480" t="s">
        <v>299</v>
      </c>
      <c r="B31" s="464">
        <v>10.927109126628</v>
      </c>
      <c r="C31" s="464">
        <v>2.09057</v>
      </c>
      <c r="D31" s="465">
        <v>-8.8365391266280007</v>
      </c>
      <c r="E31" s="471">
        <v>0.19131958652299999</v>
      </c>
      <c r="F31" s="464">
        <v>1.670564171089</v>
      </c>
      <c r="G31" s="465">
        <v>1.392136809241</v>
      </c>
      <c r="H31" s="467">
        <v>0</v>
      </c>
      <c r="I31" s="464">
        <v>0.499</v>
      </c>
      <c r="J31" s="465">
        <v>-0.89313680924100003</v>
      </c>
      <c r="K31" s="472">
        <v>0.29870148578200001</v>
      </c>
    </row>
    <row r="32" spans="1:11" ht="14.45" customHeight="1" thickBot="1" x14ac:dyDescent="0.25">
      <c r="A32" s="481" t="s">
        <v>300</v>
      </c>
      <c r="B32" s="459">
        <v>0</v>
      </c>
      <c r="C32" s="459">
        <v>0</v>
      </c>
      <c r="D32" s="460">
        <v>0</v>
      </c>
      <c r="E32" s="461">
        <v>1</v>
      </c>
      <c r="F32" s="459">
        <v>0</v>
      </c>
      <c r="G32" s="460">
        <v>0</v>
      </c>
      <c r="H32" s="462">
        <v>0</v>
      </c>
      <c r="I32" s="459">
        <v>0.499</v>
      </c>
      <c r="J32" s="460">
        <v>0.499</v>
      </c>
      <c r="K32" s="470" t="s">
        <v>297</v>
      </c>
    </row>
    <row r="33" spans="1:11" ht="14.45" customHeight="1" thickBot="1" x14ac:dyDescent="0.25">
      <c r="A33" s="481" t="s">
        <v>301</v>
      </c>
      <c r="B33" s="459">
        <v>0</v>
      </c>
      <c r="C33" s="459">
        <v>0.626</v>
      </c>
      <c r="D33" s="460">
        <v>0.626</v>
      </c>
      <c r="E33" s="469" t="s">
        <v>297</v>
      </c>
      <c r="F33" s="459">
        <v>0.32483799245599998</v>
      </c>
      <c r="G33" s="460">
        <v>0.27069832704699998</v>
      </c>
      <c r="H33" s="462">
        <v>0</v>
      </c>
      <c r="I33" s="459">
        <v>0</v>
      </c>
      <c r="J33" s="460">
        <v>-0.27069832704699998</v>
      </c>
      <c r="K33" s="463">
        <v>0</v>
      </c>
    </row>
    <row r="34" spans="1:11" ht="14.45" customHeight="1" thickBot="1" x14ac:dyDescent="0.25">
      <c r="A34" s="481" t="s">
        <v>302</v>
      </c>
      <c r="B34" s="459">
        <v>10.721160941239001</v>
      </c>
      <c r="C34" s="459">
        <v>0</v>
      </c>
      <c r="D34" s="460">
        <v>-10.721160941239001</v>
      </c>
      <c r="E34" s="461">
        <v>0</v>
      </c>
      <c r="F34" s="459">
        <v>0</v>
      </c>
      <c r="G34" s="460">
        <v>0</v>
      </c>
      <c r="H34" s="462">
        <v>0</v>
      </c>
      <c r="I34" s="459">
        <v>0</v>
      </c>
      <c r="J34" s="460">
        <v>0</v>
      </c>
      <c r="K34" s="463">
        <v>10</v>
      </c>
    </row>
    <row r="35" spans="1:11" ht="14.45" customHeight="1" thickBot="1" x14ac:dyDescent="0.25">
      <c r="A35" s="481" t="s">
        <v>303</v>
      </c>
      <c r="B35" s="459">
        <v>0.205948185389</v>
      </c>
      <c r="C35" s="459">
        <v>1.4645699999999999</v>
      </c>
      <c r="D35" s="460">
        <v>1.2586218146099999</v>
      </c>
      <c r="E35" s="461">
        <v>7.1113518054440004</v>
      </c>
      <c r="F35" s="459">
        <v>0.587770862901</v>
      </c>
      <c r="G35" s="460">
        <v>0.48980905241700001</v>
      </c>
      <c r="H35" s="462">
        <v>0</v>
      </c>
      <c r="I35" s="459">
        <v>0</v>
      </c>
      <c r="J35" s="460">
        <v>-0.48980905241700001</v>
      </c>
      <c r="K35" s="463">
        <v>0</v>
      </c>
    </row>
    <row r="36" spans="1:11" ht="14.45" customHeight="1" thickBot="1" x14ac:dyDescent="0.25">
      <c r="A36" s="481" t="s">
        <v>304</v>
      </c>
      <c r="B36" s="459">
        <v>0</v>
      </c>
      <c r="C36" s="459">
        <v>0</v>
      </c>
      <c r="D36" s="460">
        <v>0</v>
      </c>
      <c r="E36" s="461">
        <v>1</v>
      </c>
      <c r="F36" s="459">
        <v>0.75795531573200003</v>
      </c>
      <c r="G36" s="460">
        <v>0.63162942977600001</v>
      </c>
      <c r="H36" s="462">
        <v>0</v>
      </c>
      <c r="I36" s="459">
        <v>0</v>
      </c>
      <c r="J36" s="460">
        <v>-0.63162942977600001</v>
      </c>
      <c r="K36" s="463">
        <v>0</v>
      </c>
    </row>
    <row r="37" spans="1:11" ht="14.45" customHeight="1" thickBot="1" x14ac:dyDescent="0.25">
      <c r="A37" s="480" t="s">
        <v>305</v>
      </c>
      <c r="B37" s="464">
        <v>16.017425891098</v>
      </c>
      <c r="C37" s="464">
        <v>15.85651</v>
      </c>
      <c r="D37" s="465">
        <v>-0.160915891098</v>
      </c>
      <c r="E37" s="471">
        <v>0.98995369841600001</v>
      </c>
      <c r="F37" s="464">
        <v>2</v>
      </c>
      <c r="G37" s="465">
        <v>1.6666666666659999</v>
      </c>
      <c r="H37" s="467">
        <v>0</v>
      </c>
      <c r="I37" s="464">
        <v>13.17371</v>
      </c>
      <c r="J37" s="465">
        <v>11.507043333333</v>
      </c>
      <c r="K37" s="472">
        <v>6.5868549999999999</v>
      </c>
    </row>
    <row r="38" spans="1:11" ht="14.45" customHeight="1" thickBot="1" x14ac:dyDescent="0.25">
      <c r="A38" s="481" t="s">
        <v>306</v>
      </c>
      <c r="B38" s="459">
        <v>14.017425891098</v>
      </c>
      <c r="C38" s="459">
        <v>14.06338</v>
      </c>
      <c r="D38" s="460">
        <v>4.5954108900999997E-2</v>
      </c>
      <c r="E38" s="461">
        <v>1.0032783557589999</v>
      </c>
      <c r="F38" s="459">
        <v>0</v>
      </c>
      <c r="G38" s="460">
        <v>0</v>
      </c>
      <c r="H38" s="462">
        <v>0</v>
      </c>
      <c r="I38" s="459">
        <v>13.17371</v>
      </c>
      <c r="J38" s="460">
        <v>13.17371</v>
      </c>
      <c r="K38" s="470" t="s">
        <v>271</v>
      </c>
    </row>
    <row r="39" spans="1:11" ht="14.45" customHeight="1" thickBot="1" x14ac:dyDescent="0.25">
      <c r="A39" s="481" t="s">
        <v>307</v>
      </c>
      <c r="B39" s="459">
        <v>0</v>
      </c>
      <c r="C39" s="459">
        <v>0.16434000000000001</v>
      </c>
      <c r="D39" s="460">
        <v>0.16434000000000001</v>
      </c>
      <c r="E39" s="469" t="s">
        <v>297</v>
      </c>
      <c r="F39" s="459">
        <v>0</v>
      </c>
      <c r="G39" s="460">
        <v>0</v>
      </c>
      <c r="H39" s="462">
        <v>0</v>
      </c>
      <c r="I39" s="459">
        <v>0</v>
      </c>
      <c r="J39" s="460">
        <v>0</v>
      </c>
      <c r="K39" s="470" t="s">
        <v>271</v>
      </c>
    </row>
    <row r="40" spans="1:11" ht="14.45" customHeight="1" thickBot="1" x14ac:dyDescent="0.25">
      <c r="A40" s="481" t="s">
        <v>308</v>
      </c>
      <c r="B40" s="459">
        <v>0</v>
      </c>
      <c r="C40" s="459">
        <v>0.3644</v>
      </c>
      <c r="D40" s="460">
        <v>0.3644</v>
      </c>
      <c r="E40" s="469" t="s">
        <v>297</v>
      </c>
      <c r="F40" s="459">
        <v>0</v>
      </c>
      <c r="G40" s="460">
        <v>0</v>
      </c>
      <c r="H40" s="462">
        <v>0</v>
      </c>
      <c r="I40" s="459">
        <v>0</v>
      </c>
      <c r="J40" s="460">
        <v>0</v>
      </c>
      <c r="K40" s="470" t="s">
        <v>271</v>
      </c>
    </row>
    <row r="41" spans="1:11" ht="14.45" customHeight="1" thickBot="1" x14ac:dyDescent="0.25">
      <c r="A41" s="481" t="s">
        <v>309</v>
      </c>
      <c r="B41" s="459">
        <v>2</v>
      </c>
      <c r="C41" s="459">
        <v>1.2643899999999999</v>
      </c>
      <c r="D41" s="460">
        <v>-0.73560999999900001</v>
      </c>
      <c r="E41" s="461">
        <v>0.63219499999999995</v>
      </c>
      <c r="F41" s="459">
        <v>2</v>
      </c>
      <c r="G41" s="460">
        <v>1.6666666666659999</v>
      </c>
      <c r="H41" s="462">
        <v>0</v>
      </c>
      <c r="I41" s="459">
        <v>0</v>
      </c>
      <c r="J41" s="460">
        <v>-1.6666666666659999</v>
      </c>
      <c r="K41" s="463">
        <v>0</v>
      </c>
    </row>
    <row r="42" spans="1:11" ht="14.45" customHeight="1" thickBot="1" x14ac:dyDescent="0.25">
      <c r="A42" s="480" t="s">
        <v>310</v>
      </c>
      <c r="B42" s="464">
        <v>0</v>
      </c>
      <c r="C42" s="464">
        <v>0</v>
      </c>
      <c r="D42" s="465">
        <v>0</v>
      </c>
      <c r="E42" s="471">
        <v>1</v>
      </c>
      <c r="F42" s="464">
        <v>0</v>
      </c>
      <c r="G42" s="465">
        <v>0</v>
      </c>
      <c r="H42" s="467">
        <v>0</v>
      </c>
      <c r="I42" s="464">
        <v>0.26400000000000001</v>
      </c>
      <c r="J42" s="465">
        <v>0.26400000000000001</v>
      </c>
      <c r="K42" s="468" t="s">
        <v>297</v>
      </c>
    </row>
    <row r="43" spans="1:11" ht="14.45" customHeight="1" thickBot="1" x14ac:dyDescent="0.25">
      <c r="A43" s="481" t="s">
        <v>311</v>
      </c>
      <c r="B43" s="459">
        <v>0</v>
      </c>
      <c r="C43" s="459">
        <v>0</v>
      </c>
      <c r="D43" s="460">
        <v>0</v>
      </c>
      <c r="E43" s="461">
        <v>1</v>
      </c>
      <c r="F43" s="459">
        <v>0</v>
      </c>
      <c r="G43" s="460">
        <v>0</v>
      </c>
      <c r="H43" s="462">
        <v>0</v>
      </c>
      <c r="I43" s="459">
        <v>0.26400000000000001</v>
      </c>
      <c r="J43" s="460">
        <v>0.26400000000000001</v>
      </c>
      <c r="K43" s="470" t="s">
        <v>297</v>
      </c>
    </row>
    <row r="44" spans="1:11" ht="14.45" customHeight="1" thickBot="1" x14ac:dyDescent="0.25">
      <c r="A44" s="479" t="s">
        <v>42</v>
      </c>
      <c r="B44" s="459">
        <v>556.63078457387905</v>
      </c>
      <c r="C44" s="459">
        <v>552.52200000000096</v>
      </c>
      <c r="D44" s="460">
        <v>-4.1087845738770001</v>
      </c>
      <c r="E44" s="461">
        <v>0.99261847406199999</v>
      </c>
      <c r="F44" s="459">
        <v>641.23130586151603</v>
      </c>
      <c r="G44" s="460">
        <v>534.35942155126304</v>
      </c>
      <c r="H44" s="462">
        <v>53.972000000000001</v>
      </c>
      <c r="I44" s="459">
        <v>520.22</v>
      </c>
      <c r="J44" s="460">
        <v>-14.139421551263</v>
      </c>
      <c r="K44" s="463">
        <v>0.81128291030800004</v>
      </c>
    </row>
    <row r="45" spans="1:11" ht="14.45" customHeight="1" thickBot="1" x14ac:dyDescent="0.25">
      <c r="A45" s="480" t="s">
        <v>312</v>
      </c>
      <c r="B45" s="464">
        <v>556.63078457387905</v>
      </c>
      <c r="C45" s="464">
        <v>552.52200000000096</v>
      </c>
      <c r="D45" s="465">
        <v>-4.1087845738770001</v>
      </c>
      <c r="E45" s="471">
        <v>0.99261847406199999</v>
      </c>
      <c r="F45" s="464">
        <v>641.23130586151603</v>
      </c>
      <c r="G45" s="465">
        <v>534.35942155126304</v>
      </c>
      <c r="H45" s="467">
        <v>53.972000000000001</v>
      </c>
      <c r="I45" s="464">
        <v>520.22</v>
      </c>
      <c r="J45" s="465">
        <v>-14.139421551263</v>
      </c>
      <c r="K45" s="472">
        <v>0.81128291030800004</v>
      </c>
    </row>
    <row r="46" spans="1:11" ht="14.45" customHeight="1" thickBot="1" x14ac:dyDescent="0.25">
      <c r="A46" s="481" t="s">
        <v>313</v>
      </c>
      <c r="B46" s="459">
        <v>198.553339756333</v>
      </c>
      <c r="C46" s="459">
        <v>206.89</v>
      </c>
      <c r="D46" s="460">
        <v>8.3366602436669996</v>
      </c>
      <c r="E46" s="461">
        <v>1.041987005879</v>
      </c>
      <c r="F46" s="459">
        <v>270.88423055023799</v>
      </c>
      <c r="G46" s="460">
        <v>225.73685879186499</v>
      </c>
      <c r="H46" s="462">
        <v>24.254999999999999</v>
      </c>
      <c r="I46" s="459">
        <v>240.63200000000001</v>
      </c>
      <c r="J46" s="460">
        <v>14.895141208134</v>
      </c>
      <c r="K46" s="463">
        <v>0.88832044416599998</v>
      </c>
    </row>
    <row r="47" spans="1:11" ht="14.45" customHeight="1" thickBot="1" x14ac:dyDescent="0.25">
      <c r="A47" s="481" t="s">
        <v>314</v>
      </c>
      <c r="B47" s="459">
        <v>71.780771894891004</v>
      </c>
      <c r="C47" s="459">
        <v>76.007999999999996</v>
      </c>
      <c r="D47" s="460">
        <v>4.2272281051079998</v>
      </c>
      <c r="E47" s="461">
        <v>1.05889081426</v>
      </c>
      <c r="F47" s="459">
        <v>74.98575266716</v>
      </c>
      <c r="G47" s="460">
        <v>62.488127222632997</v>
      </c>
      <c r="H47" s="462">
        <v>6.7210000000000001</v>
      </c>
      <c r="I47" s="459">
        <v>61.802</v>
      </c>
      <c r="J47" s="460">
        <v>-0.68612722263299997</v>
      </c>
      <c r="K47" s="463">
        <v>0.82418323217099998</v>
      </c>
    </row>
    <row r="48" spans="1:11" ht="14.45" customHeight="1" thickBot="1" x14ac:dyDescent="0.25">
      <c r="A48" s="481" t="s">
        <v>315</v>
      </c>
      <c r="B48" s="459">
        <v>286.29667292265401</v>
      </c>
      <c r="C48" s="459">
        <v>269.62400000000099</v>
      </c>
      <c r="D48" s="460">
        <v>-16.672672922653</v>
      </c>
      <c r="E48" s="461">
        <v>0.94176434971300005</v>
      </c>
      <c r="F48" s="459">
        <v>295.36132264411702</v>
      </c>
      <c r="G48" s="460">
        <v>246.13443553676501</v>
      </c>
      <c r="H48" s="462">
        <v>22.995999999999999</v>
      </c>
      <c r="I48" s="459">
        <v>217.786</v>
      </c>
      <c r="J48" s="460">
        <v>-28.348435536764001</v>
      </c>
      <c r="K48" s="463">
        <v>0.73735449872100001</v>
      </c>
    </row>
    <row r="49" spans="1:11" ht="14.45" customHeight="1" thickBot="1" x14ac:dyDescent="0.25">
      <c r="A49" s="482" t="s">
        <v>316</v>
      </c>
      <c r="B49" s="464">
        <v>1142.93483144384</v>
      </c>
      <c r="C49" s="464">
        <v>1221.9145599999999</v>
      </c>
      <c r="D49" s="465">
        <v>78.979728556161007</v>
      </c>
      <c r="E49" s="471">
        <v>1.069102565066</v>
      </c>
      <c r="F49" s="464">
        <v>1110.17556977258</v>
      </c>
      <c r="G49" s="465">
        <v>925.14630814381997</v>
      </c>
      <c r="H49" s="467">
        <v>136.63002</v>
      </c>
      <c r="I49" s="464">
        <v>1323.49118</v>
      </c>
      <c r="J49" s="465">
        <v>398.34487185618002</v>
      </c>
      <c r="K49" s="472">
        <v>1.1921458335370001</v>
      </c>
    </row>
    <row r="50" spans="1:11" ht="14.45" customHeight="1" thickBot="1" x14ac:dyDescent="0.25">
      <c r="A50" s="479" t="s">
        <v>45</v>
      </c>
      <c r="B50" s="459">
        <v>128.49304206592399</v>
      </c>
      <c r="C50" s="459">
        <v>58.43159</v>
      </c>
      <c r="D50" s="460">
        <v>-70.061452065924001</v>
      </c>
      <c r="E50" s="461">
        <v>0.45474516799100001</v>
      </c>
      <c r="F50" s="459">
        <v>53.289653142673998</v>
      </c>
      <c r="G50" s="460">
        <v>44.408044285561999</v>
      </c>
      <c r="H50" s="462">
        <v>6.8736600000000001</v>
      </c>
      <c r="I50" s="459">
        <v>275.88031999999998</v>
      </c>
      <c r="J50" s="460">
        <v>231.47227571443801</v>
      </c>
      <c r="K50" s="463">
        <v>5.1769959782130002</v>
      </c>
    </row>
    <row r="51" spans="1:11" ht="14.45" customHeight="1" thickBot="1" x14ac:dyDescent="0.25">
      <c r="A51" s="483" t="s">
        <v>317</v>
      </c>
      <c r="B51" s="459">
        <v>128.49304206592399</v>
      </c>
      <c r="C51" s="459">
        <v>58.43159</v>
      </c>
      <c r="D51" s="460">
        <v>-70.061452065924001</v>
      </c>
      <c r="E51" s="461">
        <v>0.45474516799100001</v>
      </c>
      <c r="F51" s="459">
        <v>53.289653142673998</v>
      </c>
      <c r="G51" s="460">
        <v>44.408044285561999</v>
      </c>
      <c r="H51" s="462">
        <v>6.8736600000000001</v>
      </c>
      <c r="I51" s="459">
        <v>275.88031999999998</v>
      </c>
      <c r="J51" s="460">
        <v>231.47227571443801</v>
      </c>
      <c r="K51" s="463">
        <v>5.1769959782130002</v>
      </c>
    </row>
    <row r="52" spans="1:11" ht="14.45" customHeight="1" thickBot="1" x14ac:dyDescent="0.25">
      <c r="A52" s="481" t="s">
        <v>318</v>
      </c>
      <c r="B52" s="459">
        <v>75.407707839668006</v>
      </c>
      <c r="C52" s="459">
        <v>22.927099999999999</v>
      </c>
      <c r="D52" s="460">
        <v>-52.480607839667996</v>
      </c>
      <c r="E52" s="461">
        <v>0.30404186331600003</v>
      </c>
      <c r="F52" s="459">
        <v>22.249878637813001</v>
      </c>
      <c r="G52" s="460">
        <v>18.541565531511001</v>
      </c>
      <c r="H52" s="462">
        <v>1.331</v>
      </c>
      <c r="I52" s="459">
        <v>106.85437</v>
      </c>
      <c r="J52" s="460">
        <v>88.312804468487997</v>
      </c>
      <c r="K52" s="463">
        <v>4.8024697904820002</v>
      </c>
    </row>
    <row r="53" spans="1:11" ht="14.45" customHeight="1" thickBot="1" x14ac:dyDescent="0.25">
      <c r="A53" s="481" t="s">
        <v>319</v>
      </c>
      <c r="B53" s="459">
        <v>0</v>
      </c>
      <c r="C53" s="459">
        <v>0.30299999999999999</v>
      </c>
      <c r="D53" s="460">
        <v>0.30299999999999999</v>
      </c>
      <c r="E53" s="469" t="s">
        <v>297</v>
      </c>
      <c r="F53" s="459">
        <v>0.61176833302300004</v>
      </c>
      <c r="G53" s="460">
        <v>0.50980694418600003</v>
      </c>
      <c r="H53" s="462">
        <v>0</v>
      </c>
      <c r="I53" s="459">
        <v>3.387</v>
      </c>
      <c r="J53" s="460">
        <v>2.8771930558130001</v>
      </c>
      <c r="K53" s="463">
        <v>5.5364094824250003</v>
      </c>
    </row>
    <row r="54" spans="1:11" ht="14.45" customHeight="1" thickBot="1" x14ac:dyDescent="0.25">
      <c r="A54" s="481" t="s">
        <v>320</v>
      </c>
      <c r="B54" s="459">
        <v>15.857749052456001</v>
      </c>
      <c r="C54" s="459">
        <v>12.50005</v>
      </c>
      <c r="D54" s="460">
        <v>-3.3576990524560002</v>
      </c>
      <c r="E54" s="461">
        <v>0.78826130736699995</v>
      </c>
      <c r="F54" s="459">
        <v>0.63935253334800002</v>
      </c>
      <c r="G54" s="460">
        <v>0.53279377779000003</v>
      </c>
      <c r="H54" s="462">
        <v>0</v>
      </c>
      <c r="I54" s="459">
        <v>141.16342</v>
      </c>
      <c r="J54" s="460">
        <v>140.630626222209</v>
      </c>
      <c r="K54" s="463">
        <v>220.79121085292601</v>
      </c>
    </row>
    <row r="55" spans="1:11" ht="14.45" customHeight="1" thickBot="1" x14ac:dyDescent="0.25">
      <c r="A55" s="481" t="s">
        <v>321</v>
      </c>
      <c r="B55" s="459">
        <v>14.962542385589</v>
      </c>
      <c r="C55" s="459">
        <v>0.92686000000000002</v>
      </c>
      <c r="D55" s="460">
        <v>-14.035682385589</v>
      </c>
      <c r="E55" s="461">
        <v>6.1945355014000003E-2</v>
      </c>
      <c r="F55" s="459">
        <v>1.5005336214980001</v>
      </c>
      <c r="G55" s="460">
        <v>1.2504446845820001</v>
      </c>
      <c r="H55" s="462">
        <v>0</v>
      </c>
      <c r="I55" s="459">
        <v>18.591649999998999</v>
      </c>
      <c r="J55" s="460">
        <v>17.341205315417</v>
      </c>
      <c r="K55" s="463">
        <v>12.390025610641</v>
      </c>
    </row>
    <row r="56" spans="1:11" ht="14.45" customHeight="1" thickBot="1" x14ac:dyDescent="0.25">
      <c r="A56" s="481" t="s">
        <v>322</v>
      </c>
      <c r="B56" s="459">
        <v>22.265042788209001</v>
      </c>
      <c r="C56" s="459">
        <v>21.77458</v>
      </c>
      <c r="D56" s="460">
        <v>-0.49046278820900002</v>
      </c>
      <c r="E56" s="461">
        <v>0.97797162157399997</v>
      </c>
      <c r="F56" s="459">
        <v>15.466358896327</v>
      </c>
      <c r="G56" s="460">
        <v>12.888632413605</v>
      </c>
      <c r="H56" s="462">
        <v>5.5426599999999997</v>
      </c>
      <c r="I56" s="459">
        <v>5.8838800000000004</v>
      </c>
      <c r="J56" s="460">
        <v>-7.0047524136049999</v>
      </c>
      <c r="K56" s="463">
        <v>0.38043084603400001</v>
      </c>
    </row>
    <row r="57" spans="1:11" ht="14.45" customHeight="1" thickBot="1" x14ac:dyDescent="0.25">
      <c r="A57" s="481" t="s">
        <v>323</v>
      </c>
      <c r="B57" s="459">
        <v>0</v>
      </c>
      <c r="C57" s="459">
        <v>0</v>
      </c>
      <c r="D57" s="460">
        <v>0</v>
      </c>
      <c r="E57" s="461">
        <v>1</v>
      </c>
      <c r="F57" s="459">
        <v>0.23235332978100001</v>
      </c>
      <c r="G57" s="460">
        <v>0.193627774818</v>
      </c>
      <c r="H57" s="462">
        <v>0</v>
      </c>
      <c r="I57" s="459">
        <v>0</v>
      </c>
      <c r="J57" s="460">
        <v>-0.193627774818</v>
      </c>
      <c r="K57" s="463">
        <v>0</v>
      </c>
    </row>
    <row r="58" spans="1:11" ht="14.45" customHeight="1" thickBot="1" x14ac:dyDescent="0.25">
      <c r="A58" s="481" t="s">
        <v>324</v>
      </c>
      <c r="B58" s="459">
        <v>0</v>
      </c>
      <c r="C58" s="459">
        <v>0</v>
      </c>
      <c r="D58" s="460">
        <v>0</v>
      </c>
      <c r="E58" s="461">
        <v>1</v>
      </c>
      <c r="F58" s="459">
        <v>9.5062875155630007</v>
      </c>
      <c r="G58" s="460">
        <v>7.9219062629690002</v>
      </c>
      <c r="H58" s="462">
        <v>0</v>
      </c>
      <c r="I58" s="459">
        <v>0</v>
      </c>
      <c r="J58" s="460">
        <v>-7.9219062629690002</v>
      </c>
      <c r="K58" s="463">
        <v>0</v>
      </c>
    </row>
    <row r="59" spans="1:11" ht="14.45" customHeight="1" thickBot="1" x14ac:dyDescent="0.25">
      <c r="A59" s="481" t="s">
        <v>325</v>
      </c>
      <c r="B59" s="459">
        <v>0</v>
      </c>
      <c r="C59" s="459">
        <v>0</v>
      </c>
      <c r="D59" s="460">
        <v>0</v>
      </c>
      <c r="E59" s="461">
        <v>1</v>
      </c>
      <c r="F59" s="459">
        <v>3.0831202753169999</v>
      </c>
      <c r="G59" s="460">
        <v>2.5692668960980001</v>
      </c>
      <c r="H59" s="462">
        <v>0</v>
      </c>
      <c r="I59" s="459">
        <v>0</v>
      </c>
      <c r="J59" s="460">
        <v>-2.5692668960980001</v>
      </c>
      <c r="K59" s="463">
        <v>0</v>
      </c>
    </row>
    <row r="60" spans="1:11" ht="14.45" customHeight="1" thickBot="1" x14ac:dyDescent="0.25">
      <c r="A60" s="484" t="s">
        <v>46</v>
      </c>
      <c r="B60" s="464">
        <v>0</v>
      </c>
      <c r="C60" s="464">
        <v>58.831000000000003</v>
      </c>
      <c r="D60" s="465">
        <v>58.831000000000003</v>
      </c>
      <c r="E60" s="466" t="s">
        <v>271</v>
      </c>
      <c r="F60" s="464">
        <v>0</v>
      </c>
      <c r="G60" s="465">
        <v>0</v>
      </c>
      <c r="H60" s="467">
        <v>2.4089999999999998</v>
      </c>
      <c r="I60" s="464">
        <v>41.001999999999001</v>
      </c>
      <c r="J60" s="465">
        <v>41.001999999999001</v>
      </c>
      <c r="K60" s="468" t="s">
        <v>271</v>
      </c>
    </row>
    <row r="61" spans="1:11" ht="14.45" customHeight="1" thickBot="1" x14ac:dyDescent="0.25">
      <c r="A61" s="480" t="s">
        <v>326</v>
      </c>
      <c r="B61" s="464">
        <v>0</v>
      </c>
      <c r="C61" s="464">
        <v>57.216000000000001</v>
      </c>
      <c r="D61" s="465">
        <v>57.216000000000001</v>
      </c>
      <c r="E61" s="466" t="s">
        <v>271</v>
      </c>
      <c r="F61" s="464">
        <v>0</v>
      </c>
      <c r="G61" s="465">
        <v>0</v>
      </c>
      <c r="H61" s="467">
        <v>0.74199999999999999</v>
      </c>
      <c r="I61" s="464">
        <v>39.334999999998999</v>
      </c>
      <c r="J61" s="465">
        <v>39.334999999998999</v>
      </c>
      <c r="K61" s="468" t="s">
        <v>271</v>
      </c>
    </row>
    <row r="62" spans="1:11" ht="14.45" customHeight="1" thickBot="1" x14ac:dyDescent="0.25">
      <c r="A62" s="481" t="s">
        <v>327</v>
      </c>
      <c r="B62" s="459">
        <v>0</v>
      </c>
      <c r="C62" s="459">
        <v>44.811</v>
      </c>
      <c r="D62" s="460">
        <v>44.811</v>
      </c>
      <c r="E62" s="469" t="s">
        <v>271</v>
      </c>
      <c r="F62" s="459">
        <v>0</v>
      </c>
      <c r="G62" s="460">
        <v>0</v>
      </c>
      <c r="H62" s="462">
        <v>0.74199999999999999</v>
      </c>
      <c r="I62" s="459">
        <v>34.534999999999002</v>
      </c>
      <c r="J62" s="460">
        <v>34.534999999999002</v>
      </c>
      <c r="K62" s="470" t="s">
        <v>271</v>
      </c>
    </row>
    <row r="63" spans="1:11" ht="14.45" customHeight="1" thickBot="1" x14ac:dyDescent="0.25">
      <c r="A63" s="481" t="s">
        <v>328</v>
      </c>
      <c r="B63" s="459">
        <v>0</v>
      </c>
      <c r="C63" s="459">
        <v>12.404999999999999</v>
      </c>
      <c r="D63" s="460">
        <v>12.404999999999999</v>
      </c>
      <c r="E63" s="469" t="s">
        <v>271</v>
      </c>
      <c r="F63" s="459">
        <v>0</v>
      </c>
      <c r="G63" s="460">
        <v>0</v>
      </c>
      <c r="H63" s="462">
        <v>0</v>
      </c>
      <c r="I63" s="459">
        <v>4.8</v>
      </c>
      <c r="J63" s="460">
        <v>4.8</v>
      </c>
      <c r="K63" s="470" t="s">
        <v>271</v>
      </c>
    </row>
    <row r="64" spans="1:11" ht="14.45" customHeight="1" thickBot="1" x14ac:dyDescent="0.25">
      <c r="A64" s="480" t="s">
        <v>329</v>
      </c>
      <c r="B64" s="464">
        <v>0</v>
      </c>
      <c r="C64" s="464">
        <v>1.615</v>
      </c>
      <c r="D64" s="465">
        <v>1.615</v>
      </c>
      <c r="E64" s="466" t="s">
        <v>271</v>
      </c>
      <c r="F64" s="464">
        <v>0</v>
      </c>
      <c r="G64" s="465">
        <v>0</v>
      </c>
      <c r="H64" s="467">
        <v>1.667</v>
      </c>
      <c r="I64" s="464">
        <v>1.667</v>
      </c>
      <c r="J64" s="465">
        <v>1.667</v>
      </c>
      <c r="K64" s="468" t="s">
        <v>271</v>
      </c>
    </row>
    <row r="65" spans="1:11" ht="14.45" customHeight="1" thickBot="1" x14ac:dyDescent="0.25">
      <c r="A65" s="481" t="s">
        <v>330</v>
      </c>
      <c r="B65" s="459">
        <v>0</v>
      </c>
      <c r="C65" s="459">
        <v>0</v>
      </c>
      <c r="D65" s="460">
        <v>0</v>
      </c>
      <c r="E65" s="469" t="s">
        <v>271</v>
      </c>
      <c r="F65" s="459">
        <v>0</v>
      </c>
      <c r="G65" s="460">
        <v>0</v>
      </c>
      <c r="H65" s="462">
        <v>1.667</v>
      </c>
      <c r="I65" s="459">
        <v>1.667</v>
      </c>
      <c r="J65" s="460">
        <v>1.667</v>
      </c>
      <c r="K65" s="470" t="s">
        <v>297</v>
      </c>
    </row>
    <row r="66" spans="1:11" ht="14.45" customHeight="1" thickBot="1" x14ac:dyDescent="0.25">
      <c r="A66" s="481" t="s">
        <v>331</v>
      </c>
      <c r="B66" s="459">
        <v>0</v>
      </c>
      <c r="C66" s="459">
        <v>1.615</v>
      </c>
      <c r="D66" s="460">
        <v>1.615</v>
      </c>
      <c r="E66" s="469" t="s">
        <v>297</v>
      </c>
      <c r="F66" s="459">
        <v>0</v>
      </c>
      <c r="G66" s="460">
        <v>0</v>
      </c>
      <c r="H66" s="462">
        <v>0</v>
      </c>
      <c r="I66" s="459">
        <v>0</v>
      </c>
      <c r="J66" s="460">
        <v>0</v>
      </c>
      <c r="K66" s="470" t="s">
        <v>271</v>
      </c>
    </row>
    <row r="67" spans="1:11" ht="14.45" customHeight="1" thickBot="1" x14ac:dyDescent="0.25">
      <c r="A67" s="479" t="s">
        <v>47</v>
      </c>
      <c r="B67" s="459">
        <v>1014.44178937792</v>
      </c>
      <c r="C67" s="459">
        <v>1104.6519699999999</v>
      </c>
      <c r="D67" s="460">
        <v>90.210180622085005</v>
      </c>
      <c r="E67" s="461">
        <v>1.0889259310549999</v>
      </c>
      <c r="F67" s="459">
        <v>1056.8859166299101</v>
      </c>
      <c r="G67" s="460">
        <v>880.73826385825703</v>
      </c>
      <c r="H67" s="462">
        <v>127.34735999999999</v>
      </c>
      <c r="I67" s="459">
        <v>1006.60886</v>
      </c>
      <c r="J67" s="460">
        <v>125.870596141742</v>
      </c>
      <c r="K67" s="463">
        <v>0.952429059902</v>
      </c>
    </row>
    <row r="68" spans="1:11" ht="14.45" customHeight="1" thickBot="1" x14ac:dyDescent="0.25">
      <c r="A68" s="480" t="s">
        <v>332</v>
      </c>
      <c r="B68" s="464">
        <v>28.335724454775001</v>
      </c>
      <c r="C68" s="464">
        <v>29.536190000000001</v>
      </c>
      <c r="D68" s="465">
        <v>1.2004655452240001</v>
      </c>
      <c r="E68" s="471">
        <v>1.0423657968269999</v>
      </c>
      <c r="F68" s="464">
        <v>30.445550952095999</v>
      </c>
      <c r="G68" s="465">
        <v>25.371292460079999</v>
      </c>
      <c r="H68" s="467">
        <v>2.2923800000000001</v>
      </c>
      <c r="I68" s="464">
        <v>23.74596</v>
      </c>
      <c r="J68" s="465">
        <v>-1.6253324600800001</v>
      </c>
      <c r="K68" s="472">
        <v>0.77994844098399996</v>
      </c>
    </row>
    <row r="69" spans="1:11" ht="14.45" customHeight="1" thickBot="1" x14ac:dyDescent="0.25">
      <c r="A69" s="481" t="s">
        <v>333</v>
      </c>
      <c r="B69" s="459">
        <v>11.857480128135</v>
      </c>
      <c r="C69" s="459">
        <v>14.2262</v>
      </c>
      <c r="D69" s="460">
        <v>2.3687198718640001</v>
      </c>
      <c r="E69" s="461">
        <v>1.199765873209</v>
      </c>
      <c r="F69" s="459">
        <v>15.159433974142001</v>
      </c>
      <c r="G69" s="460">
        <v>12.632861645118</v>
      </c>
      <c r="H69" s="462">
        <v>0.97899999999999998</v>
      </c>
      <c r="I69" s="459">
        <v>10.6027</v>
      </c>
      <c r="J69" s="460">
        <v>-2.030161645118</v>
      </c>
      <c r="K69" s="463">
        <v>0.69941265736400005</v>
      </c>
    </row>
    <row r="70" spans="1:11" ht="14.45" customHeight="1" thickBot="1" x14ac:dyDescent="0.25">
      <c r="A70" s="481" t="s">
        <v>334</v>
      </c>
      <c r="B70" s="459">
        <v>16.478244326639999</v>
      </c>
      <c r="C70" s="459">
        <v>15.309990000000001</v>
      </c>
      <c r="D70" s="460">
        <v>-1.1682543266400001</v>
      </c>
      <c r="E70" s="461">
        <v>0.92910322826299996</v>
      </c>
      <c r="F70" s="459">
        <v>15.286116977954</v>
      </c>
      <c r="G70" s="460">
        <v>12.738430814961999</v>
      </c>
      <c r="H70" s="462">
        <v>1.31338</v>
      </c>
      <c r="I70" s="459">
        <v>13.14326</v>
      </c>
      <c r="J70" s="460">
        <v>0.40482918503699999</v>
      </c>
      <c r="K70" s="463">
        <v>0.85981678793600003</v>
      </c>
    </row>
    <row r="71" spans="1:11" ht="14.45" customHeight="1" thickBot="1" x14ac:dyDescent="0.25">
      <c r="A71" s="480" t="s">
        <v>335</v>
      </c>
      <c r="B71" s="464">
        <v>3.9752112676050002</v>
      </c>
      <c r="C71" s="464">
        <v>1.89</v>
      </c>
      <c r="D71" s="465">
        <v>-2.0852112676050001</v>
      </c>
      <c r="E71" s="471">
        <v>0.475446428571</v>
      </c>
      <c r="F71" s="464">
        <v>1.9999999999989999</v>
      </c>
      <c r="G71" s="465">
        <v>1.6666666666659999</v>
      </c>
      <c r="H71" s="467">
        <v>0.81</v>
      </c>
      <c r="I71" s="464">
        <v>2.835</v>
      </c>
      <c r="J71" s="465">
        <v>1.1683333333329999</v>
      </c>
      <c r="K71" s="472">
        <v>1.4175</v>
      </c>
    </row>
    <row r="72" spans="1:11" ht="14.45" customHeight="1" thickBot="1" x14ac:dyDescent="0.25">
      <c r="A72" s="481" t="s">
        <v>336</v>
      </c>
      <c r="B72" s="459">
        <v>3.9752112676050002</v>
      </c>
      <c r="C72" s="459">
        <v>1.89</v>
      </c>
      <c r="D72" s="460">
        <v>-2.0852112676050001</v>
      </c>
      <c r="E72" s="461">
        <v>0.475446428571</v>
      </c>
      <c r="F72" s="459">
        <v>1.9999999999989999</v>
      </c>
      <c r="G72" s="460">
        <v>1.6666666666659999</v>
      </c>
      <c r="H72" s="462">
        <v>0.81</v>
      </c>
      <c r="I72" s="459">
        <v>2.835</v>
      </c>
      <c r="J72" s="460">
        <v>1.1683333333329999</v>
      </c>
      <c r="K72" s="463">
        <v>1.4175</v>
      </c>
    </row>
    <row r="73" spans="1:11" ht="14.45" customHeight="1" thickBot="1" x14ac:dyDescent="0.25">
      <c r="A73" s="480" t="s">
        <v>337</v>
      </c>
      <c r="B73" s="464">
        <v>240.232642290999</v>
      </c>
      <c r="C73" s="464">
        <v>221.82612</v>
      </c>
      <c r="D73" s="465">
        <v>-18.406522290998002</v>
      </c>
      <c r="E73" s="471">
        <v>0.92338042775700002</v>
      </c>
      <c r="F73" s="464">
        <v>229.64812445400401</v>
      </c>
      <c r="G73" s="465">
        <v>191.37343704500299</v>
      </c>
      <c r="H73" s="467">
        <v>8.3150499999999994</v>
      </c>
      <c r="I73" s="464">
        <v>65.145019999998993</v>
      </c>
      <c r="J73" s="465">
        <v>-126.22841704500399</v>
      </c>
      <c r="K73" s="472">
        <v>0.28367320723700001</v>
      </c>
    </row>
    <row r="74" spans="1:11" ht="14.45" customHeight="1" thickBot="1" x14ac:dyDescent="0.25">
      <c r="A74" s="481" t="s">
        <v>338</v>
      </c>
      <c r="B74" s="459">
        <v>178.63347763626999</v>
      </c>
      <c r="C74" s="459">
        <v>163.84514999999999</v>
      </c>
      <c r="D74" s="460">
        <v>-14.788327636269001</v>
      </c>
      <c r="E74" s="461">
        <v>0.91721413123700002</v>
      </c>
      <c r="F74" s="459">
        <v>169.49696948237201</v>
      </c>
      <c r="G74" s="460">
        <v>141.24747456864301</v>
      </c>
      <c r="H74" s="462">
        <v>0</v>
      </c>
      <c r="I74" s="459">
        <v>4.9387400000000001</v>
      </c>
      <c r="J74" s="460">
        <v>-136.30873456864299</v>
      </c>
      <c r="K74" s="463">
        <v>2.9137630099999999E-2</v>
      </c>
    </row>
    <row r="75" spans="1:11" ht="14.45" customHeight="1" thickBot="1" x14ac:dyDescent="0.25">
      <c r="A75" s="481" t="s">
        <v>339</v>
      </c>
      <c r="B75" s="459">
        <v>61.599164654728</v>
      </c>
      <c r="C75" s="459">
        <v>57.980969999999999</v>
      </c>
      <c r="D75" s="460">
        <v>-3.6181946547280002</v>
      </c>
      <c r="E75" s="461">
        <v>0.94126227725599998</v>
      </c>
      <c r="F75" s="459">
        <v>60.151154971632003</v>
      </c>
      <c r="G75" s="460">
        <v>50.125962476360002</v>
      </c>
      <c r="H75" s="462">
        <v>5.9762399999999998</v>
      </c>
      <c r="I75" s="459">
        <v>48.146900000000002</v>
      </c>
      <c r="J75" s="460">
        <v>-1.97906247636</v>
      </c>
      <c r="K75" s="463">
        <v>0.80043184578399995</v>
      </c>
    </row>
    <row r="76" spans="1:11" ht="14.45" customHeight="1" thickBot="1" x14ac:dyDescent="0.25">
      <c r="A76" s="481" t="s">
        <v>340</v>
      </c>
      <c r="B76" s="459">
        <v>0</v>
      </c>
      <c r="C76" s="459">
        <v>0</v>
      </c>
      <c r="D76" s="460">
        <v>0</v>
      </c>
      <c r="E76" s="461">
        <v>1</v>
      </c>
      <c r="F76" s="459">
        <v>0</v>
      </c>
      <c r="G76" s="460">
        <v>0</v>
      </c>
      <c r="H76" s="462">
        <v>2.3388100000000001</v>
      </c>
      <c r="I76" s="459">
        <v>12.059380000000001</v>
      </c>
      <c r="J76" s="460">
        <v>12.059380000000001</v>
      </c>
      <c r="K76" s="470" t="s">
        <v>297</v>
      </c>
    </row>
    <row r="77" spans="1:11" ht="14.45" customHeight="1" thickBot="1" x14ac:dyDescent="0.25">
      <c r="A77" s="480" t="s">
        <v>341</v>
      </c>
      <c r="B77" s="464">
        <v>451.898211364536</v>
      </c>
      <c r="C77" s="464">
        <v>679.86743000000104</v>
      </c>
      <c r="D77" s="465">
        <v>227.96921863546501</v>
      </c>
      <c r="E77" s="471">
        <v>1.5044702831350001</v>
      </c>
      <c r="F77" s="464">
        <v>589.79224122380697</v>
      </c>
      <c r="G77" s="465">
        <v>491.493534353173</v>
      </c>
      <c r="H77" s="467">
        <v>83.804429999999996</v>
      </c>
      <c r="I77" s="464">
        <v>695.68524000000002</v>
      </c>
      <c r="J77" s="465">
        <v>204.19170564682699</v>
      </c>
      <c r="K77" s="472">
        <v>1.1795428820089999</v>
      </c>
    </row>
    <row r="78" spans="1:11" ht="14.45" customHeight="1" thickBot="1" x14ac:dyDescent="0.25">
      <c r="A78" s="481" t="s">
        <v>342</v>
      </c>
      <c r="B78" s="459">
        <v>0</v>
      </c>
      <c r="C78" s="459">
        <v>0</v>
      </c>
      <c r="D78" s="460">
        <v>0</v>
      </c>
      <c r="E78" s="469" t="s">
        <v>271</v>
      </c>
      <c r="F78" s="459">
        <v>0</v>
      </c>
      <c r="G78" s="460">
        <v>0</v>
      </c>
      <c r="H78" s="462">
        <v>0</v>
      </c>
      <c r="I78" s="459">
        <v>19.594999999999999</v>
      </c>
      <c r="J78" s="460">
        <v>19.594999999999999</v>
      </c>
      <c r="K78" s="470" t="s">
        <v>297</v>
      </c>
    </row>
    <row r="79" spans="1:11" ht="14.45" customHeight="1" thickBot="1" x14ac:dyDescent="0.25">
      <c r="A79" s="481" t="s">
        <v>343</v>
      </c>
      <c r="B79" s="459">
        <v>187.675452262703</v>
      </c>
      <c r="C79" s="459">
        <v>250.950400000001</v>
      </c>
      <c r="D79" s="460">
        <v>63.274947737296998</v>
      </c>
      <c r="E79" s="461">
        <v>1.3371509005269999</v>
      </c>
      <c r="F79" s="459">
        <v>174.13036811244601</v>
      </c>
      <c r="G79" s="460">
        <v>145.10864009370499</v>
      </c>
      <c r="H79" s="462">
        <v>57.456679999999999</v>
      </c>
      <c r="I79" s="459">
        <v>294.06509</v>
      </c>
      <c r="J79" s="460">
        <v>148.95644990629401</v>
      </c>
      <c r="K79" s="463">
        <v>1.688763959943</v>
      </c>
    </row>
    <row r="80" spans="1:11" ht="14.45" customHeight="1" thickBot="1" x14ac:dyDescent="0.25">
      <c r="A80" s="481" t="s">
        <v>344</v>
      </c>
      <c r="B80" s="459">
        <v>232.71182493735699</v>
      </c>
      <c r="C80" s="459">
        <v>390.14583000000101</v>
      </c>
      <c r="D80" s="460">
        <v>157.434005062643</v>
      </c>
      <c r="E80" s="461">
        <v>1.676519145965</v>
      </c>
      <c r="F80" s="459">
        <v>348.18563454751097</v>
      </c>
      <c r="G80" s="460">
        <v>290.15469545625899</v>
      </c>
      <c r="H80" s="462">
        <v>26.347750000000001</v>
      </c>
      <c r="I80" s="459">
        <v>375.73014999999998</v>
      </c>
      <c r="J80" s="460">
        <v>85.575454543739994</v>
      </c>
      <c r="K80" s="463">
        <v>1.0791087073079999</v>
      </c>
    </row>
    <row r="81" spans="1:11" ht="14.45" customHeight="1" thickBot="1" x14ac:dyDescent="0.25">
      <c r="A81" s="481" t="s">
        <v>345</v>
      </c>
      <c r="B81" s="459">
        <v>31.510934164475</v>
      </c>
      <c r="C81" s="459">
        <v>38.7712</v>
      </c>
      <c r="D81" s="460">
        <v>7.2602658355239997</v>
      </c>
      <c r="E81" s="461">
        <v>1.2304046524809999</v>
      </c>
      <c r="F81" s="459">
        <v>67.476238563850004</v>
      </c>
      <c r="G81" s="460">
        <v>56.230198803207998</v>
      </c>
      <c r="H81" s="462">
        <v>0</v>
      </c>
      <c r="I81" s="459">
        <v>6.2949999999999999</v>
      </c>
      <c r="J81" s="460">
        <v>-49.935198803208003</v>
      </c>
      <c r="K81" s="463">
        <v>9.3292100062999997E-2</v>
      </c>
    </row>
    <row r="82" spans="1:11" ht="14.45" customHeight="1" thickBot="1" x14ac:dyDescent="0.25">
      <c r="A82" s="480" t="s">
        <v>346</v>
      </c>
      <c r="B82" s="464">
        <v>290</v>
      </c>
      <c r="C82" s="464">
        <v>171.53223</v>
      </c>
      <c r="D82" s="465">
        <v>-118.46777</v>
      </c>
      <c r="E82" s="471">
        <v>0.59149044827499997</v>
      </c>
      <c r="F82" s="464">
        <v>205</v>
      </c>
      <c r="G82" s="465">
        <v>170.833333333334</v>
      </c>
      <c r="H82" s="467">
        <v>32.125500000000002</v>
      </c>
      <c r="I82" s="464">
        <v>219.19764000000001</v>
      </c>
      <c r="J82" s="465">
        <v>48.364306666666003</v>
      </c>
      <c r="K82" s="472">
        <v>1.0692567804869999</v>
      </c>
    </row>
    <row r="83" spans="1:11" ht="14.45" customHeight="1" thickBot="1" x14ac:dyDescent="0.25">
      <c r="A83" s="481" t="s">
        <v>347</v>
      </c>
      <c r="B83" s="459">
        <v>0</v>
      </c>
      <c r="C83" s="459">
        <v>0</v>
      </c>
      <c r="D83" s="460">
        <v>0</v>
      </c>
      <c r="E83" s="461">
        <v>1</v>
      </c>
      <c r="F83" s="459">
        <v>0</v>
      </c>
      <c r="G83" s="460">
        <v>0</v>
      </c>
      <c r="H83" s="462">
        <v>0</v>
      </c>
      <c r="I83" s="459">
        <v>50.215000000000003</v>
      </c>
      <c r="J83" s="460">
        <v>50.215000000000003</v>
      </c>
      <c r="K83" s="470" t="s">
        <v>297</v>
      </c>
    </row>
    <row r="84" spans="1:11" ht="14.45" customHeight="1" thickBot="1" x14ac:dyDescent="0.25">
      <c r="A84" s="481" t="s">
        <v>348</v>
      </c>
      <c r="B84" s="459">
        <v>80</v>
      </c>
      <c r="C84" s="459">
        <v>93.482330000000005</v>
      </c>
      <c r="D84" s="460">
        <v>13.482329999999999</v>
      </c>
      <c r="E84" s="461">
        <v>1.1685291250000001</v>
      </c>
      <c r="F84" s="459">
        <v>85</v>
      </c>
      <c r="G84" s="460">
        <v>70.833333333333002</v>
      </c>
      <c r="H84" s="462">
        <v>32.125500000000002</v>
      </c>
      <c r="I84" s="459">
        <v>111.97364</v>
      </c>
      <c r="J84" s="460">
        <v>41.140306666666</v>
      </c>
      <c r="K84" s="463">
        <v>1.3173369411760001</v>
      </c>
    </row>
    <row r="85" spans="1:11" ht="14.45" customHeight="1" thickBot="1" x14ac:dyDescent="0.25">
      <c r="A85" s="481" t="s">
        <v>349</v>
      </c>
      <c r="B85" s="459">
        <v>210</v>
      </c>
      <c r="C85" s="459">
        <v>78.049899999999994</v>
      </c>
      <c r="D85" s="460">
        <v>-131.95009999999999</v>
      </c>
      <c r="E85" s="461">
        <v>0.37166619047600002</v>
      </c>
      <c r="F85" s="459">
        <v>120</v>
      </c>
      <c r="G85" s="460">
        <v>100</v>
      </c>
      <c r="H85" s="462">
        <v>0</v>
      </c>
      <c r="I85" s="459">
        <v>57.008999999998998</v>
      </c>
      <c r="J85" s="460">
        <v>-42.991</v>
      </c>
      <c r="K85" s="463">
        <v>0.47507499999899999</v>
      </c>
    </row>
    <row r="86" spans="1:11" ht="14.45" customHeight="1" thickBot="1" x14ac:dyDescent="0.25">
      <c r="A86" s="478" t="s">
        <v>48</v>
      </c>
      <c r="B86" s="459">
        <v>18289.308356919399</v>
      </c>
      <c r="C86" s="459">
        <v>20923.211619999998</v>
      </c>
      <c r="D86" s="460">
        <v>2633.9032630806601</v>
      </c>
      <c r="E86" s="461">
        <v>1.1440132787790001</v>
      </c>
      <c r="F86" s="459">
        <v>20890.407759999998</v>
      </c>
      <c r="G86" s="460">
        <v>17408.673133333399</v>
      </c>
      <c r="H86" s="462">
        <v>1705.69578</v>
      </c>
      <c r="I86" s="459">
        <v>17688.124159999999</v>
      </c>
      <c r="J86" s="460">
        <v>279.45102666663303</v>
      </c>
      <c r="K86" s="463">
        <v>0.84671033534600004</v>
      </c>
    </row>
    <row r="87" spans="1:11" ht="14.45" customHeight="1" thickBot="1" x14ac:dyDescent="0.25">
      <c r="A87" s="484" t="s">
        <v>350</v>
      </c>
      <c r="B87" s="464">
        <v>13467.1083569194</v>
      </c>
      <c r="C87" s="464">
        <v>15402.739</v>
      </c>
      <c r="D87" s="465">
        <v>1935.6306430806501</v>
      </c>
      <c r="E87" s="471">
        <v>1.143730234567</v>
      </c>
      <c r="F87" s="464">
        <v>14824.58</v>
      </c>
      <c r="G87" s="465">
        <v>12353.8166666667</v>
      </c>
      <c r="H87" s="467">
        <v>1260.1869999999999</v>
      </c>
      <c r="I87" s="464">
        <v>13031.19</v>
      </c>
      <c r="J87" s="465">
        <v>677.37333333329798</v>
      </c>
      <c r="K87" s="472">
        <v>0.87902591506799999</v>
      </c>
    </row>
    <row r="88" spans="1:11" ht="14.45" customHeight="1" thickBot="1" x14ac:dyDescent="0.25">
      <c r="A88" s="480" t="s">
        <v>351</v>
      </c>
      <c r="B88" s="464">
        <v>13395</v>
      </c>
      <c r="C88" s="464">
        <v>15274.753000000001</v>
      </c>
      <c r="D88" s="465">
        <v>1879.75300000007</v>
      </c>
      <c r="E88" s="471">
        <v>1.140332437476</v>
      </c>
      <c r="F88" s="464">
        <v>14508.92</v>
      </c>
      <c r="G88" s="465">
        <v>12090.766666666699</v>
      </c>
      <c r="H88" s="467">
        <v>1244.1030000000001</v>
      </c>
      <c r="I88" s="464">
        <v>12902.778</v>
      </c>
      <c r="J88" s="465">
        <v>812.01133333329597</v>
      </c>
      <c r="K88" s="472">
        <v>0.88929968598599995</v>
      </c>
    </row>
    <row r="89" spans="1:11" ht="14.45" customHeight="1" thickBot="1" x14ac:dyDescent="0.25">
      <c r="A89" s="481" t="s">
        <v>352</v>
      </c>
      <c r="B89" s="459">
        <v>13395</v>
      </c>
      <c r="C89" s="459">
        <v>15274.753000000001</v>
      </c>
      <c r="D89" s="460">
        <v>1879.75300000007</v>
      </c>
      <c r="E89" s="461">
        <v>1.140332437476</v>
      </c>
      <c r="F89" s="459">
        <v>14508.92</v>
      </c>
      <c r="G89" s="460">
        <v>12090.766666666699</v>
      </c>
      <c r="H89" s="462">
        <v>1244.1030000000001</v>
      </c>
      <c r="I89" s="459">
        <v>12902.778</v>
      </c>
      <c r="J89" s="460">
        <v>812.01133333329597</v>
      </c>
      <c r="K89" s="463">
        <v>0.88929968598599995</v>
      </c>
    </row>
    <row r="90" spans="1:11" ht="14.45" customHeight="1" thickBot="1" x14ac:dyDescent="0.25">
      <c r="A90" s="480" t="s">
        <v>353</v>
      </c>
      <c r="B90" s="464">
        <v>40.185356919417003</v>
      </c>
      <c r="C90" s="464">
        <v>10.199999999999999</v>
      </c>
      <c r="D90" s="465">
        <v>-29.985356919417001</v>
      </c>
      <c r="E90" s="471">
        <v>0.25382380005799998</v>
      </c>
      <c r="F90" s="464">
        <v>191</v>
      </c>
      <c r="G90" s="465">
        <v>159.166666666667</v>
      </c>
      <c r="H90" s="467">
        <v>10.199999999999999</v>
      </c>
      <c r="I90" s="464">
        <v>10.8</v>
      </c>
      <c r="J90" s="465">
        <v>-148.36666666666699</v>
      </c>
      <c r="K90" s="472">
        <v>5.6544502617000003E-2</v>
      </c>
    </row>
    <row r="91" spans="1:11" ht="14.45" customHeight="1" thickBot="1" x14ac:dyDescent="0.25">
      <c r="A91" s="481" t="s">
        <v>354</v>
      </c>
      <c r="B91" s="459">
        <v>40.185356919417003</v>
      </c>
      <c r="C91" s="459">
        <v>10.199999999999999</v>
      </c>
      <c r="D91" s="460">
        <v>-29.985356919417001</v>
      </c>
      <c r="E91" s="461">
        <v>0.25382380005799998</v>
      </c>
      <c r="F91" s="459">
        <v>191</v>
      </c>
      <c r="G91" s="460">
        <v>159.166666666667</v>
      </c>
      <c r="H91" s="462">
        <v>10.199999999999999</v>
      </c>
      <c r="I91" s="459">
        <v>10.8</v>
      </c>
      <c r="J91" s="460">
        <v>-148.36666666666699</v>
      </c>
      <c r="K91" s="463">
        <v>5.6544502617000003E-2</v>
      </c>
    </row>
    <row r="92" spans="1:11" ht="14.45" customHeight="1" thickBot="1" x14ac:dyDescent="0.25">
      <c r="A92" s="480" t="s">
        <v>355</v>
      </c>
      <c r="B92" s="464">
        <v>31.922999999999998</v>
      </c>
      <c r="C92" s="464">
        <v>57.786000000000001</v>
      </c>
      <c r="D92" s="465">
        <v>25.863</v>
      </c>
      <c r="E92" s="471">
        <v>1.8101682172719999</v>
      </c>
      <c r="F92" s="464">
        <v>55.3</v>
      </c>
      <c r="G92" s="465">
        <v>46.083333333333002</v>
      </c>
      <c r="H92" s="467">
        <v>5.8840000000000003</v>
      </c>
      <c r="I92" s="464">
        <v>53.112000000000002</v>
      </c>
      <c r="J92" s="465">
        <v>7.028666666666</v>
      </c>
      <c r="K92" s="472">
        <v>0.96043399638299998</v>
      </c>
    </row>
    <row r="93" spans="1:11" ht="14.45" customHeight="1" thickBot="1" x14ac:dyDescent="0.25">
      <c r="A93" s="481" t="s">
        <v>356</v>
      </c>
      <c r="B93" s="459">
        <v>31.922999999999998</v>
      </c>
      <c r="C93" s="459">
        <v>57.786000000000001</v>
      </c>
      <c r="D93" s="460">
        <v>25.863</v>
      </c>
      <c r="E93" s="461">
        <v>1.8101682172719999</v>
      </c>
      <c r="F93" s="459">
        <v>55.3</v>
      </c>
      <c r="G93" s="460">
        <v>46.083333333333002</v>
      </c>
      <c r="H93" s="462">
        <v>5.8840000000000003</v>
      </c>
      <c r="I93" s="459">
        <v>53.112000000000002</v>
      </c>
      <c r="J93" s="460">
        <v>7.028666666666</v>
      </c>
      <c r="K93" s="463">
        <v>0.96043399638299998</v>
      </c>
    </row>
    <row r="94" spans="1:11" ht="14.45" customHeight="1" thickBot="1" x14ac:dyDescent="0.25">
      <c r="A94" s="483" t="s">
        <v>357</v>
      </c>
      <c r="B94" s="459">
        <v>0</v>
      </c>
      <c r="C94" s="459">
        <v>60</v>
      </c>
      <c r="D94" s="460">
        <v>60</v>
      </c>
      <c r="E94" s="469" t="s">
        <v>271</v>
      </c>
      <c r="F94" s="459">
        <v>69.36</v>
      </c>
      <c r="G94" s="460">
        <v>57.8</v>
      </c>
      <c r="H94" s="462">
        <v>0</v>
      </c>
      <c r="I94" s="459">
        <v>64.499999999999005</v>
      </c>
      <c r="J94" s="460">
        <v>6.6999999999990001</v>
      </c>
      <c r="K94" s="463">
        <v>0.929930795847</v>
      </c>
    </row>
    <row r="95" spans="1:11" ht="14.45" customHeight="1" thickBot="1" x14ac:dyDescent="0.25">
      <c r="A95" s="481" t="s">
        <v>358</v>
      </c>
      <c r="B95" s="459">
        <v>0</v>
      </c>
      <c r="C95" s="459">
        <v>60</v>
      </c>
      <c r="D95" s="460">
        <v>60</v>
      </c>
      <c r="E95" s="469" t="s">
        <v>271</v>
      </c>
      <c r="F95" s="459">
        <v>69.36</v>
      </c>
      <c r="G95" s="460">
        <v>57.8</v>
      </c>
      <c r="H95" s="462">
        <v>0</v>
      </c>
      <c r="I95" s="459">
        <v>64.499999999999005</v>
      </c>
      <c r="J95" s="460">
        <v>6.6999999999990001</v>
      </c>
      <c r="K95" s="463">
        <v>0.929930795847</v>
      </c>
    </row>
    <row r="96" spans="1:11" ht="14.45" customHeight="1" thickBot="1" x14ac:dyDescent="0.25">
      <c r="A96" s="479" t="s">
        <v>359</v>
      </c>
      <c r="B96" s="459">
        <v>4554.3</v>
      </c>
      <c r="C96" s="459">
        <v>5213.8167700000104</v>
      </c>
      <c r="D96" s="460">
        <v>659.516770000012</v>
      </c>
      <c r="E96" s="461">
        <v>1.14481188547</v>
      </c>
      <c r="F96" s="459">
        <v>5661.8299999999899</v>
      </c>
      <c r="G96" s="460">
        <v>4718.1916666666602</v>
      </c>
      <c r="H96" s="462">
        <v>420.50729999999999</v>
      </c>
      <c r="I96" s="459">
        <v>4397.8007799999996</v>
      </c>
      <c r="J96" s="460">
        <v>-320.39088666666498</v>
      </c>
      <c r="K96" s="463">
        <v>0.77674546568799996</v>
      </c>
    </row>
    <row r="97" spans="1:11" ht="14.45" customHeight="1" thickBot="1" x14ac:dyDescent="0.25">
      <c r="A97" s="480" t="s">
        <v>360</v>
      </c>
      <c r="B97" s="464">
        <v>1205.55</v>
      </c>
      <c r="C97" s="464">
        <v>1380.12852</v>
      </c>
      <c r="D97" s="465">
        <v>174.57852</v>
      </c>
      <c r="E97" s="471">
        <v>1.144812342914</v>
      </c>
      <c r="F97" s="464">
        <v>1498.73</v>
      </c>
      <c r="G97" s="465">
        <v>1248.94166666666</v>
      </c>
      <c r="H97" s="467">
        <v>111.96975</v>
      </c>
      <c r="I97" s="464">
        <v>1167.0537999999999</v>
      </c>
      <c r="J97" s="465">
        <v>-81.887866666665005</v>
      </c>
      <c r="K97" s="472">
        <v>0.77869516190300003</v>
      </c>
    </row>
    <row r="98" spans="1:11" ht="14.45" customHeight="1" thickBot="1" x14ac:dyDescent="0.25">
      <c r="A98" s="481" t="s">
        <v>361</v>
      </c>
      <c r="B98" s="459">
        <v>1205.55</v>
      </c>
      <c r="C98" s="459">
        <v>1380.12852</v>
      </c>
      <c r="D98" s="460">
        <v>174.57852</v>
      </c>
      <c r="E98" s="461">
        <v>1.144812342914</v>
      </c>
      <c r="F98" s="459">
        <v>1498.73</v>
      </c>
      <c r="G98" s="460">
        <v>1248.94166666666</v>
      </c>
      <c r="H98" s="462">
        <v>111.96975</v>
      </c>
      <c r="I98" s="459">
        <v>1167.0537999999999</v>
      </c>
      <c r="J98" s="460">
        <v>-81.887866666665005</v>
      </c>
      <c r="K98" s="463">
        <v>0.77869516190300003</v>
      </c>
    </row>
    <row r="99" spans="1:11" ht="14.45" customHeight="1" thickBot="1" x14ac:dyDescent="0.25">
      <c r="A99" s="480" t="s">
        <v>362</v>
      </c>
      <c r="B99" s="464">
        <v>3348.75</v>
      </c>
      <c r="C99" s="464">
        <v>3833.6882500000102</v>
      </c>
      <c r="D99" s="465">
        <v>484.93825000001198</v>
      </c>
      <c r="E99" s="471">
        <v>1.144811720791</v>
      </c>
      <c r="F99" s="464">
        <v>4163.1000000000004</v>
      </c>
      <c r="G99" s="465">
        <v>3469.25</v>
      </c>
      <c r="H99" s="467">
        <v>308.53755000000001</v>
      </c>
      <c r="I99" s="464">
        <v>3230.7469799999999</v>
      </c>
      <c r="J99" s="465">
        <v>-238.50301999999999</v>
      </c>
      <c r="K99" s="472">
        <v>0.77604356849400002</v>
      </c>
    </row>
    <row r="100" spans="1:11" ht="14.45" customHeight="1" thickBot="1" x14ac:dyDescent="0.25">
      <c r="A100" s="481" t="s">
        <v>363</v>
      </c>
      <c r="B100" s="459">
        <v>3348.75</v>
      </c>
      <c r="C100" s="459">
        <v>3833.6882500000102</v>
      </c>
      <c r="D100" s="460">
        <v>484.93825000001198</v>
      </c>
      <c r="E100" s="461">
        <v>1.144811720791</v>
      </c>
      <c r="F100" s="459">
        <v>4163.1000000000004</v>
      </c>
      <c r="G100" s="460">
        <v>3469.25</v>
      </c>
      <c r="H100" s="462">
        <v>308.53755000000001</v>
      </c>
      <c r="I100" s="459">
        <v>3230.7469799999999</v>
      </c>
      <c r="J100" s="460">
        <v>-238.50301999999999</v>
      </c>
      <c r="K100" s="463">
        <v>0.77604356849400002</v>
      </c>
    </row>
    <row r="101" spans="1:11" ht="14.45" customHeight="1" thickBot="1" x14ac:dyDescent="0.25">
      <c r="A101" s="479" t="s">
        <v>364</v>
      </c>
      <c r="B101" s="459">
        <v>0</v>
      </c>
      <c r="C101" s="459">
        <v>0</v>
      </c>
      <c r="D101" s="460">
        <v>0</v>
      </c>
      <c r="E101" s="461">
        <v>1</v>
      </c>
      <c r="F101" s="459">
        <v>69.017759999999996</v>
      </c>
      <c r="G101" s="460">
        <v>57.514800000000001</v>
      </c>
      <c r="H101" s="462">
        <v>0</v>
      </c>
      <c r="I101" s="459">
        <v>0</v>
      </c>
      <c r="J101" s="460">
        <v>-57.514800000000001</v>
      </c>
      <c r="K101" s="463">
        <v>0</v>
      </c>
    </row>
    <row r="102" spans="1:11" ht="14.45" customHeight="1" thickBot="1" x14ac:dyDescent="0.25">
      <c r="A102" s="480" t="s">
        <v>365</v>
      </c>
      <c r="B102" s="464">
        <v>0</v>
      </c>
      <c r="C102" s="464">
        <v>0</v>
      </c>
      <c r="D102" s="465">
        <v>0</v>
      </c>
      <c r="E102" s="471">
        <v>1</v>
      </c>
      <c r="F102" s="464">
        <v>69.017759999999996</v>
      </c>
      <c r="G102" s="465">
        <v>57.514800000000001</v>
      </c>
      <c r="H102" s="467">
        <v>0</v>
      </c>
      <c r="I102" s="464">
        <v>0</v>
      </c>
      <c r="J102" s="465">
        <v>-57.514800000000001</v>
      </c>
      <c r="K102" s="472">
        <v>0</v>
      </c>
    </row>
    <row r="103" spans="1:11" ht="14.45" customHeight="1" thickBot="1" x14ac:dyDescent="0.25">
      <c r="A103" s="481" t="s">
        <v>366</v>
      </c>
      <c r="B103" s="459">
        <v>0</v>
      </c>
      <c r="C103" s="459">
        <v>0</v>
      </c>
      <c r="D103" s="460">
        <v>0</v>
      </c>
      <c r="E103" s="461">
        <v>1</v>
      </c>
      <c r="F103" s="459">
        <v>69.017759999999996</v>
      </c>
      <c r="G103" s="460">
        <v>57.514800000000001</v>
      </c>
      <c r="H103" s="462">
        <v>0</v>
      </c>
      <c r="I103" s="459">
        <v>0</v>
      </c>
      <c r="J103" s="460">
        <v>-57.514800000000001</v>
      </c>
      <c r="K103" s="463">
        <v>0</v>
      </c>
    </row>
    <row r="104" spans="1:11" ht="14.45" customHeight="1" thickBot="1" x14ac:dyDescent="0.25">
      <c r="A104" s="479" t="s">
        <v>367</v>
      </c>
      <c r="B104" s="459">
        <v>267.900000000001</v>
      </c>
      <c r="C104" s="459">
        <v>306.65584999999999</v>
      </c>
      <c r="D104" s="460">
        <v>38.755849999999</v>
      </c>
      <c r="E104" s="461">
        <v>1.144665360209</v>
      </c>
      <c r="F104" s="459">
        <v>334.98</v>
      </c>
      <c r="G104" s="460">
        <v>279.14999999999998</v>
      </c>
      <c r="H104" s="462">
        <v>25.001480000000001</v>
      </c>
      <c r="I104" s="459">
        <v>259.13337999999999</v>
      </c>
      <c r="J104" s="460">
        <v>-20.016619999999001</v>
      </c>
      <c r="K104" s="463">
        <v>0.77357866141200005</v>
      </c>
    </row>
    <row r="105" spans="1:11" ht="14.45" customHeight="1" thickBot="1" x14ac:dyDescent="0.25">
      <c r="A105" s="480" t="s">
        <v>368</v>
      </c>
      <c r="B105" s="464">
        <v>267.900000000001</v>
      </c>
      <c r="C105" s="464">
        <v>306.65584999999999</v>
      </c>
      <c r="D105" s="465">
        <v>38.755849999999</v>
      </c>
      <c r="E105" s="471">
        <v>1.144665360209</v>
      </c>
      <c r="F105" s="464">
        <v>334.98</v>
      </c>
      <c r="G105" s="465">
        <v>279.14999999999998</v>
      </c>
      <c r="H105" s="467">
        <v>25.001480000000001</v>
      </c>
      <c r="I105" s="464">
        <v>259.13337999999999</v>
      </c>
      <c r="J105" s="465">
        <v>-20.016619999999001</v>
      </c>
      <c r="K105" s="472">
        <v>0.77357866141200005</v>
      </c>
    </row>
    <row r="106" spans="1:11" ht="14.45" customHeight="1" thickBot="1" x14ac:dyDescent="0.25">
      <c r="A106" s="481" t="s">
        <v>369</v>
      </c>
      <c r="B106" s="459">
        <v>267.900000000001</v>
      </c>
      <c r="C106" s="459">
        <v>306.65584999999999</v>
      </c>
      <c r="D106" s="460">
        <v>38.755849999999</v>
      </c>
      <c r="E106" s="461">
        <v>1.144665360209</v>
      </c>
      <c r="F106" s="459">
        <v>334.98</v>
      </c>
      <c r="G106" s="460">
        <v>279.14999999999998</v>
      </c>
      <c r="H106" s="462">
        <v>25.001480000000001</v>
      </c>
      <c r="I106" s="459">
        <v>259.13337999999999</v>
      </c>
      <c r="J106" s="460">
        <v>-20.016619999999001</v>
      </c>
      <c r="K106" s="463">
        <v>0.77357866141200005</v>
      </c>
    </row>
    <row r="107" spans="1:11" ht="14.45" customHeight="1" thickBot="1" x14ac:dyDescent="0.25">
      <c r="A107" s="478" t="s">
        <v>370</v>
      </c>
      <c r="B107" s="459">
        <v>0</v>
      </c>
      <c r="C107" s="459">
        <v>1</v>
      </c>
      <c r="D107" s="460">
        <v>1</v>
      </c>
      <c r="E107" s="469" t="s">
        <v>271</v>
      </c>
      <c r="F107" s="459">
        <v>0</v>
      </c>
      <c r="G107" s="460">
        <v>0</v>
      </c>
      <c r="H107" s="462">
        <v>0</v>
      </c>
      <c r="I107" s="459">
        <v>0</v>
      </c>
      <c r="J107" s="460">
        <v>0</v>
      </c>
      <c r="K107" s="470" t="s">
        <v>271</v>
      </c>
    </row>
    <row r="108" spans="1:11" ht="14.45" customHeight="1" thickBot="1" x14ac:dyDescent="0.25">
      <c r="A108" s="479" t="s">
        <v>371</v>
      </c>
      <c r="B108" s="459">
        <v>0</v>
      </c>
      <c r="C108" s="459">
        <v>1</v>
      </c>
      <c r="D108" s="460">
        <v>1</v>
      </c>
      <c r="E108" s="469" t="s">
        <v>271</v>
      </c>
      <c r="F108" s="459">
        <v>0</v>
      </c>
      <c r="G108" s="460">
        <v>0</v>
      </c>
      <c r="H108" s="462">
        <v>0</v>
      </c>
      <c r="I108" s="459">
        <v>0</v>
      </c>
      <c r="J108" s="460">
        <v>0</v>
      </c>
      <c r="K108" s="470" t="s">
        <v>271</v>
      </c>
    </row>
    <row r="109" spans="1:11" ht="14.45" customHeight="1" thickBot="1" x14ac:dyDescent="0.25">
      <c r="A109" s="480" t="s">
        <v>372</v>
      </c>
      <c r="B109" s="464">
        <v>0</v>
      </c>
      <c r="C109" s="464">
        <v>1</v>
      </c>
      <c r="D109" s="465">
        <v>1</v>
      </c>
      <c r="E109" s="466" t="s">
        <v>271</v>
      </c>
      <c r="F109" s="464">
        <v>0</v>
      </c>
      <c r="G109" s="465">
        <v>0</v>
      </c>
      <c r="H109" s="467">
        <v>0</v>
      </c>
      <c r="I109" s="464">
        <v>0</v>
      </c>
      <c r="J109" s="465">
        <v>0</v>
      </c>
      <c r="K109" s="468" t="s">
        <v>271</v>
      </c>
    </row>
    <row r="110" spans="1:11" ht="14.45" customHeight="1" thickBot="1" x14ac:dyDescent="0.25">
      <c r="A110" s="481" t="s">
        <v>373</v>
      </c>
      <c r="B110" s="459">
        <v>0</v>
      </c>
      <c r="C110" s="459">
        <v>1</v>
      </c>
      <c r="D110" s="460">
        <v>1</v>
      </c>
      <c r="E110" s="469" t="s">
        <v>271</v>
      </c>
      <c r="F110" s="459">
        <v>0</v>
      </c>
      <c r="G110" s="460">
        <v>0</v>
      </c>
      <c r="H110" s="462">
        <v>0</v>
      </c>
      <c r="I110" s="459">
        <v>0</v>
      </c>
      <c r="J110" s="460">
        <v>0</v>
      </c>
      <c r="K110" s="470" t="s">
        <v>271</v>
      </c>
    </row>
    <row r="111" spans="1:11" ht="14.45" customHeight="1" thickBot="1" x14ac:dyDescent="0.25">
      <c r="A111" s="478" t="s">
        <v>374</v>
      </c>
      <c r="B111" s="459">
        <v>23.596035865973999</v>
      </c>
      <c r="C111" s="459">
        <v>394.99525000000199</v>
      </c>
      <c r="D111" s="460">
        <v>371.39921413402698</v>
      </c>
      <c r="E111" s="461">
        <v>16.739898695000001</v>
      </c>
      <c r="F111" s="459">
        <v>19.677292404565002</v>
      </c>
      <c r="G111" s="460">
        <v>16.39774367047</v>
      </c>
      <c r="H111" s="462">
        <v>5.8019999999999996</v>
      </c>
      <c r="I111" s="459">
        <v>120.39845</v>
      </c>
      <c r="J111" s="460">
        <v>104.000706329529</v>
      </c>
      <c r="K111" s="463">
        <v>6.1186492289999999</v>
      </c>
    </row>
    <row r="112" spans="1:11" ht="14.45" customHeight="1" thickBot="1" x14ac:dyDescent="0.25">
      <c r="A112" s="479" t="s">
        <v>375</v>
      </c>
      <c r="B112" s="459">
        <v>0</v>
      </c>
      <c r="C112" s="459">
        <v>300.00000000000102</v>
      </c>
      <c r="D112" s="460">
        <v>300.00000000000102</v>
      </c>
      <c r="E112" s="469" t="s">
        <v>297</v>
      </c>
      <c r="F112" s="459">
        <v>0</v>
      </c>
      <c r="G112" s="460">
        <v>0</v>
      </c>
      <c r="H112" s="462">
        <v>0</v>
      </c>
      <c r="I112" s="459">
        <v>50</v>
      </c>
      <c r="J112" s="460">
        <v>50</v>
      </c>
      <c r="K112" s="470" t="s">
        <v>271</v>
      </c>
    </row>
    <row r="113" spans="1:11" ht="14.45" customHeight="1" thickBot="1" x14ac:dyDescent="0.25">
      <c r="A113" s="480" t="s">
        <v>376</v>
      </c>
      <c r="B113" s="464">
        <v>0</v>
      </c>
      <c r="C113" s="464">
        <v>300.00000000000102</v>
      </c>
      <c r="D113" s="465">
        <v>300.00000000000102</v>
      </c>
      <c r="E113" s="466" t="s">
        <v>297</v>
      </c>
      <c r="F113" s="464">
        <v>0</v>
      </c>
      <c r="G113" s="465">
        <v>0</v>
      </c>
      <c r="H113" s="467">
        <v>0</v>
      </c>
      <c r="I113" s="464">
        <v>50</v>
      </c>
      <c r="J113" s="465">
        <v>50</v>
      </c>
      <c r="K113" s="468" t="s">
        <v>271</v>
      </c>
    </row>
    <row r="114" spans="1:11" ht="14.45" customHeight="1" thickBot="1" x14ac:dyDescent="0.25">
      <c r="A114" s="481" t="s">
        <v>377</v>
      </c>
      <c r="B114" s="459">
        <v>0</v>
      </c>
      <c r="C114" s="459">
        <v>300.00000000000102</v>
      </c>
      <c r="D114" s="460">
        <v>300.00000000000102</v>
      </c>
      <c r="E114" s="469" t="s">
        <v>297</v>
      </c>
      <c r="F114" s="459">
        <v>0</v>
      </c>
      <c r="G114" s="460">
        <v>0</v>
      </c>
      <c r="H114" s="462">
        <v>0</v>
      </c>
      <c r="I114" s="459">
        <v>50</v>
      </c>
      <c r="J114" s="460">
        <v>50</v>
      </c>
      <c r="K114" s="470" t="s">
        <v>271</v>
      </c>
    </row>
    <row r="115" spans="1:11" ht="14.45" customHeight="1" thickBot="1" x14ac:dyDescent="0.25">
      <c r="A115" s="479" t="s">
        <v>378</v>
      </c>
      <c r="B115" s="459">
        <v>23.596035865973999</v>
      </c>
      <c r="C115" s="459">
        <v>94.995249999999999</v>
      </c>
      <c r="D115" s="460">
        <v>71.399214134025001</v>
      </c>
      <c r="E115" s="461">
        <v>4.0258986950000004</v>
      </c>
      <c r="F115" s="459">
        <v>19.677292404565002</v>
      </c>
      <c r="G115" s="460">
        <v>16.39774367047</v>
      </c>
      <c r="H115" s="462">
        <v>5.8019999999999996</v>
      </c>
      <c r="I115" s="459">
        <v>70.398449999999002</v>
      </c>
      <c r="J115" s="460">
        <v>54.000706329529002</v>
      </c>
      <c r="K115" s="463">
        <v>3.5776492289989998</v>
      </c>
    </row>
    <row r="116" spans="1:11" ht="14.45" customHeight="1" thickBot="1" x14ac:dyDescent="0.25">
      <c r="A116" s="480" t="s">
        <v>379</v>
      </c>
      <c r="B116" s="464">
        <v>0</v>
      </c>
      <c r="C116" s="464">
        <v>72.995249999999999</v>
      </c>
      <c r="D116" s="465">
        <v>72.995249999999999</v>
      </c>
      <c r="E116" s="466" t="s">
        <v>271</v>
      </c>
      <c r="F116" s="464">
        <v>0</v>
      </c>
      <c r="G116" s="465">
        <v>0</v>
      </c>
      <c r="H116" s="467">
        <v>4</v>
      </c>
      <c r="I116" s="464">
        <v>53.096449999999003</v>
      </c>
      <c r="J116" s="465">
        <v>53.096449999999003</v>
      </c>
      <c r="K116" s="468" t="s">
        <v>271</v>
      </c>
    </row>
    <row r="117" spans="1:11" ht="14.45" customHeight="1" thickBot="1" x14ac:dyDescent="0.25">
      <c r="A117" s="481" t="s">
        <v>380</v>
      </c>
      <c r="B117" s="459">
        <v>0</v>
      </c>
      <c r="C117" s="459">
        <v>0.59924999999999995</v>
      </c>
      <c r="D117" s="460">
        <v>0.59924999999999995</v>
      </c>
      <c r="E117" s="469" t="s">
        <v>271</v>
      </c>
      <c r="F117" s="459">
        <v>0</v>
      </c>
      <c r="G117" s="460">
        <v>0</v>
      </c>
      <c r="H117" s="462">
        <v>0</v>
      </c>
      <c r="I117" s="459">
        <v>1.1194500000000001</v>
      </c>
      <c r="J117" s="460">
        <v>1.1194500000000001</v>
      </c>
      <c r="K117" s="470" t="s">
        <v>271</v>
      </c>
    </row>
    <row r="118" spans="1:11" ht="14.45" customHeight="1" thickBot="1" x14ac:dyDescent="0.25">
      <c r="A118" s="481" t="s">
        <v>381</v>
      </c>
      <c r="B118" s="459">
        <v>0</v>
      </c>
      <c r="C118" s="459">
        <v>2.25</v>
      </c>
      <c r="D118" s="460">
        <v>2.25</v>
      </c>
      <c r="E118" s="469" t="s">
        <v>271</v>
      </c>
      <c r="F118" s="459">
        <v>0</v>
      </c>
      <c r="G118" s="460">
        <v>0</v>
      </c>
      <c r="H118" s="462">
        <v>0</v>
      </c>
      <c r="I118" s="459">
        <v>0</v>
      </c>
      <c r="J118" s="460">
        <v>0</v>
      </c>
      <c r="K118" s="470" t="s">
        <v>271</v>
      </c>
    </row>
    <row r="119" spans="1:11" ht="14.45" customHeight="1" thickBot="1" x14ac:dyDescent="0.25">
      <c r="A119" s="481" t="s">
        <v>382</v>
      </c>
      <c r="B119" s="459">
        <v>0</v>
      </c>
      <c r="C119" s="459">
        <v>69.816000000000003</v>
      </c>
      <c r="D119" s="460">
        <v>69.816000000000003</v>
      </c>
      <c r="E119" s="469" t="s">
        <v>271</v>
      </c>
      <c r="F119" s="459">
        <v>0</v>
      </c>
      <c r="G119" s="460">
        <v>0</v>
      </c>
      <c r="H119" s="462">
        <v>4</v>
      </c>
      <c r="I119" s="459">
        <v>51.976999999999002</v>
      </c>
      <c r="J119" s="460">
        <v>51.976999999999002</v>
      </c>
      <c r="K119" s="470" t="s">
        <v>271</v>
      </c>
    </row>
    <row r="120" spans="1:11" ht="14.45" customHeight="1" thickBot="1" x14ac:dyDescent="0.25">
      <c r="A120" s="481" t="s">
        <v>383</v>
      </c>
      <c r="B120" s="459">
        <v>0</v>
      </c>
      <c r="C120" s="459">
        <v>0.33</v>
      </c>
      <c r="D120" s="460">
        <v>0.33</v>
      </c>
      <c r="E120" s="469" t="s">
        <v>297</v>
      </c>
      <c r="F120" s="459">
        <v>0</v>
      </c>
      <c r="G120" s="460">
        <v>0</v>
      </c>
      <c r="H120" s="462">
        <v>0</v>
      </c>
      <c r="I120" s="459">
        <v>0</v>
      </c>
      <c r="J120" s="460">
        <v>0</v>
      </c>
      <c r="K120" s="470" t="s">
        <v>271</v>
      </c>
    </row>
    <row r="121" spans="1:11" ht="14.45" customHeight="1" thickBot="1" x14ac:dyDescent="0.25">
      <c r="A121" s="480" t="s">
        <v>384</v>
      </c>
      <c r="B121" s="464">
        <v>23.596035865973999</v>
      </c>
      <c r="C121" s="464">
        <v>21</v>
      </c>
      <c r="D121" s="465">
        <v>-2.5960358659740002</v>
      </c>
      <c r="E121" s="471">
        <v>0.88997999999999999</v>
      </c>
      <c r="F121" s="464">
        <v>19.677292404565002</v>
      </c>
      <c r="G121" s="465">
        <v>16.39774367047</v>
      </c>
      <c r="H121" s="467">
        <v>0</v>
      </c>
      <c r="I121" s="464">
        <v>15</v>
      </c>
      <c r="J121" s="465">
        <v>-1.3977436704699999</v>
      </c>
      <c r="K121" s="472">
        <v>0.762299999999</v>
      </c>
    </row>
    <row r="122" spans="1:11" ht="14.45" customHeight="1" thickBot="1" x14ac:dyDescent="0.25">
      <c r="A122" s="481" t="s">
        <v>385</v>
      </c>
      <c r="B122" s="459">
        <v>23.596035865973999</v>
      </c>
      <c r="C122" s="459">
        <v>21</v>
      </c>
      <c r="D122" s="460">
        <v>-2.5960358659740002</v>
      </c>
      <c r="E122" s="461">
        <v>0.88997999999999999</v>
      </c>
      <c r="F122" s="459">
        <v>19.677292404565002</v>
      </c>
      <c r="G122" s="460">
        <v>16.39774367047</v>
      </c>
      <c r="H122" s="462">
        <v>0</v>
      </c>
      <c r="I122" s="459">
        <v>15</v>
      </c>
      <c r="J122" s="460">
        <v>-1.3977436704699999</v>
      </c>
      <c r="K122" s="463">
        <v>0.762299999999</v>
      </c>
    </row>
    <row r="123" spans="1:11" ht="14.45" customHeight="1" thickBot="1" x14ac:dyDescent="0.25">
      <c r="A123" s="483" t="s">
        <v>386</v>
      </c>
      <c r="B123" s="459">
        <v>0</v>
      </c>
      <c r="C123" s="459">
        <v>1</v>
      </c>
      <c r="D123" s="460">
        <v>1</v>
      </c>
      <c r="E123" s="469" t="s">
        <v>297</v>
      </c>
      <c r="F123" s="459">
        <v>0</v>
      </c>
      <c r="G123" s="460">
        <v>0</v>
      </c>
      <c r="H123" s="462">
        <v>0</v>
      </c>
      <c r="I123" s="459">
        <v>0</v>
      </c>
      <c r="J123" s="460">
        <v>0</v>
      </c>
      <c r="K123" s="470" t="s">
        <v>271</v>
      </c>
    </row>
    <row r="124" spans="1:11" ht="14.45" customHeight="1" thickBot="1" x14ac:dyDescent="0.25">
      <c r="A124" s="481" t="s">
        <v>387</v>
      </c>
      <c r="B124" s="459">
        <v>0</v>
      </c>
      <c r="C124" s="459">
        <v>1</v>
      </c>
      <c r="D124" s="460">
        <v>1</v>
      </c>
      <c r="E124" s="469" t="s">
        <v>297</v>
      </c>
      <c r="F124" s="459">
        <v>0</v>
      </c>
      <c r="G124" s="460">
        <v>0</v>
      </c>
      <c r="H124" s="462">
        <v>0</v>
      </c>
      <c r="I124" s="459">
        <v>0</v>
      </c>
      <c r="J124" s="460">
        <v>0</v>
      </c>
      <c r="K124" s="470" t="s">
        <v>271</v>
      </c>
    </row>
    <row r="125" spans="1:11" ht="14.45" customHeight="1" thickBot="1" x14ac:dyDescent="0.25">
      <c r="A125" s="483" t="s">
        <v>388</v>
      </c>
      <c r="B125" s="459">
        <v>0</v>
      </c>
      <c r="C125" s="459">
        <v>0</v>
      </c>
      <c r="D125" s="460">
        <v>0</v>
      </c>
      <c r="E125" s="461">
        <v>1</v>
      </c>
      <c r="F125" s="459">
        <v>0</v>
      </c>
      <c r="G125" s="460">
        <v>0</v>
      </c>
      <c r="H125" s="462">
        <v>0</v>
      </c>
      <c r="I125" s="459">
        <v>0.5</v>
      </c>
      <c r="J125" s="460">
        <v>0.5</v>
      </c>
      <c r="K125" s="470" t="s">
        <v>297</v>
      </c>
    </row>
    <row r="126" spans="1:11" ht="14.45" customHeight="1" thickBot="1" x14ac:dyDescent="0.25">
      <c r="A126" s="481" t="s">
        <v>389</v>
      </c>
      <c r="B126" s="459">
        <v>0</v>
      </c>
      <c r="C126" s="459">
        <v>0</v>
      </c>
      <c r="D126" s="460">
        <v>0</v>
      </c>
      <c r="E126" s="461">
        <v>1</v>
      </c>
      <c r="F126" s="459">
        <v>0</v>
      </c>
      <c r="G126" s="460">
        <v>0</v>
      </c>
      <c r="H126" s="462">
        <v>0</v>
      </c>
      <c r="I126" s="459">
        <v>0.5</v>
      </c>
      <c r="J126" s="460">
        <v>0.5</v>
      </c>
      <c r="K126" s="470" t="s">
        <v>297</v>
      </c>
    </row>
    <row r="127" spans="1:11" ht="14.45" customHeight="1" thickBot="1" x14ac:dyDescent="0.25">
      <c r="A127" s="483" t="s">
        <v>390</v>
      </c>
      <c r="B127" s="459">
        <v>0</v>
      </c>
      <c r="C127" s="459">
        <v>0</v>
      </c>
      <c r="D127" s="460">
        <v>0</v>
      </c>
      <c r="E127" s="469" t="s">
        <v>271</v>
      </c>
      <c r="F127" s="459">
        <v>0</v>
      </c>
      <c r="G127" s="460">
        <v>0</v>
      </c>
      <c r="H127" s="462">
        <v>1.802</v>
      </c>
      <c r="I127" s="459">
        <v>1.802</v>
      </c>
      <c r="J127" s="460">
        <v>1.802</v>
      </c>
      <c r="K127" s="470" t="s">
        <v>297</v>
      </c>
    </row>
    <row r="128" spans="1:11" ht="14.45" customHeight="1" thickBot="1" x14ac:dyDescent="0.25">
      <c r="A128" s="481" t="s">
        <v>391</v>
      </c>
      <c r="B128" s="459">
        <v>0</v>
      </c>
      <c r="C128" s="459">
        <v>0</v>
      </c>
      <c r="D128" s="460">
        <v>0</v>
      </c>
      <c r="E128" s="469" t="s">
        <v>271</v>
      </c>
      <c r="F128" s="459">
        <v>0</v>
      </c>
      <c r="G128" s="460">
        <v>0</v>
      </c>
      <c r="H128" s="462">
        <v>1.802</v>
      </c>
      <c r="I128" s="459">
        <v>1.802</v>
      </c>
      <c r="J128" s="460">
        <v>1.802</v>
      </c>
      <c r="K128" s="470" t="s">
        <v>297</v>
      </c>
    </row>
    <row r="129" spans="1:11" ht="14.45" customHeight="1" thickBot="1" x14ac:dyDescent="0.25">
      <c r="A129" s="478" t="s">
        <v>392</v>
      </c>
      <c r="B129" s="459">
        <v>1213.9431939494</v>
      </c>
      <c r="C129" s="459">
        <v>1954.0260800000001</v>
      </c>
      <c r="D129" s="460">
        <v>740.08288605060295</v>
      </c>
      <c r="E129" s="461">
        <v>1.6096519917400001</v>
      </c>
      <c r="F129" s="459">
        <v>1346.99999999998</v>
      </c>
      <c r="G129" s="460">
        <v>1122.49999999998</v>
      </c>
      <c r="H129" s="462">
        <v>101.77670999999999</v>
      </c>
      <c r="I129" s="459">
        <v>1138.3217999999999</v>
      </c>
      <c r="J129" s="460">
        <v>15.821800000014001</v>
      </c>
      <c r="K129" s="463">
        <v>0.84507928730500004</v>
      </c>
    </row>
    <row r="130" spans="1:11" ht="14.45" customHeight="1" thickBot="1" x14ac:dyDescent="0.25">
      <c r="A130" s="479" t="s">
        <v>393</v>
      </c>
      <c r="B130" s="459">
        <v>1204.9431939494</v>
      </c>
      <c r="C130" s="459">
        <v>1341.136</v>
      </c>
      <c r="D130" s="460">
        <v>136.192806050602</v>
      </c>
      <c r="E130" s="461">
        <v>1.11302840394</v>
      </c>
      <c r="F130" s="459">
        <v>1270.99999999998</v>
      </c>
      <c r="G130" s="460">
        <v>1059.1666666666499</v>
      </c>
      <c r="H130" s="462">
        <v>101.77670999999999</v>
      </c>
      <c r="I130" s="459">
        <v>1050.1551999999999</v>
      </c>
      <c r="J130" s="460">
        <v>-9.0114666666519998</v>
      </c>
      <c r="K130" s="463">
        <v>0.82624327301300005</v>
      </c>
    </row>
    <row r="131" spans="1:11" ht="14.45" customHeight="1" thickBot="1" x14ac:dyDescent="0.25">
      <c r="A131" s="480" t="s">
        <v>394</v>
      </c>
      <c r="B131" s="464">
        <v>1204.9431939494</v>
      </c>
      <c r="C131" s="464">
        <v>1306.5450000000001</v>
      </c>
      <c r="D131" s="465">
        <v>101.60180605060199</v>
      </c>
      <c r="E131" s="471">
        <v>1.0843208265419999</v>
      </c>
      <c r="F131" s="464">
        <v>1270.99999999998</v>
      </c>
      <c r="G131" s="465">
        <v>1059.1666666666499</v>
      </c>
      <c r="H131" s="467">
        <v>101.77670999999999</v>
      </c>
      <c r="I131" s="464">
        <v>1041.2021999999999</v>
      </c>
      <c r="J131" s="465">
        <v>-17.964466666652001</v>
      </c>
      <c r="K131" s="472">
        <v>0.81919921321699996</v>
      </c>
    </row>
    <row r="132" spans="1:11" ht="14.45" customHeight="1" thickBot="1" x14ac:dyDescent="0.25">
      <c r="A132" s="481" t="s">
        <v>395</v>
      </c>
      <c r="B132" s="459">
        <v>45.758022562081003</v>
      </c>
      <c r="C132" s="459">
        <v>41.655000000000001</v>
      </c>
      <c r="D132" s="460">
        <v>-4.1030225620809997</v>
      </c>
      <c r="E132" s="461">
        <v>0.91033217057100002</v>
      </c>
      <c r="F132" s="459">
        <v>43.999999999998998</v>
      </c>
      <c r="G132" s="460">
        <v>36.666666666666003</v>
      </c>
      <c r="H132" s="462">
        <v>2.34145</v>
      </c>
      <c r="I132" s="459">
        <v>30.027609999999999</v>
      </c>
      <c r="J132" s="460">
        <v>-6.6390566666659998</v>
      </c>
      <c r="K132" s="463">
        <v>0.68244568181800003</v>
      </c>
    </row>
    <row r="133" spans="1:11" ht="14.45" customHeight="1" thickBot="1" x14ac:dyDescent="0.25">
      <c r="A133" s="481" t="s">
        <v>396</v>
      </c>
      <c r="B133" s="459">
        <v>1090.5215686440599</v>
      </c>
      <c r="C133" s="459">
        <v>1222.4480000000001</v>
      </c>
      <c r="D133" s="460">
        <v>131.92643135593801</v>
      </c>
      <c r="E133" s="461">
        <v>1.120975536063</v>
      </c>
      <c r="F133" s="459">
        <v>1174.99999999998</v>
      </c>
      <c r="G133" s="460">
        <v>979.16666666665196</v>
      </c>
      <c r="H133" s="462">
        <v>97.349000000000004</v>
      </c>
      <c r="I133" s="459">
        <v>985.14999999999895</v>
      </c>
      <c r="J133" s="460">
        <v>5.9833333333459997</v>
      </c>
      <c r="K133" s="463">
        <v>0.83842553191400004</v>
      </c>
    </row>
    <row r="134" spans="1:11" ht="14.45" customHeight="1" thickBot="1" x14ac:dyDescent="0.25">
      <c r="A134" s="481" t="s">
        <v>397</v>
      </c>
      <c r="B134" s="459">
        <v>51.317299225549</v>
      </c>
      <c r="C134" s="459">
        <v>34.774000000000001</v>
      </c>
      <c r="D134" s="460">
        <v>-16.543299225548999</v>
      </c>
      <c r="E134" s="461">
        <v>0.67762724314699996</v>
      </c>
      <c r="F134" s="459">
        <v>43.999999999998998</v>
      </c>
      <c r="G134" s="460">
        <v>36.666666666666003</v>
      </c>
      <c r="H134" s="462">
        <v>1.655</v>
      </c>
      <c r="I134" s="459">
        <v>20.494</v>
      </c>
      <c r="J134" s="460">
        <v>-16.172666666666</v>
      </c>
      <c r="K134" s="463">
        <v>0.46577272727199998</v>
      </c>
    </row>
    <row r="135" spans="1:11" ht="14.45" customHeight="1" thickBot="1" x14ac:dyDescent="0.25">
      <c r="A135" s="481" t="s">
        <v>398</v>
      </c>
      <c r="B135" s="459">
        <v>8.4297806336490009</v>
      </c>
      <c r="C135" s="459">
        <v>7.6680000000000001</v>
      </c>
      <c r="D135" s="460">
        <v>-0.76178063364899995</v>
      </c>
      <c r="E135" s="461">
        <v>0.90963221146999995</v>
      </c>
      <c r="F135" s="459">
        <v>7.9999999999989999</v>
      </c>
      <c r="G135" s="460">
        <v>6.6666666666659999</v>
      </c>
      <c r="H135" s="462">
        <v>0.43125999999999998</v>
      </c>
      <c r="I135" s="459">
        <v>5.5305900000000001</v>
      </c>
      <c r="J135" s="460">
        <v>-1.136076666666</v>
      </c>
      <c r="K135" s="463">
        <v>0.69132375000000001</v>
      </c>
    </row>
    <row r="136" spans="1:11" ht="14.45" customHeight="1" thickBot="1" x14ac:dyDescent="0.25">
      <c r="A136" s="481" t="s">
        <v>399</v>
      </c>
      <c r="B136" s="459">
        <v>8.9165228840540003</v>
      </c>
      <c r="C136" s="459">
        <v>0</v>
      </c>
      <c r="D136" s="460">
        <v>-8.9165228840540003</v>
      </c>
      <c r="E136" s="461">
        <v>0</v>
      </c>
      <c r="F136" s="459">
        <v>0</v>
      </c>
      <c r="G136" s="460">
        <v>0</v>
      </c>
      <c r="H136" s="462">
        <v>0</v>
      </c>
      <c r="I136" s="459">
        <v>0</v>
      </c>
      <c r="J136" s="460">
        <v>0</v>
      </c>
      <c r="K136" s="463">
        <v>10</v>
      </c>
    </row>
    <row r="137" spans="1:11" ht="14.45" customHeight="1" thickBot="1" x14ac:dyDescent="0.25">
      <c r="A137" s="480" t="s">
        <v>400</v>
      </c>
      <c r="B137" s="464">
        <v>0</v>
      </c>
      <c r="C137" s="464">
        <v>34.591000000000001</v>
      </c>
      <c r="D137" s="465">
        <v>34.591000000000001</v>
      </c>
      <c r="E137" s="466" t="s">
        <v>271</v>
      </c>
      <c r="F137" s="464">
        <v>0</v>
      </c>
      <c r="G137" s="465">
        <v>0</v>
      </c>
      <c r="H137" s="467">
        <v>0</v>
      </c>
      <c r="I137" s="464">
        <v>8.9529999999989993</v>
      </c>
      <c r="J137" s="465">
        <v>8.9529999999989993</v>
      </c>
      <c r="K137" s="468" t="s">
        <v>271</v>
      </c>
    </row>
    <row r="138" spans="1:11" ht="14.45" customHeight="1" thickBot="1" x14ac:dyDescent="0.25">
      <c r="A138" s="481" t="s">
        <v>401</v>
      </c>
      <c r="B138" s="459">
        <v>0</v>
      </c>
      <c r="C138" s="459">
        <v>34.591000000000001</v>
      </c>
      <c r="D138" s="460">
        <v>34.591000000000001</v>
      </c>
      <c r="E138" s="469" t="s">
        <v>271</v>
      </c>
      <c r="F138" s="459">
        <v>0</v>
      </c>
      <c r="G138" s="460">
        <v>0</v>
      </c>
      <c r="H138" s="462">
        <v>0</v>
      </c>
      <c r="I138" s="459">
        <v>8.9529999999989993</v>
      </c>
      <c r="J138" s="460">
        <v>8.9529999999989993</v>
      </c>
      <c r="K138" s="470" t="s">
        <v>271</v>
      </c>
    </row>
    <row r="139" spans="1:11" ht="14.45" customHeight="1" thickBot="1" x14ac:dyDescent="0.25">
      <c r="A139" s="479" t="s">
        <v>402</v>
      </c>
      <c r="B139" s="459">
        <v>9</v>
      </c>
      <c r="C139" s="459">
        <v>612.89008000000001</v>
      </c>
      <c r="D139" s="460">
        <v>603.89008000000001</v>
      </c>
      <c r="E139" s="461">
        <v>68.098897777776997</v>
      </c>
      <c r="F139" s="459">
        <v>76</v>
      </c>
      <c r="G139" s="460">
        <v>63.333333333333002</v>
      </c>
      <c r="H139" s="462">
        <v>0</v>
      </c>
      <c r="I139" s="459">
        <v>88.166599999998994</v>
      </c>
      <c r="J139" s="460">
        <v>24.833266666665999</v>
      </c>
      <c r="K139" s="463">
        <v>1.1600868421049999</v>
      </c>
    </row>
    <row r="140" spans="1:11" ht="14.45" customHeight="1" thickBot="1" x14ac:dyDescent="0.25">
      <c r="A140" s="480" t="s">
        <v>403</v>
      </c>
      <c r="B140" s="464">
        <v>9</v>
      </c>
      <c r="C140" s="464">
        <v>65.407859999999999</v>
      </c>
      <c r="D140" s="465">
        <v>56.407859999999999</v>
      </c>
      <c r="E140" s="471">
        <v>7.2675400000000003</v>
      </c>
      <c r="F140" s="464">
        <v>76</v>
      </c>
      <c r="G140" s="465">
        <v>63.333333333333002</v>
      </c>
      <c r="H140" s="467">
        <v>0</v>
      </c>
      <c r="I140" s="464">
        <v>75.601599999998996</v>
      </c>
      <c r="J140" s="465">
        <v>12.268266666665999</v>
      </c>
      <c r="K140" s="472">
        <v>0.99475789473599996</v>
      </c>
    </row>
    <row r="141" spans="1:11" ht="14.45" customHeight="1" thickBot="1" x14ac:dyDescent="0.25">
      <c r="A141" s="481" t="s">
        <v>404</v>
      </c>
      <c r="B141" s="459">
        <v>9</v>
      </c>
      <c r="C141" s="459">
        <v>65.407859999999999</v>
      </c>
      <c r="D141" s="460">
        <v>56.407859999999999</v>
      </c>
      <c r="E141" s="461">
        <v>7.2675400000000003</v>
      </c>
      <c r="F141" s="459">
        <v>76</v>
      </c>
      <c r="G141" s="460">
        <v>63.333333333333002</v>
      </c>
      <c r="H141" s="462">
        <v>0</v>
      </c>
      <c r="I141" s="459">
        <v>75.601599999998996</v>
      </c>
      <c r="J141" s="460">
        <v>12.268266666665999</v>
      </c>
      <c r="K141" s="463">
        <v>0.99475789473599996</v>
      </c>
    </row>
    <row r="142" spans="1:11" ht="14.45" customHeight="1" thickBot="1" x14ac:dyDescent="0.25">
      <c r="A142" s="480" t="s">
        <v>405</v>
      </c>
      <c r="B142" s="464">
        <v>0</v>
      </c>
      <c r="C142" s="464">
        <v>33.758000000000003</v>
      </c>
      <c r="D142" s="465">
        <v>33.758000000000003</v>
      </c>
      <c r="E142" s="466" t="s">
        <v>271</v>
      </c>
      <c r="F142" s="464">
        <v>0</v>
      </c>
      <c r="G142" s="465">
        <v>0</v>
      </c>
      <c r="H142" s="467">
        <v>0</v>
      </c>
      <c r="I142" s="464">
        <v>3.4899999999990001</v>
      </c>
      <c r="J142" s="465">
        <v>3.4899999999990001</v>
      </c>
      <c r="K142" s="468" t="s">
        <v>271</v>
      </c>
    </row>
    <row r="143" spans="1:11" ht="14.45" customHeight="1" thickBot="1" x14ac:dyDescent="0.25">
      <c r="A143" s="481" t="s">
        <v>406</v>
      </c>
      <c r="B143" s="459">
        <v>0</v>
      </c>
      <c r="C143" s="459">
        <v>33.758000000000003</v>
      </c>
      <c r="D143" s="460">
        <v>33.758000000000003</v>
      </c>
      <c r="E143" s="469" t="s">
        <v>297</v>
      </c>
      <c r="F143" s="459">
        <v>0</v>
      </c>
      <c r="G143" s="460">
        <v>0</v>
      </c>
      <c r="H143" s="462">
        <v>0</v>
      </c>
      <c r="I143" s="459">
        <v>0</v>
      </c>
      <c r="J143" s="460">
        <v>0</v>
      </c>
      <c r="K143" s="470" t="s">
        <v>271</v>
      </c>
    </row>
    <row r="144" spans="1:11" ht="14.45" customHeight="1" thickBot="1" x14ac:dyDescent="0.25">
      <c r="A144" s="481" t="s">
        <v>407</v>
      </c>
      <c r="B144" s="459">
        <v>0</v>
      </c>
      <c r="C144" s="459">
        <v>0</v>
      </c>
      <c r="D144" s="460">
        <v>0</v>
      </c>
      <c r="E144" s="461">
        <v>1</v>
      </c>
      <c r="F144" s="459">
        <v>0</v>
      </c>
      <c r="G144" s="460">
        <v>0</v>
      </c>
      <c r="H144" s="462">
        <v>0</v>
      </c>
      <c r="I144" s="459">
        <v>3.4899999999990001</v>
      </c>
      <c r="J144" s="460">
        <v>3.4899999999990001</v>
      </c>
      <c r="K144" s="470" t="s">
        <v>271</v>
      </c>
    </row>
    <row r="145" spans="1:11" ht="14.45" customHeight="1" thickBot="1" x14ac:dyDescent="0.25">
      <c r="A145" s="480" t="s">
        <v>408</v>
      </c>
      <c r="B145" s="464">
        <v>0</v>
      </c>
      <c r="C145" s="464">
        <v>513.72421999999995</v>
      </c>
      <c r="D145" s="465">
        <v>513.72421999999995</v>
      </c>
      <c r="E145" s="466" t="s">
        <v>271</v>
      </c>
      <c r="F145" s="464">
        <v>0</v>
      </c>
      <c r="G145" s="465">
        <v>0</v>
      </c>
      <c r="H145" s="467">
        <v>0</v>
      </c>
      <c r="I145" s="464">
        <v>9.0749999999989992</v>
      </c>
      <c r="J145" s="465">
        <v>9.0749999999989992</v>
      </c>
      <c r="K145" s="468" t="s">
        <v>271</v>
      </c>
    </row>
    <row r="146" spans="1:11" ht="14.45" customHeight="1" thickBot="1" x14ac:dyDescent="0.25">
      <c r="A146" s="481" t="s">
        <v>409</v>
      </c>
      <c r="B146" s="459">
        <v>0</v>
      </c>
      <c r="C146" s="459">
        <v>513.72421999999995</v>
      </c>
      <c r="D146" s="460">
        <v>513.72421999999995</v>
      </c>
      <c r="E146" s="469" t="s">
        <v>271</v>
      </c>
      <c r="F146" s="459">
        <v>0</v>
      </c>
      <c r="G146" s="460">
        <v>0</v>
      </c>
      <c r="H146" s="462">
        <v>0</v>
      </c>
      <c r="I146" s="459">
        <v>9.0749999999989992</v>
      </c>
      <c r="J146" s="460">
        <v>9.0749999999989992</v>
      </c>
      <c r="K146" s="470" t="s">
        <v>271</v>
      </c>
    </row>
    <row r="147" spans="1:11" ht="14.45" customHeight="1" thickBot="1" x14ac:dyDescent="0.25">
      <c r="A147" s="478" t="s">
        <v>410</v>
      </c>
      <c r="B147" s="459">
        <v>0</v>
      </c>
      <c r="C147" s="459">
        <v>1.9193800000000001</v>
      </c>
      <c r="D147" s="460">
        <v>1.9193800000000001</v>
      </c>
      <c r="E147" s="469" t="s">
        <v>271</v>
      </c>
      <c r="F147" s="459">
        <v>0</v>
      </c>
      <c r="G147" s="460">
        <v>0</v>
      </c>
      <c r="H147" s="462">
        <v>2.5409999999999999E-2</v>
      </c>
      <c r="I147" s="459">
        <v>0.51676</v>
      </c>
      <c r="J147" s="460">
        <v>0.51676</v>
      </c>
      <c r="K147" s="470" t="s">
        <v>271</v>
      </c>
    </row>
    <row r="148" spans="1:11" ht="14.45" customHeight="1" thickBot="1" x14ac:dyDescent="0.25">
      <c r="A148" s="479" t="s">
        <v>411</v>
      </c>
      <c r="B148" s="459">
        <v>0</v>
      </c>
      <c r="C148" s="459">
        <v>1.9193800000000001</v>
      </c>
      <c r="D148" s="460">
        <v>1.9193800000000001</v>
      </c>
      <c r="E148" s="469" t="s">
        <v>271</v>
      </c>
      <c r="F148" s="459">
        <v>0</v>
      </c>
      <c r="G148" s="460">
        <v>0</v>
      </c>
      <c r="H148" s="462">
        <v>2.5409999999999999E-2</v>
      </c>
      <c r="I148" s="459">
        <v>0.51676</v>
      </c>
      <c r="J148" s="460">
        <v>0.51676</v>
      </c>
      <c r="K148" s="470" t="s">
        <v>271</v>
      </c>
    </row>
    <row r="149" spans="1:11" ht="14.45" customHeight="1" thickBot="1" x14ac:dyDescent="0.25">
      <c r="A149" s="480" t="s">
        <v>412</v>
      </c>
      <c r="B149" s="464">
        <v>0</v>
      </c>
      <c r="C149" s="464">
        <v>1.9193800000000001</v>
      </c>
      <c r="D149" s="465">
        <v>1.9193800000000001</v>
      </c>
      <c r="E149" s="466" t="s">
        <v>271</v>
      </c>
      <c r="F149" s="464">
        <v>0</v>
      </c>
      <c r="G149" s="465">
        <v>0</v>
      </c>
      <c r="H149" s="467">
        <v>2.5409999999999999E-2</v>
      </c>
      <c r="I149" s="464">
        <v>0.51676</v>
      </c>
      <c r="J149" s="465">
        <v>0.51676</v>
      </c>
      <c r="K149" s="468" t="s">
        <v>271</v>
      </c>
    </row>
    <row r="150" spans="1:11" ht="14.45" customHeight="1" thickBot="1" x14ac:dyDescent="0.25">
      <c r="A150" s="481" t="s">
        <v>413</v>
      </c>
      <c r="B150" s="459">
        <v>0</v>
      </c>
      <c r="C150" s="459">
        <v>1.9193800000000001</v>
      </c>
      <c r="D150" s="460">
        <v>1.9193800000000001</v>
      </c>
      <c r="E150" s="469" t="s">
        <v>271</v>
      </c>
      <c r="F150" s="459">
        <v>0</v>
      </c>
      <c r="G150" s="460">
        <v>0</v>
      </c>
      <c r="H150" s="462">
        <v>2.5409999999999999E-2</v>
      </c>
      <c r="I150" s="459">
        <v>0.51676</v>
      </c>
      <c r="J150" s="460">
        <v>0.51676</v>
      </c>
      <c r="K150" s="470" t="s">
        <v>271</v>
      </c>
    </row>
    <row r="151" spans="1:11" ht="14.45" customHeight="1" thickBot="1" x14ac:dyDescent="0.25">
      <c r="A151" s="477" t="s">
        <v>414</v>
      </c>
      <c r="B151" s="459">
        <v>89160.323108978802</v>
      </c>
      <c r="C151" s="459">
        <v>122882.21210999999</v>
      </c>
      <c r="D151" s="460">
        <v>33721.889001021198</v>
      </c>
      <c r="E151" s="461">
        <v>1.3782163166879999</v>
      </c>
      <c r="F151" s="459">
        <v>146685.538980301</v>
      </c>
      <c r="G151" s="460">
        <v>122237.94915025101</v>
      </c>
      <c r="H151" s="462">
        <v>11058.33001</v>
      </c>
      <c r="I151" s="459">
        <v>97598.859710000004</v>
      </c>
      <c r="J151" s="460">
        <v>-24639.0894402511</v>
      </c>
      <c r="K151" s="463">
        <v>0.66536115549200003</v>
      </c>
    </row>
    <row r="152" spans="1:11" ht="14.45" customHeight="1" thickBot="1" x14ac:dyDescent="0.25">
      <c r="A152" s="478" t="s">
        <v>415</v>
      </c>
      <c r="B152" s="459">
        <v>89156.521978189005</v>
      </c>
      <c r="C152" s="459">
        <v>122744.54923999999</v>
      </c>
      <c r="D152" s="460">
        <v>33588.027261811003</v>
      </c>
      <c r="E152" s="461">
        <v>1.3767310177259999</v>
      </c>
      <c r="F152" s="459">
        <v>146685.538980301</v>
      </c>
      <c r="G152" s="460">
        <v>122237.94915025101</v>
      </c>
      <c r="H152" s="462">
        <v>11050.065549999999</v>
      </c>
      <c r="I152" s="459">
        <v>97481.668260000006</v>
      </c>
      <c r="J152" s="460">
        <v>-24756.280890251099</v>
      </c>
      <c r="K152" s="463">
        <v>0.66456222568099999</v>
      </c>
    </row>
    <row r="153" spans="1:11" ht="14.45" customHeight="1" thickBot="1" x14ac:dyDescent="0.25">
      <c r="A153" s="479" t="s">
        <v>416</v>
      </c>
      <c r="B153" s="459">
        <v>89156.521978189005</v>
      </c>
      <c r="C153" s="459">
        <v>122744.54923999999</v>
      </c>
      <c r="D153" s="460">
        <v>33588.027261811003</v>
      </c>
      <c r="E153" s="461">
        <v>1.3767310177259999</v>
      </c>
      <c r="F153" s="459">
        <v>146685.538980301</v>
      </c>
      <c r="G153" s="460">
        <v>122237.94915025101</v>
      </c>
      <c r="H153" s="462">
        <v>11050.065549999999</v>
      </c>
      <c r="I153" s="459">
        <v>97481.668260000006</v>
      </c>
      <c r="J153" s="460">
        <v>-24756.280890251099</v>
      </c>
      <c r="K153" s="463">
        <v>0.66456222568099999</v>
      </c>
    </row>
    <row r="154" spans="1:11" ht="14.45" customHeight="1" thickBot="1" x14ac:dyDescent="0.25">
      <c r="A154" s="480" t="s">
        <v>417</v>
      </c>
      <c r="B154" s="464">
        <v>1163.18879172112</v>
      </c>
      <c r="C154" s="464">
        <v>1164.5927999999999</v>
      </c>
      <c r="D154" s="465">
        <v>1.4040082788779999</v>
      </c>
      <c r="E154" s="471">
        <v>1.0012070338779999</v>
      </c>
      <c r="F154" s="464">
        <v>1191.0318222600899</v>
      </c>
      <c r="G154" s="465">
        <v>992.526518550074</v>
      </c>
      <c r="H154" s="467">
        <v>141.30000000000001</v>
      </c>
      <c r="I154" s="464">
        <v>805.3</v>
      </c>
      <c r="J154" s="465">
        <v>-187.22651855007399</v>
      </c>
      <c r="K154" s="472">
        <v>0.67613642637299998</v>
      </c>
    </row>
    <row r="155" spans="1:11" ht="14.45" customHeight="1" thickBot="1" x14ac:dyDescent="0.25">
      <c r="A155" s="481" t="s">
        <v>418</v>
      </c>
      <c r="B155" s="459">
        <v>1126.92845105385</v>
      </c>
      <c r="C155" s="459">
        <v>1141.2203999999999</v>
      </c>
      <c r="D155" s="460">
        <v>14.291948946148</v>
      </c>
      <c r="E155" s="461">
        <v>1.0126822150350001</v>
      </c>
      <c r="F155" s="459">
        <v>1157.34815516555</v>
      </c>
      <c r="G155" s="460">
        <v>964.45679597129299</v>
      </c>
      <c r="H155" s="462">
        <v>141.30000000000001</v>
      </c>
      <c r="I155" s="459">
        <v>805.3</v>
      </c>
      <c r="J155" s="460">
        <v>-159.15679597129301</v>
      </c>
      <c r="K155" s="463">
        <v>0.69581482149999996</v>
      </c>
    </row>
    <row r="156" spans="1:11" ht="14.45" customHeight="1" thickBot="1" x14ac:dyDescent="0.25">
      <c r="A156" s="481" t="s">
        <v>419</v>
      </c>
      <c r="B156" s="459">
        <v>21.574135840337</v>
      </c>
      <c r="C156" s="459">
        <v>16.311599999999999</v>
      </c>
      <c r="D156" s="460">
        <v>-5.2625358403369997</v>
      </c>
      <c r="E156" s="461">
        <v>0.75607199846600004</v>
      </c>
      <c r="F156" s="459">
        <v>26.968739919762001</v>
      </c>
      <c r="G156" s="460">
        <v>22.473949933135</v>
      </c>
      <c r="H156" s="462">
        <v>0</v>
      </c>
      <c r="I156" s="459">
        <v>0</v>
      </c>
      <c r="J156" s="460">
        <v>-22.473949933135</v>
      </c>
      <c r="K156" s="463">
        <v>0</v>
      </c>
    </row>
    <row r="157" spans="1:11" ht="14.45" customHeight="1" thickBot="1" x14ac:dyDescent="0.25">
      <c r="A157" s="481" t="s">
        <v>420</v>
      </c>
      <c r="B157" s="459">
        <v>14.686204826931</v>
      </c>
      <c r="C157" s="459">
        <v>7.0608000000000004</v>
      </c>
      <c r="D157" s="460">
        <v>-7.6254048269309997</v>
      </c>
      <c r="E157" s="461">
        <v>0.48077771508700001</v>
      </c>
      <c r="F157" s="459">
        <v>6.7149271747750001</v>
      </c>
      <c r="G157" s="460">
        <v>5.595772645646</v>
      </c>
      <c r="H157" s="462">
        <v>0</v>
      </c>
      <c r="I157" s="459">
        <v>0</v>
      </c>
      <c r="J157" s="460">
        <v>-5.595772645646</v>
      </c>
      <c r="K157" s="463">
        <v>0</v>
      </c>
    </row>
    <row r="158" spans="1:11" ht="14.45" customHeight="1" thickBot="1" x14ac:dyDescent="0.25">
      <c r="A158" s="480" t="s">
        <v>421</v>
      </c>
      <c r="B158" s="464">
        <v>129.05697301931599</v>
      </c>
      <c r="C158" s="464">
        <v>213.19641999999999</v>
      </c>
      <c r="D158" s="465">
        <v>84.139446980683999</v>
      </c>
      <c r="E158" s="471">
        <v>1.6519558378920001</v>
      </c>
      <c r="F158" s="464">
        <v>0</v>
      </c>
      <c r="G158" s="465">
        <v>0</v>
      </c>
      <c r="H158" s="467">
        <v>0</v>
      </c>
      <c r="I158" s="464">
        <v>0</v>
      </c>
      <c r="J158" s="465">
        <v>0</v>
      </c>
      <c r="K158" s="468" t="s">
        <v>271</v>
      </c>
    </row>
    <row r="159" spans="1:11" ht="14.45" customHeight="1" thickBot="1" x14ac:dyDescent="0.25">
      <c r="A159" s="481" t="s">
        <v>422</v>
      </c>
      <c r="B159" s="459">
        <v>123.538158880205</v>
      </c>
      <c r="C159" s="459">
        <v>213.19641999999999</v>
      </c>
      <c r="D159" s="460">
        <v>89.658261119795</v>
      </c>
      <c r="E159" s="461">
        <v>1.725753580371</v>
      </c>
      <c r="F159" s="459">
        <v>0</v>
      </c>
      <c r="G159" s="460">
        <v>0</v>
      </c>
      <c r="H159" s="462">
        <v>0</v>
      </c>
      <c r="I159" s="459">
        <v>0</v>
      </c>
      <c r="J159" s="460">
        <v>0</v>
      </c>
      <c r="K159" s="470" t="s">
        <v>271</v>
      </c>
    </row>
    <row r="160" spans="1:11" ht="14.45" customHeight="1" thickBot="1" x14ac:dyDescent="0.25">
      <c r="A160" s="481" t="s">
        <v>423</v>
      </c>
      <c r="B160" s="459">
        <v>5.5188141391099999</v>
      </c>
      <c r="C160" s="459">
        <v>0</v>
      </c>
      <c r="D160" s="460">
        <v>-5.5188141391099999</v>
      </c>
      <c r="E160" s="461">
        <v>0</v>
      </c>
      <c r="F160" s="459">
        <v>0</v>
      </c>
      <c r="G160" s="460">
        <v>0</v>
      </c>
      <c r="H160" s="462">
        <v>0</v>
      </c>
      <c r="I160" s="459">
        <v>0</v>
      </c>
      <c r="J160" s="460">
        <v>0</v>
      </c>
      <c r="K160" s="463">
        <v>10</v>
      </c>
    </row>
    <row r="161" spans="1:11" ht="14.45" customHeight="1" thickBot="1" x14ac:dyDescent="0.25">
      <c r="A161" s="483" t="s">
        <v>424</v>
      </c>
      <c r="B161" s="459">
        <v>65.228752637694001</v>
      </c>
      <c r="C161" s="459">
        <v>98.154709999999994</v>
      </c>
      <c r="D161" s="460">
        <v>32.925957362304999</v>
      </c>
      <c r="E161" s="461">
        <v>1.504776743856</v>
      </c>
      <c r="F161" s="459">
        <v>165.14588374121101</v>
      </c>
      <c r="G161" s="460">
        <v>137.621569784343</v>
      </c>
      <c r="H161" s="462">
        <v>8.9788599999990009</v>
      </c>
      <c r="I161" s="459">
        <v>170.62822</v>
      </c>
      <c r="J161" s="460">
        <v>33.006650215656997</v>
      </c>
      <c r="K161" s="463">
        <v>1.033196929494</v>
      </c>
    </row>
    <row r="162" spans="1:11" ht="14.45" customHeight="1" thickBot="1" x14ac:dyDescent="0.25">
      <c r="A162" s="481" t="s">
        <v>425</v>
      </c>
      <c r="B162" s="459">
        <v>0</v>
      </c>
      <c r="C162" s="459">
        <v>0</v>
      </c>
      <c r="D162" s="460">
        <v>0</v>
      </c>
      <c r="E162" s="461">
        <v>1</v>
      </c>
      <c r="F162" s="459">
        <v>28.302259297997001</v>
      </c>
      <c r="G162" s="460">
        <v>23.585216081664001</v>
      </c>
      <c r="H162" s="462">
        <v>0</v>
      </c>
      <c r="I162" s="459">
        <v>6.6711600000000004</v>
      </c>
      <c r="J162" s="460">
        <v>-16.914056081664</v>
      </c>
      <c r="K162" s="463">
        <v>0.235711217601</v>
      </c>
    </row>
    <row r="163" spans="1:11" ht="14.45" customHeight="1" thickBot="1" x14ac:dyDescent="0.25">
      <c r="A163" s="481" t="s">
        <v>426</v>
      </c>
      <c r="B163" s="459">
        <v>0</v>
      </c>
      <c r="C163" s="459">
        <v>0</v>
      </c>
      <c r="D163" s="460">
        <v>0</v>
      </c>
      <c r="E163" s="461">
        <v>1</v>
      </c>
      <c r="F163" s="459">
        <v>136.843624443214</v>
      </c>
      <c r="G163" s="460">
        <v>114.036353702678</v>
      </c>
      <c r="H163" s="462">
        <v>8.9788599999990009</v>
      </c>
      <c r="I163" s="459">
        <v>163.95706000000001</v>
      </c>
      <c r="J163" s="460">
        <v>49.920706297320997</v>
      </c>
      <c r="K163" s="463">
        <v>1.1981344448239999</v>
      </c>
    </row>
    <row r="164" spans="1:11" ht="14.45" customHeight="1" thickBot="1" x14ac:dyDescent="0.25">
      <c r="A164" s="481" t="s">
        <v>427</v>
      </c>
      <c r="B164" s="459">
        <v>65.228752637694001</v>
      </c>
      <c r="C164" s="459">
        <v>98.154709999999994</v>
      </c>
      <c r="D164" s="460">
        <v>32.925957362304999</v>
      </c>
      <c r="E164" s="461">
        <v>1.504776743856</v>
      </c>
      <c r="F164" s="459">
        <v>0</v>
      </c>
      <c r="G164" s="460">
        <v>0</v>
      </c>
      <c r="H164" s="462">
        <v>0</v>
      </c>
      <c r="I164" s="459">
        <v>0</v>
      </c>
      <c r="J164" s="460">
        <v>0</v>
      </c>
      <c r="K164" s="470" t="s">
        <v>271</v>
      </c>
    </row>
    <row r="165" spans="1:11" ht="14.45" customHeight="1" thickBot="1" x14ac:dyDescent="0.25">
      <c r="A165" s="480" t="s">
        <v>428</v>
      </c>
      <c r="B165" s="464">
        <v>87799.047460810907</v>
      </c>
      <c r="C165" s="464">
        <v>115042.77671999999</v>
      </c>
      <c r="D165" s="465">
        <v>27243.729259189098</v>
      </c>
      <c r="E165" s="471">
        <v>1.310296410349</v>
      </c>
      <c r="F165" s="464">
        <v>145329.3612743</v>
      </c>
      <c r="G165" s="465">
        <v>121107.80106191699</v>
      </c>
      <c r="H165" s="467">
        <v>10458.285099999999</v>
      </c>
      <c r="I165" s="464">
        <v>93886.701409999994</v>
      </c>
      <c r="J165" s="465">
        <v>-27221.099651916698</v>
      </c>
      <c r="K165" s="472">
        <v>0.64602706973099999</v>
      </c>
    </row>
    <row r="166" spans="1:11" ht="14.45" customHeight="1" thickBot="1" x14ac:dyDescent="0.25">
      <c r="A166" s="481" t="s">
        <v>429</v>
      </c>
      <c r="B166" s="459">
        <v>31487.007842385501</v>
      </c>
      <c r="C166" s="459">
        <v>41009.468639999999</v>
      </c>
      <c r="D166" s="460">
        <v>9522.4607976144798</v>
      </c>
      <c r="E166" s="461">
        <v>1.3024250778369999</v>
      </c>
      <c r="F166" s="459">
        <v>0</v>
      </c>
      <c r="G166" s="460">
        <v>0</v>
      </c>
      <c r="H166" s="462">
        <v>0</v>
      </c>
      <c r="I166" s="459">
        <v>0</v>
      </c>
      <c r="J166" s="460">
        <v>0</v>
      </c>
      <c r="K166" s="470" t="s">
        <v>271</v>
      </c>
    </row>
    <row r="167" spans="1:11" ht="14.45" customHeight="1" thickBot="1" x14ac:dyDescent="0.25">
      <c r="A167" s="481" t="s">
        <v>430</v>
      </c>
      <c r="B167" s="459">
        <v>56312.039618425297</v>
      </c>
      <c r="C167" s="459">
        <v>74033.308080000003</v>
      </c>
      <c r="D167" s="460">
        <v>17721.268461574698</v>
      </c>
      <c r="E167" s="461">
        <v>1.3146976842189999</v>
      </c>
      <c r="F167" s="459">
        <v>145329.3612743</v>
      </c>
      <c r="G167" s="460">
        <v>121107.80106191699</v>
      </c>
      <c r="H167" s="462">
        <v>10458.285099999999</v>
      </c>
      <c r="I167" s="459">
        <v>93886.701409999994</v>
      </c>
      <c r="J167" s="460">
        <v>-27221.099651916698</v>
      </c>
      <c r="K167" s="463">
        <v>0.64602706973099999</v>
      </c>
    </row>
    <row r="168" spans="1:11" ht="14.45" customHeight="1" thickBot="1" x14ac:dyDescent="0.25">
      <c r="A168" s="480" t="s">
        <v>431</v>
      </c>
      <c r="B168" s="464">
        <v>0</v>
      </c>
      <c r="C168" s="464">
        <v>6225.8285900000001</v>
      </c>
      <c r="D168" s="465">
        <v>6225.8285900000001</v>
      </c>
      <c r="E168" s="466" t="s">
        <v>271</v>
      </c>
      <c r="F168" s="464">
        <v>0</v>
      </c>
      <c r="G168" s="465">
        <v>0</v>
      </c>
      <c r="H168" s="467">
        <v>441.501589999999</v>
      </c>
      <c r="I168" s="464">
        <v>2619.03863</v>
      </c>
      <c r="J168" s="465">
        <v>2619.03863</v>
      </c>
      <c r="K168" s="468" t="s">
        <v>271</v>
      </c>
    </row>
    <row r="169" spans="1:11" ht="14.45" customHeight="1" thickBot="1" x14ac:dyDescent="0.25">
      <c r="A169" s="481" t="s">
        <v>432</v>
      </c>
      <c r="B169" s="459">
        <v>0</v>
      </c>
      <c r="C169" s="459">
        <v>1785.24794</v>
      </c>
      <c r="D169" s="460">
        <v>1785.24794</v>
      </c>
      <c r="E169" s="469" t="s">
        <v>271</v>
      </c>
      <c r="F169" s="459">
        <v>0</v>
      </c>
      <c r="G169" s="460">
        <v>0</v>
      </c>
      <c r="H169" s="462">
        <v>0</v>
      </c>
      <c r="I169" s="459">
        <v>0</v>
      </c>
      <c r="J169" s="460">
        <v>0</v>
      </c>
      <c r="K169" s="470" t="s">
        <v>271</v>
      </c>
    </row>
    <row r="170" spans="1:11" ht="14.45" customHeight="1" thickBot="1" x14ac:dyDescent="0.25">
      <c r="A170" s="481" t="s">
        <v>433</v>
      </c>
      <c r="B170" s="459">
        <v>0</v>
      </c>
      <c r="C170" s="459">
        <v>4440.5806499999999</v>
      </c>
      <c r="D170" s="460">
        <v>4440.5806499999999</v>
      </c>
      <c r="E170" s="469" t="s">
        <v>271</v>
      </c>
      <c r="F170" s="459">
        <v>0</v>
      </c>
      <c r="G170" s="460">
        <v>0</v>
      </c>
      <c r="H170" s="462">
        <v>441.501589999999</v>
      </c>
      <c r="I170" s="459">
        <v>2619.03863</v>
      </c>
      <c r="J170" s="460">
        <v>2619.03863</v>
      </c>
      <c r="K170" s="470" t="s">
        <v>271</v>
      </c>
    </row>
    <row r="171" spans="1:11" ht="14.45" customHeight="1" thickBot="1" x14ac:dyDescent="0.25">
      <c r="A171" s="478" t="s">
        <v>434</v>
      </c>
      <c r="B171" s="459">
        <v>3.8011307897759998</v>
      </c>
      <c r="C171" s="459">
        <v>136.69427999999999</v>
      </c>
      <c r="D171" s="460">
        <v>132.89314921022299</v>
      </c>
      <c r="E171" s="461">
        <v>35.961477665446999</v>
      </c>
      <c r="F171" s="459">
        <v>0</v>
      </c>
      <c r="G171" s="460">
        <v>0</v>
      </c>
      <c r="H171" s="462">
        <v>8.2644599999989996</v>
      </c>
      <c r="I171" s="459">
        <v>117.18595000000001</v>
      </c>
      <c r="J171" s="460">
        <v>117.18595000000001</v>
      </c>
      <c r="K171" s="470" t="s">
        <v>271</v>
      </c>
    </row>
    <row r="172" spans="1:11" ht="14.45" customHeight="1" thickBot="1" x14ac:dyDescent="0.25">
      <c r="A172" s="479" t="s">
        <v>435</v>
      </c>
      <c r="B172" s="459">
        <v>0</v>
      </c>
      <c r="C172" s="459">
        <v>60</v>
      </c>
      <c r="D172" s="460">
        <v>60</v>
      </c>
      <c r="E172" s="469" t="s">
        <v>271</v>
      </c>
      <c r="F172" s="459">
        <v>0</v>
      </c>
      <c r="G172" s="460">
        <v>0</v>
      </c>
      <c r="H172" s="462">
        <v>0</v>
      </c>
      <c r="I172" s="459">
        <v>64.5</v>
      </c>
      <c r="J172" s="460">
        <v>64.5</v>
      </c>
      <c r="K172" s="470" t="s">
        <v>271</v>
      </c>
    </row>
    <row r="173" spans="1:11" ht="14.45" customHeight="1" thickBot="1" x14ac:dyDescent="0.25">
      <c r="A173" s="480" t="s">
        <v>436</v>
      </c>
      <c r="B173" s="464">
        <v>0</v>
      </c>
      <c r="C173" s="464">
        <v>60</v>
      </c>
      <c r="D173" s="465">
        <v>60</v>
      </c>
      <c r="E173" s="466" t="s">
        <v>271</v>
      </c>
      <c r="F173" s="464">
        <v>0</v>
      </c>
      <c r="G173" s="465">
        <v>0</v>
      </c>
      <c r="H173" s="467">
        <v>0</v>
      </c>
      <c r="I173" s="464">
        <v>64.5</v>
      </c>
      <c r="J173" s="465">
        <v>64.5</v>
      </c>
      <c r="K173" s="468" t="s">
        <v>271</v>
      </c>
    </row>
    <row r="174" spans="1:11" ht="14.45" customHeight="1" thickBot="1" x14ac:dyDescent="0.25">
      <c r="A174" s="481" t="s">
        <v>437</v>
      </c>
      <c r="B174" s="459">
        <v>0</v>
      </c>
      <c r="C174" s="459">
        <v>60</v>
      </c>
      <c r="D174" s="460">
        <v>60</v>
      </c>
      <c r="E174" s="469" t="s">
        <v>271</v>
      </c>
      <c r="F174" s="459">
        <v>0</v>
      </c>
      <c r="G174" s="460">
        <v>0</v>
      </c>
      <c r="H174" s="462">
        <v>0</v>
      </c>
      <c r="I174" s="459">
        <v>64.5</v>
      </c>
      <c r="J174" s="460">
        <v>64.5</v>
      </c>
      <c r="K174" s="470" t="s">
        <v>271</v>
      </c>
    </row>
    <row r="175" spans="1:11" ht="14.45" customHeight="1" thickBot="1" x14ac:dyDescent="0.25">
      <c r="A175" s="484" t="s">
        <v>438</v>
      </c>
      <c r="B175" s="464">
        <v>3.8011307897759998</v>
      </c>
      <c r="C175" s="464">
        <v>76.694280000000006</v>
      </c>
      <c r="D175" s="465">
        <v>72.893149210223001</v>
      </c>
      <c r="E175" s="471">
        <v>20.176701155947999</v>
      </c>
      <c r="F175" s="464">
        <v>0</v>
      </c>
      <c r="G175" s="465">
        <v>0</v>
      </c>
      <c r="H175" s="467">
        <v>8.2644599999989996</v>
      </c>
      <c r="I175" s="464">
        <v>52.685949999999998</v>
      </c>
      <c r="J175" s="465">
        <v>52.685949999999998</v>
      </c>
      <c r="K175" s="468" t="s">
        <v>271</v>
      </c>
    </row>
    <row r="176" spans="1:11" ht="14.45" customHeight="1" thickBot="1" x14ac:dyDescent="0.25">
      <c r="A176" s="480" t="s">
        <v>439</v>
      </c>
      <c r="B176" s="464">
        <v>0</v>
      </c>
      <c r="C176" s="464">
        <v>1.1E-4</v>
      </c>
      <c r="D176" s="465">
        <v>1.1E-4</v>
      </c>
      <c r="E176" s="466" t="s">
        <v>271</v>
      </c>
      <c r="F176" s="464">
        <v>0</v>
      </c>
      <c r="G176" s="465">
        <v>0</v>
      </c>
      <c r="H176" s="467">
        <v>0</v>
      </c>
      <c r="I176" s="464">
        <v>1.0000000000000001E-5</v>
      </c>
      <c r="J176" s="465">
        <v>1.0000000000000001E-5</v>
      </c>
      <c r="K176" s="468" t="s">
        <v>271</v>
      </c>
    </row>
    <row r="177" spans="1:11" ht="14.45" customHeight="1" thickBot="1" x14ac:dyDescent="0.25">
      <c r="A177" s="481" t="s">
        <v>440</v>
      </c>
      <c r="B177" s="459">
        <v>0</v>
      </c>
      <c r="C177" s="459">
        <v>1.1E-4</v>
      </c>
      <c r="D177" s="460">
        <v>1.1E-4</v>
      </c>
      <c r="E177" s="469" t="s">
        <v>271</v>
      </c>
      <c r="F177" s="459">
        <v>0</v>
      </c>
      <c r="G177" s="460">
        <v>0</v>
      </c>
      <c r="H177" s="462">
        <v>0</v>
      </c>
      <c r="I177" s="459">
        <v>1.0000000000000001E-5</v>
      </c>
      <c r="J177" s="460">
        <v>1.0000000000000001E-5</v>
      </c>
      <c r="K177" s="470" t="s">
        <v>271</v>
      </c>
    </row>
    <row r="178" spans="1:11" ht="14.45" customHeight="1" thickBot="1" x14ac:dyDescent="0.25">
      <c r="A178" s="480" t="s">
        <v>441</v>
      </c>
      <c r="B178" s="464">
        <v>3.8011307897759998</v>
      </c>
      <c r="C178" s="464">
        <v>76.69417</v>
      </c>
      <c r="D178" s="465">
        <v>72.893039210222994</v>
      </c>
      <c r="E178" s="471">
        <v>20.176672217191001</v>
      </c>
      <c r="F178" s="464">
        <v>0</v>
      </c>
      <c r="G178" s="465">
        <v>0</v>
      </c>
      <c r="H178" s="467">
        <v>8.2644599999989996</v>
      </c>
      <c r="I178" s="464">
        <v>52.685940000000002</v>
      </c>
      <c r="J178" s="465">
        <v>52.685940000000002</v>
      </c>
      <c r="K178" s="468" t="s">
        <v>271</v>
      </c>
    </row>
    <row r="179" spans="1:11" ht="14.45" customHeight="1" thickBot="1" x14ac:dyDescent="0.25">
      <c r="A179" s="481" t="s">
        <v>442</v>
      </c>
      <c r="B179" s="459">
        <v>3.8011307897759998</v>
      </c>
      <c r="C179" s="459">
        <v>76.69417</v>
      </c>
      <c r="D179" s="460">
        <v>72.893039210222994</v>
      </c>
      <c r="E179" s="461">
        <v>20.176672217191001</v>
      </c>
      <c r="F179" s="459">
        <v>0</v>
      </c>
      <c r="G179" s="460">
        <v>0</v>
      </c>
      <c r="H179" s="462">
        <v>8.2644599999989996</v>
      </c>
      <c r="I179" s="459">
        <v>52.685940000000002</v>
      </c>
      <c r="J179" s="460">
        <v>52.685940000000002</v>
      </c>
      <c r="K179" s="470" t="s">
        <v>271</v>
      </c>
    </row>
    <row r="180" spans="1:11" ht="14.45" customHeight="1" thickBot="1" x14ac:dyDescent="0.25">
      <c r="A180" s="478" t="s">
        <v>443</v>
      </c>
      <c r="B180" s="459">
        <v>0</v>
      </c>
      <c r="C180" s="459">
        <v>0.96858999999999995</v>
      </c>
      <c r="D180" s="460">
        <v>0.96858999999999995</v>
      </c>
      <c r="E180" s="469" t="s">
        <v>271</v>
      </c>
      <c r="F180" s="459">
        <v>0</v>
      </c>
      <c r="G180" s="460">
        <v>0</v>
      </c>
      <c r="H180" s="462">
        <v>0</v>
      </c>
      <c r="I180" s="459">
        <v>5.4999999999999997E-3</v>
      </c>
      <c r="J180" s="460">
        <v>5.4999999999999997E-3</v>
      </c>
      <c r="K180" s="470" t="s">
        <v>271</v>
      </c>
    </row>
    <row r="181" spans="1:11" ht="14.45" customHeight="1" thickBot="1" x14ac:dyDescent="0.25">
      <c r="A181" s="484" t="s">
        <v>444</v>
      </c>
      <c r="B181" s="464">
        <v>0</v>
      </c>
      <c r="C181" s="464">
        <v>0.96858999999999995</v>
      </c>
      <c r="D181" s="465">
        <v>0.96858999999999995</v>
      </c>
      <c r="E181" s="466" t="s">
        <v>271</v>
      </c>
      <c r="F181" s="464">
        <v>0</v>
      </c>
      <c r="G181" s="465">
        <v>0</v>
      </c>
      <c r="H181" s="467">
        <v>0</v>
      </c>
      <c r="I181" s="464">
        <v>5.4999999999999997E-3</v>
      </c>
      <c r="J181" s="465">
        <v>5.4999999999999997E-3</v>
      </c>
      <c r="K181" s="468" t="s">
        <v>271</v>
      </c>
    </row>
    <row r="182" spans="1:11" ht="14.45" customHeight="1" thickBot="1" x14ac:dyDescent="0.25">
      <c r="A182" s="480" t="s">
        <v>445</v>
      </c>
      <c r="B182" s="464">
        <v>0</v>
      </c>
      <c r="C182" s="464">
        <v>0.96858999999999995</v>
      </c>
      <c r="D182" s="465">
        <v>0.96858999999999995</v>
      </c>
      <c r="E182" s="466" t="s">
        <v>271</v>
      </c>
      <c r="F182" s="464">
        <v>0</v>
      </c>
      <c r="G182" s="465">
        <v>0</v>
      </c>
      <c r="H182" s="467">
        <v>0</v>
      </c>
      <c r="I182" s="464">
        <v>5.4999999999999997E-3</v>
      </c>
      <c r="J182" s="465">
        <v>5.4999999999999997E-3</v>
      </c>
      <c r="K182" s="468" t="s">
        <v>271</v>
      </c>
    </row>
    <row r="183" spans="1:11" ht="14.45" customHeight="1" thickBot="1" x14ac:dyDescent="0.25">
      <c r="A183" s="481" t="s">
        <v>446</v>
      </c>
      <c r="B183" s="459">
        <v>0</v>
      </c>
      <c r="C183" s="459">
        <v>0.96858999999999995</v>
      </c>
      <c r="D183" s="460">
        <v>0.96858999999999995</v>
      </c>
      <c r="E183" s="469" t="s">
        <v>271</v>
      </c>
      <c r="F183" s="459">
        <v>0</v>
      </c>
      <c r="G183" s="460">
        <v>0</v>
      </c>
      <c r="H183" s="462">
        <v>0</v>
      </c>
      <c r="I183" s="459">
        <v>5.4999999999999997E-3</v>
      </c>
      <c r="J183" s="460">
        <v>5.4999999999999997E-3</v>
      </c>
      <c r="K183" s="470" t="s">
        <v>271</v>
      </c>
    </row>
    <row r="184" spans="1:11" ht="14.45" customHeight="1" thickBot="1" x14ac:dyDescent="0.25">
      <c r="A184" s="477" t="s">
        <v>447</v>
      </c>
      <c r="B184" s="459">
        <v>3343.0608852432601</v>
      </c>
      <c r="C184" s="459">
        <v>3393.6259500000001</v>
      </c>
      <c r="D184" s="460">
        <v>50.565064756745002</v>
      </c>
      <c r="E184" s="461">
        <v>1.0151253795520001</v>
      </c>
      <c r="F184" s="459">
        <v>3607.1030128713401</v>
      </c>
      <c r="G184" s="460">
        <v>3005.9191773927901</v>
      </c>
      <c r="H184" s="462">
        <v>288.68081999999998</v>
      </c>
      <c r="I184" s="459">
        <v>3010.7793999999999</v>
      </c>
      <c r="J184" s="460">
        <v>4.8602226072140002</v>
      </c>
      <c r="K184" s="463">
        <v>0.83468073666200004</v>
      </c>
    </row>
    <row r="185" spans="1:11" ht="14.45" customHeight="1" thickBot="1" x14ac:dyDescent="0.25">
      <c r="A185" s="482" t="s">
        <v>448</v>
      </c>
      <c r="B185" s="464">
        <v>3343.0608852432601</v>
      </c>
      <c r="C185" s="464">
        <v>3393.6259500000001</v>
      </c>
      <c r="D185" s="465">
        <v>50.565064756745002</v>
      </c>
      <c r="E185" s="471">
        <v>1.0151253795520001</v>
      </c>
      <c r="F185" s="464">
        <v>3607.1030128713401</v>
      </c>
      <c r="G185" s="465">
        <v>3005.9191773927901</v>
      </c>
      <c r="H185" s="467">
        <v>288.68081999999998</v>
      </c>
      <c r="I185" s="464">
        <v>3010.7793999999999</v>
      </c>
      <c r="J185" s="465">
        <v>4.8602226072140002</v>
      </c>
      <c r="K185" s="472">
        <v>0.83468073666200004</v>
      </c>
    </row>
    <row r="186" spans="1:11" ht="14.45" customHeight="1" thickBot="1" x14ac:dyDescent="0.25">
      <c r="A186" s="484" t="s">
        <v>54</v>
      </c>
      <c r="B186" s="464">
        <v>3343.0608852432601</v>
      </c>
      <c r="C186" s="464">
        <v>3393.6259500000001</v>
      </c>
      <c r="D186" s="465">
        <v>50.565064756745002</v>
      </c>
      <c r="E186" s="471">
        <v>1.0151253795520001</v>
      </c>
      <c r="F186" s="464">
        <v>3607.1030128713401</v>
      </c>
      <c r="G186" s="465">
        <v>3005.9191773927901</v>
      </c>
      <c r="H186" s="467">
        <v>288.68081999999998</v>
      </c>
      <c r="I186" s="464">
        <v>3010.7793999999999</v>
      </c>
      <c r="J186" s="465">
        <v>4.8602226072140002</v>
      </c>
      <c r="K186" s="472">
        <v>0.83468073666200004</v>
      </c>
    </row>
    <row r="187" spans="1:11" ht="14.45" customHeight="1" thickBot="1" x14ac:dyDescent="0.25">
      <c r="A187" s="483" t="s">
        <v>449</v>
      </c>
      <c r="B187" s="459">
        <v>0</v>
      </c>
      <c r="C187" s="459">
        <v>0.40206999999999998</v>
      </c>
      <c r="D187" s="460">
        <v>0.40206999999999998</v>
      </c>
      <c r="E187" s="469" t="s">
        <v>297</v>
      </c>
      <c r="F187" s="459">
        <v>0</v>
      </c>
      <c r="G187" s="460">
        <v>0</v>
      </c>
      <c r="H187" s="462">
        <v>0.15858</v>
      </c>
      <c r="I187" s="459">
        <v>0.37519999999999998</v>
      </c>
      <c r="J187" s="460">
        <v>0.37519999999999998</v>
      </c>
      <c r="K187" s="470" t="s">
        <v>297</v>
      </c>
    </row>
    <row r="188" spans="1:11" ht="14.45" customHeight="1" thickBot="1" x14ac:dyDescent="0.25">
      <c r="A188" s="481" t="s">
        <v>450</v>
      </c>
      <c r="B188" s="459">
        <v>0</v>
      </c>
      <c r="C188" s="459">
        <v>0.40206999999999998</v>
      </c>
      <c r="D188" s="460">
        <v>0.40206999999999998</v>
      </c>
      <c r="E188" s="469" t="s">
        <v>297</v>
      </c>
      <c r="F188" s="459">
        <v>0</v>
      </c>
      <c r="G188" s="460">
        <v>0</v>
      </c>
      <c r="H188" s="462">
        <v>0.15858</v>
      </c>
      <c r="I188" s="459">
        <v>0.37519999999999998</v>
      </c>
      <c r="J188" s="460">
        <v>0.37519999999999998</v>
      </c>
      <c r="K188" s="470" t="s">
        <v>297</v>
      </c>
    </row>
    <row r="189" spans="1:11" ht="14.45" customHeight="1" thickBot="1" x14ac:dyDescent="0.25">
      <c r="A189" s="480" t="s">
        <v>451</v>
      </c>
      <c r="B189" s="464">
        <v>14.184332521476</v>
      </c>
      <c r="C189" s="464">
        <v>6.7240000000000002</v>
      </c>
      <c r="D189" s="465">
        <v>-7.4603325214760003</v>
      </c>
      <c r="E189" s="471">
        <v>0.474044160331</v>
      </c>
      <c r="F189" s="464">
        <v>66.173503474263995</v>
      </c>
      <c r="G189" s="465">
        <v>55.144586228553003</v>
      </c>
      <c r="H189" s="467">
        <v>0</v>
      </c>
      <c r="I189" s="464">
        <v>10.08</v>
      </c>
      <c r="J189" s="465">
        <v>-45.064586228552997</v>
      </c>
      <c r="K189" s="472">
        <v>0.152326829784</v>
      </c>
    </row>
    <row r="190" spans="1:11" ht="14.45" customHeight="1" thickBot="1" x14ac:dyDescent="0.25">
      <c r="A190" s="481" t="s">
        <v>452</v>
      </c>
      <c r="B190" s="459">
        <v>14.184332521476</v>
      </c>
      <c r="C190" s="459">
        <v>6.7240000000000002</v>
      </c>
      <c r="D190" s="460">
        <v>-7.4603325214760003</v>
      </c>
      <c r="E190" s="461">
        <v>0.474044160331</v>
      </c>
      <c r="F190" s="459">
        <v>66.173503474263995</v>
      </c>
      <c r="G190" s="460">
        <v>55.144586228553003</v>
      </c>
      <c r="H190" s="462">
        <v>0</v>
      </c>
      <c r="I190" s="459">
        <v>10.08</v>
      </c>
      <c r="J190" s="460">
        <v>-45.064586228552997</v>
      </c>
      <c r="K190" s="463">
        <v>0.152326829784</v>
      </c>
    </row>
    <row r="191" spans="1:11" ht="14.45" customHeight="1" thickBot="1" x14ac:dyDescent="0.25">
      <c r="A191" s="480" t="s">
        <v>453</v>
      </c>
      <c r="B191" s="464">
        <v>8.2098148263180004</v>
      </c>
      <c r="C191" s="464">
        <v>40.969000000000001</v>
      </c>
      <c r="D191" s="465">
        <v>32.759185173680997</v>
      </c>
      <c r="E191" s="471">
        <v>4.9902465362140003</v>
      </c>
      <c r="F191" s="464">
        <v>61.232956820341002</v>
      </c>
      <c r="G191" s="465">
        <v>51.027464016951001</v>
      </c>
      <c r="H191" s="467">
        <v>0</v>
      </c>
      <c r="I191" s="464">
        <v>33.497799999999998</v>
      </c>
      <c r="J191" s="465">
        <v>-17.529664016950999</v>
      </c>
      <c r="K191" s="472">
        <v>0.54705507849699997</v>
      </c>
    </row>
    <row r="192" spans="1:11" ht="14.45" customHeight="1" thickBot="1" x14ac:dyDescent="0.25">
      <c r="A192" s="481" t="s">
        <v>454</v>
      </c>
      <c r="B192" s="459">
        <v>0</v>
      </c>
      <c r="C192" s="459">
        <v>1.4079999999999999</v>
      </c>
      <c r="D192" s="460">
        <v>1.4079999999999999</v>
      </c>
      <c r="E192" s="469" t="s">
        <v>297</v>
      </c>
      <c r="F192" s="459">
        <v>0</v>
      </c>
      <c r="G192" s="460">
        <v>0</v>
      </c>
      <c r="H192" s="462">
        <v>0</v>
      </c>
      <c r="I192" s="459">
        <v>1.804</v>
      </c>
      <c r="J192" s="460">
        <v>1.804</v>
      </c>
      <c r="K192" s="470" t="s">
        <v>297</v>
      </c>
    </row>
    <row r="193" spans="1:11" ht="14.45" customHeight="1" thickBot="1" x14ac:dyDescent="0.25">
      <c r="A193" s="481" t="s">
        <v>455</v>
      </c>
      <c r="B193" s="459">
        <v>0</v>
      </c>
      <c r="C193" s="459">
        <v>22.658999999999999</v>
      </c>
      <c r="D193" s="460">
        <v>22.658999999999999</v>
      </c>
      <c r="E193" s="469" t="s">
        <v>297</v>
      </c>
      <c r="F193" s="459">
        <v>6.7051473536039996</v>
      </c>
      <c r="G193" s="460">
        <v>5.5876227946699997</v>
      </c>
      <c r="H193" s="462">
        <v>0</v>
      </c>
      <c r="I193" s="459">
        <v>10.674300000000001</v>
      </c>
      <c r="J193" s="460">
        <v>5.0866772053289999</v>
      </c>
      <c r="K193" s="463">
        <v>1.5919560655530001</v>
      </c>
    </row>
    <row r="194" spans="1:11" ht="14.45" customHeight="1" thickBot="1" x14ac:dyDescent="0.25">
      <c r="A194" s="481" t="s">
        <v>456</v>
      </c>
      <c r="B194" s="459">
        <v>8.2098148263180004</v>
      </c>
      <c r="C194" s="459">
        <v>16.902000000000001</v>
      </c>
      <c r="D194" s="460">
        <v>8.6921851736810005</v>
      </c>
      <c r="E194" s="461">
        <v>2.0587553261020002</v>
      </c>
      <c r="F194" s="459">
        <v>54.527809466736997</v>
      </c>
      <c r="G194" s="460">
        <v>45.439841222280997</v>
      </c>
      <c r="H194" s="462">
        <v>0</v>
      </c>
      <c r="I194" s="459">
        <v>21.019500000000001</v>
      </c>
      <c r="J194" s="460">
        <v>-24.420341222280999</v>
      </c>
      <c r="K194" s="463">
        <v>0.38548220083500001</v>
      </c>
    </row>
    <row r="195" spans="1:11" ht="14.45" customHeight="1" thickBot="1" x14ac:dyDescent="0.25">
      <c r="A195" s="483" t="s">
        <v>457</v>
      </c>
      <c r="B195" s="459">
        <v>0</v>
      </c>
      <c r="C195" s="459">
        <v>0</v>
      </c>
      <c r="D195" s="460">
        <v>0</v>
      </c>
      <c r="E195" s="461">
        <v>1</v>
      </c>
      <c r="F195" s="459">
        <v>0</v>
      </c>
      <c r="G195" s="460">
        <v>0</v>
      </c>
      <c r="H195" s="462">
        <v>0.10158</v>
      </c>
      <c r="I195" s="459">
        <v>0.84260000000000002</v>
      </c>
      <c r="J195" s="460">
        <v>0.84260000000000002</v>
      </c>
      <c r="K195" s="470" t="s">
        <v>297</v>
      </c>
    </row>
    <row r="196" spans="1:11" ht="14.45" customHeight="1" thickBot="1" x14ac:dyDescent="0.25">
      <c r="A196" s="481" t="s">
        <v>458</v>
      </c>
      <c r="B196" s="459">
        <v>0</v>
      </c>
      <c r="C196" s="459">
        <v>0</v>
      </c>
      <c r="D196" s="460">
        <v>0</v>
      </c>
      <c r="E196" s="461">
        <v>1</v>
      </c>
      <c r="F196" s="459">
        <v>0</v>
      </c>
      <c r="G196" s="460">
        <v>0</v>
      </c>
      <c r="H196" s="462">
        <v>0.10158</v>
      </c>
      <c r="I196" s="459">
        <v>0.84260000000000002</v>
      </c>
      <c r="J196" s="460">
        <v>0.84260000000000002</v>
      </c>
      <c r="K196" s="470" t="s">
        <v>297</v>
      </c>
    </row>
    <row r="197" spans="1:11" ht="14.45" customHeight="1" thickBot="1" x14ac:dyDescent="0.25">
      <c r="A197" s="480" t="s">
        <v>459</v>
      </c>
      <c r="B197" s="464">
        <v>57.642947285727999</v>
      </c>
      <c r="C197" s="464">
        <v>60.881799999999998</v>
      </c>
      <c r="D197" s="465">
        <v>3.2388527142710002</v>
      </c>
      <c r="E197" s="471">
        <v>1.056188187224</v>
      </c>
      <c r="F197" s="464">
        <v>60.966403493702003</v>
      </c>
      <c r="G197" s="465">
        <v>50.805336244750997</v>
      </c>
      <c r="H197" s="467">
        <v>0</v>
      </c>
      <c r="I197" s="464">
        <v>15.55833</v>
      </c>
      <c r="J197" s="465">
        <v>-35.247006244750999</v>
      </c>
      <c r="K197" s="472">
        <v>0.255195142052</v>
      </c>
    </row>
    <row r="198" spans="1:11" ht="14.45" customHeight="1" thickBot="1" x14ac:dyDescent="0.25">
      <c r="A198" s="481" t="s">
        <v>460</v>
      </c>
      <c r="B198" s="459">
        <v>57.642947285727999</v>
      </c>
      <c r="C198" s="459">
        <v>60.881799999999998</v>
      </c>
      <c r="D198" s="460">
        <v>3.2388527142710002</v>
      </c>
      <c r="E198" s="461">
        <v>1.056188187224</v>
      </c>
      <c r="F198" s="459">
        <v>60.966403493702003</v>
      </c>
      <c r="G198" s="460">
        <v>50.805336244750997</v>
      </c>
      <c r="H198" s="462">
        <v>0</v>
      </c>
      <c r="I198" s="459">
        <v>15.55833</v>
      </c>
      <c r="J198" s="460">
        <v>-35.247006244750999</v>
      </c>
      <c r="K198" s="463">
        <v>0.255195142052</v>
      </c>
    </row>
    <row r="199" spans="1:11" ht="14.45" customHeight="1" thickBot="1" x14ac:dyDescent="0.25">
      <c r="A199" s="480" t="s">
        <v>461</v>
      </c>
      <c r="B199" s="464">
        <v>1338.89601445378</v>
      </c>
      <c r="C199" s="464">
        <v>1121.39401</v>
      </c>
      <c r="D199" s="465">
        <v>-217.502004453783</v>
      </c>
      <c r="E199" s="471">
        <v>0.83755123466900006</v>
      </c>
      <c r="F199" s="464">
        <v>1505.69597048119</v>
      </c>
      <c r="G199" s="465">
        <v>1254.7466420676601</v>
      </c>
      <c r="H199" s="467">
        <v>85.944450000000003</v>
      </c>
      <c r="I199" s="464">
        <v>1064.3062500000001</v>
      </c>
      <c r="J199" s="465">
        <v>-190.44039206766101</v>
      </c>
      <c r="K199" s="472">
        <v>0.70685335609900002</v>
      </c>
    </row>
    <row r="200" spans="1:11" ht="14.45" customHeight="1" thickBot="1" x14ac:dyDescent="0.25">
      <c r="A200" s="481" t="s">
        <v>462</v>
      </c>
      <c r="B200" s="459">
        <v>1338.89601445378</v>
      </c>
      <c r="C200" s="459">
        <v>1121.39401</v>
      </c>
      <c r="D200" s="460">
        <v>-217.502004453783</v>
      </c>
      <c r="E200" s="461">
        <v>0.83755123466900006</v>
      </c>
      <c r="F200" s="459">
        <v>1505.69597048119</v>
      </c>
      <c r="G200" s="460">
        <v>1254.7466420676601</v>
      </c>
      <c r="H200" s="462">
        <v>85.944450000000003</v>
      </c>
      <c r="I200" s="459">
        <v>1064.3062500000001</v>
      </c>
      <c r="J200" s="460">
        <v>-190.44039206766101</v>
      </c>
      <c r="K200" s="463">
        <v>0.70685335609900002</v>
      </c>
    </row>
    <row r="201" spans="1:11" ht="14.45" customHeight="1" thickBot="1" x14ac:dyDescent="0.25">
      <c r="A201" s="480" t="s">
        <v>463</v>
      </c>
      <c r="B201" s="464">
        <v>1924.12777615595</v>
      </c>
      <c r="C201" s="464">
        <v>2163.2550700000002</v>
      </c>
      <c r="D201" s="465">
        <v>239.127293844051</v>
      </c>
      <c r="E201" s="471">
        <v>1.1242782817270001</v>
      </c>
      <c r="F201" s="464">
        <v>1913.03417860184</v>
      </c>
      <c r="G201" s="465">
        <v>1594.19514883487</v>
      </c>
      <c r="H201" s="467">
        <v>202.47621000000001</v>
      </c>
      <c r="I201" s="464">
        <v>1886.11922</v>
      </c>
      <c r="J201" s="465">
        <v>291.92407116513198</v>
      </c>
      <c r="K201" s="472">
        <v>0.98593074870099995</v>
      </c>
    </row>
    <row r="202" spans="1:11" ht="14.45" customHeight="1" thickBot="1" x14ac:dyDescent="0.25">
      <c r="A202" s="481" t="s">
        <v>464</v>
      </c>
      <c r="B202" s="459">
        <v>1924.12777615595</v>
      </c>
      <c r="C202" s="459">
        <v>2163.2550700000002</v>
      </c>
      <c r="D202" s="460">
        <v>239.127293844051</v>
      </c>
      <c r="E202" s="461">
        <v>1.1242782817270001</v>
      </c>
      <c r="F202" s="459">
        <v>1913.03417860184</v>
      </c>
      <c r="G202" s="460">
        <v>1594.19514883487</v>
      </c>
      <c r="H202" s="462">
        <v>202.47621000000001</v>
      </c>
      <c r="I202" s="459">
        <v>1886.11922</v>
      </c>
      <c r="J202" s="460">
        <v>291.92407116513198</v>
      </c>
      <c r="K202" s="463">
        <v>0.98593074870099995</v>
      </c>
    </row>
    <row r="203" spans="1:11" ht="14.45" customHeight="1" thickBot="1" x14ac:dyDescent="0.25">
      <c r="A203" s="477" t="s">
        <v>465</v>
      </c>
      <c r="B203" s="459">
        <v>0</v>
      </c>
      <c r="C203" s="459">
        <v>10.149760000000001</v>
      </c>
      <c r="D203" s="460">
        <v>10.149760000000001</v>
      </c>
      <c r="E203" s="469" t="s">
        <v>271</v>
      </c>
      <c r="F203" s="459">
        <v>0</v>
      </c>
      <c r="G203" s="460">
        <v>0</v>
      </c>
      <c r="H203" s="462">
        <v>8.4529999999999994E-2</v>
      </c>
      <c r="I203" s="459">
        <v>0.32440000000000002</v>
      </c>
      <c r="J203" s="460">
        <v>0.32440000000000002</v>
      </c>
      <c r="K203" s="470" t="s">
        <v>297</v>
      </c>
    </row>
    <row r="204" spans="1:11" ht="14.45" customHeight="1" thickBot="1" x14ac:dyDescent="0.25">
      <c r="A204" s="482" t="s">
        <v>466</v>
      </c>
      <c r="B204" s="464">
        <v>0</v>
      </c>
      <c r="C204" s="464">
        <v>10.149760000000001</v>
      </c>
      <c r="D204" s="465">
        <v>10.149760000000001</v>
      </c>
      <c r="E204" s="466" t="s">
        <v>271</v>
      </c>
      <c r="F204" s="464">
        <v>0</v>
      </c>
      <c r="G204" s="465">
        <v>0</v>
      </c>
      <c r="H204" s="467">
        <v>8.4529999999999994E-2</v>
      </c>
      <c r="I204" s="464">
        <v>0.32440000000000002</v>
      </c>
      <c r="J204" s="465">
        <v>0.32440000000000002</v>
      </c>
      <c r="K204" s="468" t="s">
        <v>297</v>
      </c>
    </row>
    <row r="205" spans="1:11" ht="14.45" customHeight="1" thickBot="1" x14ac:dyDescent="0.25">
      <c r="A205" s="484" t="s">
        <v>467</v>
      </c>
      <c r="B205" s="464">
        <v>0</v>
      </c>
      <c r="C205" s="464">
        <v>10.149760000000001</v>
      </c>
      <c r="D205" s="465">
        <v>10.149760000000001</v>
      </c>
      <c r="E205" s="466" t="s">
        <v>271</v>
      </c>
      <c r="F205" s="464">
        <v>0</v>
      </c>
      <c r="G205" s="465">
        <v>0</v>
      </c>
      <c r="H205" s="467">
        <v>8.4529999999999994E-2</v>
      </c>
      <c r="I205" s="464">
        <v>0.32440000000000002</v>
      </c>
      <c r="J205" s="465">
        <v>0.32440000000000002</v>
      </c>
      <c r="K205" s="468" t="s">
        <v>297</v>
      </c>
    </row>
    <row r="206" spans="1:11" ht="14.45" customHeight="1" thickBot="1" x14ac:dyDescent="0.25">
      <c r="A206" s="480" t="s">
        <v>468</v>
      </c>
      <c r="B206" s="464">
        <v>0</v>
      </c>
      <c r="C206" s="464">
        <v>10.149760000000001</v>
      </c>
      <c r="D206" s="465">
        <v>10.149760000000001</v>
      </c>
      <c r="E206" s="466" t="s">
        <v>297</v>
      </c>
      <c r="F206" s="464">
        <v>0</v>
      </c>
      <c r="G206" s="465">
        <v>0</v>
      </c>
      <c r="H206" s="467">
        <v>8.4529999999999994E-2</v>
      </c>
      <c r="I206" s="464">
        <v>0.32440000000000002</v>
      </c>
      <c r="J206" s="465">
        <v>0.32440000000000002</v>
      </c>
      <c r="K206" s="468" t="s">
        <v>297</v>
      </c>
    </row>
    <row r="207" spans="1:11" ht="14.45" customHeight="1" thickBot="1" x14ac:dyDescent="0.25">
      <c r="A207" s="481" t="s">
        <v>469</v>
      </c>
      <c r="B207" s="459">
        <v>0</v>
      </c>
      <c r="C207" s="459">
        <v>0.89436000000000004</v>
      </c>
      <c r="D207" s="460">
        <v>0.89436000000000004</v>
      </c>
      <c r="E207" s="469" t="s">
        <v>297</v>
      </c>
      <c r="F207" s="459">
        <v>0</v>
      </c>
      <c r="G207" s="460">
        <v>0</v>
      </c>
      <c r="H207" s="462">
        <v>8.4529999999999994E-2</v>
      </c>
      <c r="I207" s="459">
        <v>0.32440000000000002</v>
      </c>
      <c r="J207" s="460">
        <v>0.32440000000000002</v>
      </c>
      <c r="K207" s="470" t="s">
        <v>297</v>
      </c>
    </row>
    <row r="208" spans="1:11" ht="14.45" customHeight="1" thickBot="1" x14ac:dyDescent="0.25">
      <c r="A208" s="481" t="s">
        <v>470</v>
      </c>
      <c r="B208" s="459">
        <v>0</v>
      </c>
      <c r="C208" s="459">
        <v>9.2553999999999998</v>
      </c>
      <c r="D208" s="460">
        <v>9.2553999999999998</v>
      </c>
      <c r="E208" s="469" t="s">
        <v>297</v>
      </c>
      <c r="F208" s="459">
        <v>0</v>
      </c>
      <c r="G208" s="460">
        <v>0</v>
      </c>
      <c r="H208" s="462">
        <v>0</v>
      </c>
      <c r="I208" s="459">
        <v>0</v>
      </c>
      <c r="J208" s="460">
        <v>0</v>
      </c>
      <c r="K208" s="463">
        <v>10</v>
      </c>
    </row>
    <row r="209" spans="1:11" ht="14.45" customHeight="1" thickBot="1" x14ac:dyDescent="0.25">
      <c r="A209" s="485"/>
      <c r="B209" s="459">
        <v>36136.977246813403</v>
      </c>
      <c r="C209" s="459">
        <v>66449.827579999896</v>
      </c>
      <c r="D209" s="460">
        <v>30312.850333186499</v>
      </c>
      <c r="E209" s="461">
        <v>1.838831929028</v>
      </c>
      <c r="F209" s="459">
        <v>90243.808229634</v>
      </c>
      <c r="G209" s="460">
        <v>75203.173524694997</v>
      </c>
      <c r="H209" s="462">
        <v>6671.6193899999798</v>
      </c>
      <c r="I209" s="459">
        <v>51024.655299999999</v>
      </c>
      <c r="J209" s="460">
        <v>-24178.518224694999</v>
      </c>
      <c r="K209" s="463">
        <v>0.56540893276699999</v>
      </c>
    </row>
    <row r="210" spans="1:11" ht="14.45" customHeight="1" thickBot="1" x14ac:dyDescent="0.25">
      <c r="A210" s="486" t="s">
        <v>66</v>
      </c>
      <c r="B210" s="473">
        <v>36136.977246813403</v>
      </c>
      <c r="C210" s="473">
        <v>66449.827579999896</v>
      </c>
      <c r="D210" s="474">
        <v>30312.850333186499</v>
      </c>
      <c r="E210" s="475" t="s">
        <v>271</v>
      </c>
      <c r="F210" s="473">
        <v>90243.808229634</v>
      </c>
      <c r="G210" s="474">
        <v>75203.173524694997</v>
      </c>
      <c r="H210" s="473">
        <v>6671.6193899999798</v>
      </c>
      <c r="I210" s="473">
        <v>51024.655299999999</v>
      </c>
      <c r="J210" s="474">
        <v>-24178.518224694999</v>
      </c>
      <c r="K210" s="476">
        <v>0.56540893276699999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BCC19E79-598F-417B-8823-B5DD74810890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471</v>
      </c>
      <c r="B5" s="488" t="s">
        <v>472</v>
      </c>
      <c r="C5" s="489" t="s">
        <v>473</v>
      </c>
      <c r="D5" s="489" t="s">
        <v>473</v>
      </c>
      <c r="E5" s="489"/>
      <c r="F5" s="489" t="s">
        <v>473</v>
      </c>
      <c r="G5" s="489" t="s">
        <v>473</v>
      </c>
      <c r="H5" s="489" t="s">
        <v>473</v>
      </c>
      <c r="I5" s="490" t="s">
        <v>473</v>
      </c>
      <c r="J5" s="491" t="s">
        <v>68</v>
      </c>
    </row>
    <row r="6" spans="1:10" ht="14.45" customHeight="1" x14ac:dyDescent="0.2">
      <c r="A6" s="487" t="s">
        <v>471</v>
      </c>
      <c r="B6" s="488" t="s">
        <v>474</v>
      </c>
      <c r="C6" s="489">
        <v>25.679100000000002</v>
      </c>
      <c r="D6" s="489">
        <v>22.29113000000001</v>
      </c>
      <c r="E6" s="489"/>
      <c r="F6" s="489">
        <v>21.419349999999991</v>
      </c>
      <c r="G6" s="489">
        <v>29.166667968750001</v>
      </c>
      <c r="H6" s="489">
        <v>-7.7473179687500107</v>
      </c>
      <c r="I6" s="490">
        <v>0.73437768150099603</v>
      </c>
      <c r="J6" s="491" t="s">
        <v>1</v>
      </c>
    </row>
    <row r="7" spans="1:10" ht="14.45" customHeight="1" x14ac:dyDescent="0.2">
      <c r="A7" s="487" t="s">
        <v>471</v>
      </c>
      <c r="B7" s="488" t="s">
        <v>475</v>
      </c>
      <c r="C7" s="489">
        <v>1.4361499999999998</v>
      </c>
      <c r="D7" s="489">
        <v>1.1464499999999997</v>
      </c>
      <c r="E7" s="489"/>
      <c r="F7" s="489">
        <v>1.8607299999999996</v>
      </c>
      <c r="G7" s="489">
        <v>4.1666665039062503</v>
      </c>
      <c r="H7" s="489">
        <v>-2.3059365039062509</v>
      </c>
      <c r="I7" s="490">
        <v>0.44657521744434431</v>
      </c>
      <c r="J7" s="491" t="s">
        <v>1</v>
      </c>
    </row>
    <row r="8" spans="1:10" ht="14.45" customHeight="1" x14ac:dyDescent="0.2">
      <c r="A8" s="487" t="s">
        <v>471</v>
      </c>
      <c r="B8" s="488" t="s">
        <v>476</v>
      </c>
      <c r="C8" s="489">
        <v>5.6489999999999999E-2</v>
      </c>
      <c r="D8" s="489">
        <v>0</v>
      </c>
      <c r="E8" s="489"/>
      <c r="F8" s="489">
        <v>0</v>
      </c>
      <c r="G8" s="489">
        <v>0</v>
      </c>
      <c r="H8" s="489">
        <v>0</v>
      </c>
      <c r="I8" s="490" t="s">
        <v>473</v>
      </c>
      <c r="J8" s="491" t="s">
        <v>1</v>
      </c>
    </row>
    <row r="9" spans="1:10" ht="14.45" customHeight="1" x14ac:dyDescent="0.2">
      <c r="A9" s="487" t="s">
        <v>471</v>
      </c>
      <c r="B9" s="488" t="s">
        <v>477</v>
      </c>
      <c r="C9" s="489">
        <v>0</v>
      </c>
      <c r="D9" s="489">
        <v>0</v>
      </c>
      <c r="E9" s="489"/>
      <c r="F9" s="489">
        <v>0.94379999999999997</v>
      </c>
      <c r="G9" s="489">
        <v>0</v>
      </c>
      <c r="H9" s="489">
        <v>0.94379999999999997</v>
      </c>
      <c r="I9" s="490" t="s">
        <v>473</v>
      </c>
      <c r="J9" s="491" t="s">
        <v>1</v>
      </c>
    </row>
    <row r="10" spans="1:10" ht="14.45" customHeight="1" x14ac:dyDescent="0.2">
      <c r="A10" s="487" t="s">
        <v>471</v>
      </c>
      <c r="B10" s="488" t="s">
        <v>478</v>
      </c>
      <c r="C10" s="489">
        <v>27.171740000000003</v>
      </c>
      <c r="D10" s="489">
        <v>23.437580000000011</v>
      </c>
      <c r="E10" s="489"/>
      <c r="F10" s="489">
        <v>24.223879999999991</v>
      </c>
      <c r="G10" s="489">
        <v>33.333334472656254</v>
      </c>
      <c r="H10" s="489">
        <v>-9.1094544726562638</v>
      </c>
      <c r="I10" s="490">
        <v>0.72671637516106102</v>
      </c>
      <c r="J10" s="491" t="s">
        <v>479</v>
      </c>
    </row>
    <row r="12" spans="1:10" ht="14.45" customHeight="1" x14ac:dyDescent="0.2">
      <c r="A12" s="487" t="s">
        <v>471</v>
      </c>
      <c r="B12" s="488" t="s">
        <v>472</v>
      </c>
      <c r="C12" s="489" t="s">
        <v>473</v>
      </c>
      <c r="D12" s="489" t="s">
        <v>473</v>
      </c>
      <c r="E12" s="489"/>
      <c r="F12" s="489" t="s">
        <v>473</v>
      </c>
      <c r="G12" s="489" t="s">
        <v>473</v>
      </c>
      <c r="H12" s="489" t="s">
        <v>473</v>
      </c>
      <c r="I12" s="490" t="s">
        <v>473</v>
      </c>
      <c r="J12" s="491" t="s">
        <v>68</v>
      </c>
    </row>
    <row r="13" spans="1:10" ht="14.45" customHeight="1" x14ac:dyDescent="0.2">
      <c r="A13" s="487" t="s">
        <v>480</v>
      </c>
      <c r="B13" s="488" t="s">
        <v>481</v>
      </c>
      <c r="C13" s="489" t="s">
        <v>473</v>
      </c>
      <c r="D13" s="489" t="s">
        <v>473</v>
      </c>
      <c r="E13" s="489"/>
      <c r="F13" s="489" t="s">
        <v>473</v>
      </c>
      <c r="G13" s="489" t="s">
        <v>473</v>
      </c>
      <c r="H13" s="489" t="s">
        <v>473</v>
      </c>
      <c r="I13" s="490" t="s">
        <v>473</v>
      </c>
      <c r="J13" s="491" t="s">
        <v>0</v>
      </c>
    </row>
    <row r="14" spans="1:10" ht="14.45" customHeight="1" x14ac:dyDescent="0.2">
      <c r="A14" s="487" t="s">
        <v>480</v>
      </c>
      <c r="B14" s="488" t="s">
        <v>474</v>
      </c>
      <c r="C14" s="489">
        <v>25.679100000000002</v>
      </c>
      <c r="D14" s="489">
        <v>22.29113000000001</v>
      </c>
      <c r="E14" s="489"/>
      <c r="F14" s="489">
        <v>21.419349999999991</v>
      </c>
      <c r="G14" s="489">
        <v>29</v>
      </c>
      <c r="H14" s="489">
        <v>-7.5806500000000092</v>
      </c>
      <c r="I14" s="490">
        <v>0.73859827586206861</v>
      </c>
      <c r="J14" s="491" t="s">
        <v>1</v>
      </c>
    </row>
    <row r="15" spans="1:10" ht="14.45" customHeight="1" x14ac:dyDescent="0.2">
      <c r="A15" s="487" t="s">
        <v>480</v>
      </c>
      <c r="B15" s="488" t="s">
        <v>475</v>
      </c>
      <c r="C15" s="489">
        <v>1.4361499999999998</v>
      </c>
      <c r="D15" s="489">
        <v>1.1464499999999997</v>
      </c>
      <c r="E15" s="489"/>
      <c r="F15" s="489">
        <v>1.8607299999999996</v>
      </c>
      <c r="G15" s="489">
        <v>4</v>
      </c>
      <c r="H15" s="489">
        <v>-2.1392700000000007</v>
      </c>
      <c r="I15" s="490">
        <v>0.46518249999999989</v>
      </c>
      <c r="J15" s="491" t="s">
        <v>1</v>
      </c>
    </row>
    <row r="16" spans="1:10" ht="14.45" customHeight="1" x14ac:dyDescent="0.2">
      <c r="A16" s="487" t="s">
        <v>480</v>
      </c>
      <c r="B16" s="488" t="s">
        <v>476</v>
      </c>
      <c r="C16" s="489">
        <v>5.6489999999999999E-2</v>
      </c>
      <c r="D16" s="489">
        <v>0</v>
      </c>
      <c r="E16" s="489"/>
      <c r="F16" s="489">
        <v>0</v>
      </c>
      <c r="G16" s="489">
        <v>0</v>
      </c>
      <c r="H16" s="489">
        <v>0</v>
      </c>
      <c r="I16" s="490" t="s">
        <v>473</v>
      </c>
      <c r="J16" s="491" t="s">
        <v>1</v>
      </c>
    </row>
    <row r="17" spans="1:10" ht="14.45" customHeight="1" x14ac:dyDescent="0.2">
      <c r="A17" s="487" t="s">
        <v>480</v>
      </c>
      <c r="B17" s="488" t="s">
        <v>477</v>
      </c>
      <c r="C17" s="489">
        <v>0</v>
      </c>
      <c r="D17" s="489">
        <v>0</v>
      </c>
      <c r="E17" s="489"/>
      <c r="F17" s="489">
        <v>0.94379999999999997</v>
      </c>
      <c r="G17" s="489">
        <v>0</v>
      </c>
      <c r="H17" s="489">
        <v>0.94379999999999997</v>
      </c>
      <c r="I17" s="490" t="s">
        <v>473</v>
      </c>
      <c r="J17" s="491" t="s">
        <v>1</v>
      </c>
    </row>
    <row r="18" spans="1:10" ht="14.45" customHeight="1" x14ac:dyDescent="0.2">
      <c r="A18" s="487" t="s">
        <v>480</v>
      </c>
      <c r="B18" s="488" t="s">
        <v>482</v>
      </c>
      <c r="C18" s="489">
        <v>27.171740000000003</v>
      </c>
      <c r="D18" s="489">
        <v>23.437580000000011</v>
      </c>
      <c r="E18" s="489"/>
      <c r="F18" s="489">
        <v>24.223879999999991</v>
      </c>
      <c r="G18" s="489">
        <v>33</v>
      </c>
      <c r="H18" s="489">
        <v>-8.7761200000000095</v>
      </c>
      <c r="I18" s="490">
        <v>0.73405696969696943</v>
      </c>
      <c r="J18" s="491" t="s">
        <v>483</v>
      </c>
    </row>
    <row r="19" spans="1:10" ht="14.45" customHeight="1" x14ac:dyDescent="0.2">
      <c r="A19" s="487" t="s">
        <v>473</v>
      </c>
      <c r="B19" s="488" t="s">
        <v>473</v>
      </c>
      <c r="C19" s="489" t="s">
        <v>473</v>
      </c>
      <c r="D19" s="489" t="s">
        <v>473</v>
      </c>
      <c r="E19" s="489"/>
      <c r="F19" s="489" t="s">
        <v>473</v>
      </c>
      <c r="G19" s="489" t="s">
        <v>473</v>
      </c>
      <c r="H19" s="489" t="s">
        <v>473</v>
      </c>
      <c r="I19" s="490" t="s">
        <v>473</v>
      </c>
      <c r="J19" s="491" t="s">
        <v>484</v>
      </c>
    </row>
    <row r="20" spans="1:10" ht="14.45" customHeight="1" x14ac:dyDescent="0.2">
      <c r="A20" s="487" t="s">
        <v>471</v>
      </c>
      <c r="B20" s="488" t="s">
        <v>478</v>
      </c>
      <c r="C20" s="489">
        <v>27.171740000000003</v>
      </c>
      <c r="D20" s="489">
        <v>23.437580000000011</v>
      </c>
      <c r="E20" s="489"/>
      <c r="F20" s="489">
        <v>24.223879999999991</v>
      </c>
      <c r="G20" s="489">
        <v>33</v>
      </c>
      <c r="H20" s="489">
        <v>-8.7761200000000095</v>
      </c>
      <c r="I20" s="490">
        <v>0.73405696969696943</v>
      </c>
      <c r="J20" s="491" t="s">
        <v>479</v>
      </c>
    </row>
  </sheetData>
  <mergeCells count="3">
    <mergeCell ref="F3:I3"/>
    <mergeCell ref="C4:D4"/>
    <mergeCell ref="A1:I1"/>
  </mergeCells>
  <conditionalFormatting sqref="F11 F21:F65537">
    <cfRule type="cellIs" dxfId="54" priority="18" stopIfTrue="1" operator="greaterThan">
      <formula>1</formula>
    </cfRule>
  </conditionalFormatting>
  <conditionalFormatting sqref="H5:H10">
    <cfRule type="expression" dxfId="53" priority="14">
      <formula>$H5&gt;0</formula>
    </cfRule>
  </conditionalFormatting>
  <conditionalFormatting sqref="I5:I10">
    <cfRule type="expression" dxfId="52" priority="15">
      <formula>$I5&gt;1</formula>
    </cfRule>
  </conditionalFormatting>
  <conditionalFormatting sqref="B5:B10">
    <cfRule type="expression" dxfId="51" priority="11">
      <formula>OR($J5="NS",$J5="SumaNS",$J5="Účet")</formula>
    </cfRule>
  </conditionalFormatting>
  <conditionalFormatting sqref="B5:D10 F5:I10">
    <cfRule type="expression" dxfId="50" priority="17">
      <formula>AND($J5&lt;&gt;"",$J5&lt;&gt;"mezeraKL")</formula>
    </cfRule>
  </conditionalFormatting>
  <conditionalFormatting sqref="B5:D10 F5:I10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48" priority="13">
      <formula>OR($J5="SumaNS",$J5="NS")</formula>
    </cfRule>
  </conditionalFormatting>
  <conditionalFormatting sqref="A5:A10">
    <cfRule type="expression" dxfId="47" priority="9">
      <formula>AND($J5&lt;&gt;"mezeraKL",$J5&lt;&gt;"")</formula>
    </cfRule>
  </conditionalFormatting>
  <conditionalFormatting sqref="A5:A10">
    <cfRule type="expression" dxfId="46" priority="10">
      <formula>AND($J5&lt;&gt;"",$J5&lt;&gt;"mezeraKL")</formula>
    </cfRule>
  </conditionalFormatting>
  <conditionalFormatting sqref="H12:H20">
    <cfRule type="expression" dxfId="45" priority="5">
      <formula>$H12&gt;0</formula>
    </cfRule>
  </conditionalFormatting>
  <conditionalFormatting sqref="A12:A20">
    <cfRule type="expression" dxfId="44" priority="2">
      <formula>AND($J12&lt;&gt;"mezeraKL",$J12&lt;&gt;"")</formula>
    </cfRule>
  </conditionalFormatting>
  <conditionalFormatting sqref="I12:I20">
    <cfRule type="expression" dxfId="43" priority="6">
      <formula>$I12&gt;1</formula>
    </cfRule>
  </conditionalFormatting>
  <conditionalFormatting sqref="B12:B20">
    <cfRule type="expression" dxfId="42" priority="1">
      <formula>OR($J12="NS",$J12="SumaNS",$J12="Účet")</formula>
    </cfRule>
  </conditionalFormatting>
  <conditionalFormatting sqref="A12:D20 F12:I20">
    <cfRule type="expression" dxfId="41" priority="8">
      <formula>AND($J12&lt;&gt;"",$J12&lt;&gt;"mezeraKL")</formula>
    </cfRule>
  </conditionalFormatting>
  <conditionalFormatting sqref="B12:D20 F12:I20">
    <cfRule type="expression" dxfId="4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9" priority="4">
      <formula>OR($J12="SumaNS",$J12="NS")</formula>
    </cfRule>
  </conditionalFormatting>
  <hyperlinks>
    <hyperlink ref="A2" location="Obsah!A1" display="Zpět na Obsah  KL 01  1.-4.měsíc" xr:uid="{A388FFF5-F143-4A18-8481-F96287CC437E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115.25574733562722</v>
      </c>
      <c r="M3" s="98">
        <f>SUBTOTAL(9,M5:M1048576)</f>
        <v>150</v>
      </c>
      <c r="N3" s="99">
        <f>SUBTOTAL(9,N5:N1048576)</f>
        <v>17288.362100344082</v>
      </c>
    </row>
    <row r="4" spans="1:14" s="208" customFormat="1" ht="14.45" customHeight="1" thickBot="1" x14ac:dyDescent="0.2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5" customHeight="1" x14ac:dyDescent="0.2">
      <c r="A5" s="500" t="s">
        <v>471</v>
      </c>
      <c r="B5" s="501" t="s">
        <v>472</v>
      </c>
      <c r="C5" s="502" t="s">
        <v>480</v>
      </c>
      <c r="D5" s="503" t="s">
        <v>481</v>
      </c>
      <c r="E5" s="504">
        <v>50113001</v>
      </c>
      <c r="F5" s="503" t="s">
        <v>485</v>
      </c>
      <c r="G5" s="502" t="s">
        <v>486</v>
      </c>
      <c r="H5" s="502">
        <v>847713</v>
      </c>
      <c r="I5" s="502">
        <v>125526</v>
      </c>
      <c r="J5" s="502" t="s">
        <v>487</v>
      </c>
      <c r="K5" s="502" t="s">
        <v>488</v>
      </c>
      <c r="L5" s="505">
        <v>111.63</v>
      </c>
      <c r="M5" s="505">
        <v>2</v>
      </c>
      <c r="N5" s="506">
        <v>223.26</v>
      </c>
    </row>
    <row r="6" spans="1:14" ht="14.45" customHeight="1" x14ac:dyDescent="0.2">
      <c r="A6" s="507" t="s">
        <v>471</v>
      </c>
      <c r="B6" s="508" t="s">
        <v>472</v>
      </c>
      <c r="C6" s="509" t="s">
        <v>480</v>
      </c>
      <c r="D6" s="510" t="s">
        <v>481</v>
      </c>
      <c r="E6" s="511">
        <v>50113001</v>
      </c>
      <c r="F6" s="510" t="s">
        <v>485</v>
      </c>
      <c r="G6" s="509" t="s">
        <v>486</v>
      </c>
      <c r="H6" s="509">
        <v>189244</v>
      </c>
      <c r="I6" s="509">
        <v>89244</v>
      </c>
      <c r="J6" s="509" t="s">
        <v>489</v>
      </c>
      <c r="K6" s="509" t="s">
        <v>490</v>
      </c>
      <c r="L6" s="512">
        <v>20.759999999999998</v>
      </c>
      <c r="M6" s="512">
        <v>44</v>
      </c>
      <c r="N6" s="513">
        <v>913.43999999999994</v>
      </c>
    </row>
    <row r="7" spans="1:14" ht="14.45" customHeight="1" x14ac:dyDescent="0.2">
      <c r="A7" s="507" t="s">
        <v>471</v>
      </c>
      <c r="B7" s="508" t="s">
        <v>472</v>
      </c>
      <c r="C7" s="509" t="s">
        <v>480</v>
      </c>
      <c r="D7" s="510" t="s">
        <v>481</v>
      </c>
      <c r="E7" s="511">
        <v>50113001</v>
      </c>
      <c r="F7" s="510" t="s">
        <v>485</v>
      </c>
      <c r="G7" s="509" t="s">
        <v>486</v>
      </c>
      <c r="H7" s="509">
        <v>841498</v>
      </c>
      <c r="I7" s="509">
        <v>31951</v>
      </c>
      <c r="J7" s="509" t="s">
        <v>491</v>
      </c>
      <c r="K7" s="509" t="s">
        <v>492</v>
      </c>
      <c r="L7" s="512">
        <v>49.097999999999999</v>
      </c>
      <c r="M7" s="512">
        <v>5</v>
      </c>
      <c r="N7" s="513">
        <v>245.49</v>
      </c>
    </row>
    <row r="8" spans="1:14" ht="14.45" customHeight="1" x14ac:dyDescent="0.2">
      <c r="A8" s="507" t="s">
        <v>471</v>
      </c>
      <c r="B8" s="508" t="s">
        <v>472</v>
      </c>
      <c r="C8" s="509" t="s">
        <v>480</v>
      </c>
      <c r="D8" s="510" t="s">
        <v>481</v>
      </c>
      <c r="E8" s="511">
        <v>50113001</v>
      </c>
      <c r="F8" s="510" t="s">
        <v>485</v>
      </c>
      <c r="G8" s="509" t="s">
        <v>486</v>
      </c>
      <c r="H8" s="509">
        <v>930043</v>
      </c>
      <c r="I8" s="509">
        <v>0</v>
      </c>
      <c r="J8" s="509" t="s">
        <v>493</v>
      </c>
      <c r="K8" s="509" t="s">
        <v>473</v>
      </c>
      <c r="L8" s="512">
        <v>31.871406746059957</v>
      </c>
      <c r="M8" s="512">
        <v>35</v>
      </c>
      <c r="N8" s="513">
        <v>1115.4992361120985</v>
      </c>
    </row>
    <row r="9" spans="1:14" ht="14.45" customHeight="1" x14ac:dyDescent="0.2">
      <c r="A9" s="507" t="s">
        <v>471</v>
      </c>
      <c r="B9" s="508" t="s">
        <v>472</v>
      </c>
      <c r="C9" s="509" t="s">
        <v>480</v>
      </c>
      <c r="D9" s="510" t="s">
        <v>481</v>
      </c>
      <c r="E9" s="511">
        <v>50113001</v>
      </c>
      <c r="F9" s="510" t="s">
        <v>485</v>
      </c>
      <c r="G9" s="509" t="s">
        <v>486</v>
      </c>
      <c r="H9" s="509">
        <v>848992</v>
      </c>
      <c r="I9" s="509">
        <v>119658</v>
      </c>
      <c r="J9" s="509" t="s">
        <v>494</v>
      </c>
      <c r="K9" s="509" t="s">
        <v>495</v>
      </c>
      <c r="L9" s="512">
        <v>79.989999999999981</v>
      </c>
      <c r="M9" s="512">
        <v>1</v>
      </c>
      <c r="N9" s="513">
        <v>79.989999999999981</v>
      </c>
    </row>
    <row r="10" spans="1:14" ht="14.45" customHeight="1" x14ac:dyDescent="0.2">
      <c r="A10" s="507" t="s">
        <v>471</v>
      </c>
      <c r="B10" s="508" t="s">
        <v>472</v>
      </c>
      <c r="C10" s="509" t="s">
        <v>480</v>
      </c>
      <c r="D10" s="510" t="s">
        <v>481</v>
      </c>
      <c r="E10" s="511">
        <v>50113001</v>
      </c>
      <c r="F10" s="510" t="s">
        <v>485</v>
      </c>
      <c r="G10" s="509" t="s">
        <v>486</v>
      </c>
      <c r="H10" s="509">
        <v>51383</v>
      </c>
      <c r="I10" s="509">
        <v>51383</v>
      </c>
      <c r="J10" s="509" t="s">
        <v>496</v>
      </c>
      <c r="K10" s="509" t="s">
        <v>497</v>
      </c>
      <c r="L10" s="512">
        <v>93.499999999999986</v>
      </c>
      <c r="M10" s="512">
        <v>1</v>
      </c>
      <c r="N10" s="513">
        <v>93.499999999999986</v>
      </c>
    </row>
    <row r="11" spans="1:14" ht="14.45" customHeight="1" x14ac:dyDescent="0.2">
      <c r="A11" s="507" t="s">
        <v>471</v>
      </c>
      <c r="B11" s="508" t="s">
        <v>472</v>
      </c>
      <c r="C11" s="509" t="s">
        <v>480</v>
      </c>
      <c r="D11" s="510" t="s">
        <v>481</v>
      </c>
      <c r="E11" s="511">
        <v>50113001</v>
      </c>
      <c r="F11" s="510" t="s">
        <v>485</v>
      </c>
      <c r="G11" s="509" t="s">
        <v>486</v>
      </c>
      <c r="H11" s="509">
        <v>207893</v>
      </c>
      <c r="I11" s="509">
        <v>207893</v>
      </c>
      <c r="J11" s="509" t="s">
        <v>498</v>
      </c>
      <c r="K11" s="509" t="s">
        <v>499</v>
      </c>
      <c r="L11" s="512">
        <v>82.15</v>
      </c>
      <c r="M11" s="512">
        <v>2</v>
      </c>
      <c r="N11" s="513">
        <v>164.3</v>
      </c>
    </row>
    <row r="12" spans="1:14" ht="14.45" customHeight="1" x14ac:dyDescent="0.2">
      <c r="A12" s="507" t="s">
        <v>471</v>
      </c>
      <c r="B12" s="508" t="s">
        <v>472</v>
      </c>
      <c r="C12" s="509" t="s">
        <v>480</v>
      </c>
      <c r="D12" s="510" t="s">
        <v>481</v>
      </c>
      <c r="E12" s="511">
        <v>50113001</v>
      </c>
      <c r="F12" s="510" t="s">
        <v>485</v>
      </c>
      <c r="G12" s="509" t="s">
        <v>486</v>
      </c>
      <c r="H12" s="509">
        <v>901176</v>
      </c>
      <c r="I12" s="509">
        <v>1000</v>
      </c>
      <c r="J12" s="509" t="s">
        <v>500</v>
      </c>
      <c r="K12" s="509" t="s">
        <v>501</v>
      </c>
      <c r="L12" s="512">
        <v>69.572615562339195</v>
      </c>
      <c r="M12" s="512">
        <v>2</v>
      </c>
      <c r="N12" s="513">
        <v>139.14523112467839</v>
      </c>
    </row>
    <row r="13" spans="1:14" ht="14.45" customHeight="1" x14ac:dyDescent="0.2">
      <c r="A13" s="507" t="s">
        <v>471</v>
      </c>
      <c r="B13" s="508" t="s">
        <v>472</v>
      </c>
      <c r="C13" s="509" t="s">
        <v>480</v>
      </c>
      <c r="D13" s="510" t="s">
        <v>481</v>
      </c>
      <c r="E13" s="511">
        <v>50113001</v>
      </c>
      <c r="F13" s="510" t="s">
        <v>485</v>
      </c>
      <c r="G13" s="509" t="s">
        <v>486</v>
      </c>
      <c r="H13" s="509">
        <v>920056</v>
      </c>
      <c r="I13" s="509">
        <v>0</v>
      </c>
      <c r="J13" s="509" t="s">
        <v>502</v>
      </c>
      <c r="K13" s="509" t="s">
        <v>473</v>
      </c>
      <c r="L13" s="512">
        <v>592.74238120836401</v>
      </c>
      <c r="M13" s="512">
        <v>4</v>
      </c>
      <c r="N13" s="513">
        <v>2370.969524833456</v>
      </c>
    </row>
    <row r="14" spans="1:14" ht="14.45" customHeight="1" x14ac:dyDescent="0.2">
      <c r="A14" s="507" t="s">
        <v>471</v>
      </c>
      <c r="B14" s="508" t="s">
        <v>472</v>
      </c>
      <c r="C14" s="509" t="s">
        <v>480</v>
      </c>
      <c r="D14" s="510" t="s">
        <v>481</v>
      </c>
      <c r="E14" s="511">
        <v>50113001</v>
      </c>
      <c r="F14" s="510" t="s">
        <v>485</v>
      </c>
      <c r="G14" s="509" t="s">
        <v>486</v>
      </c>
      <c r="H14" s="509">
        <v>921175</v>
      </c>
      <c r="I14" s="509">
        <v>0</v>
      </c>
      <c r="J14" s="509" t="s">
        <v>503</v>
      </c>
      <c r="K14" s="509" t="s">
        <v>473</v>
      </c>
      <c r="L14" s="512">
        <v>148.64625810537694</v>
      </c>
      <c r="M14" s="512">
        <v>13</v>
      </c>
      <c r="N14" s="513">
        <v>1932.4013553699003</v>
      </c>
    </row>
    <row r="15" spans="1:14" ht="14.45" customHeight="1" x14ac:dyDescent="0.2">
      <c r="A15" s="507" t="s">
        <v>471</v>
      </c>
      <c r="B15" s="508" t="s">
        <v>472</v>
      </c>
      <c r="C15" s="509" t="s">
        <v>480</v>
      </c>
      <c r="D15" s="510" t="s">
        <v>481</v>
      </c>
      <c r="E15" s="511">
        <v>50113001</v>
      </c>
      <c r="F15" s="510" t="s">
        <v>485</v>
      </c>
      <c r="G15" s="509" t="s">
        <v>486</v>
      </c>
      <c r="H15" s="509">
        <v>500880</v>
      </c>
      <c r="I15" s="509">
        <v>0</v>
      </c>
      <c r="J15" s="509" t="s">
        <v>504</v>
      </c>
      <c r="K15" s="509" t="s">
        <v>473</v>
      </c>
      <c r="L15" s="512">
        <v>372.87559180996493</v>
      </c>
      <c r="M15" s="512">
        <v>2</v>
      </c>
      <c r="N15" s="513">
        <v>745.75118361992986</v>
      </c>
    </row>
    <row r="16" spans="1:14" ht="14.45" customHeight="1" x14ac:dyDescent="0.2">
      <c r="A16" s="507" t="s">
        <v>471</v>
      </c>
      <c r="B16" s="508" t="s">
        <v>472</v>
      </c>
      <c r="C16" s="509" t="s">
        <v>480</v>
      </c>
      <c r="D16" s="510" t="s">
        <v>481</v>
      </c>
      <c r="E16" s="511">
        <v>50113001</v>
      </c>
      <c r="F16" s="510" t="s">
        <v>485</v>
      </c>
      <c r="G16" s="509" t="s">
        <v>486</v>
      </c>
      <c r="H16" s="509">
        <v>930308</v>
      </c>
      <c r="I16" s="509">
        <v>0</v>
      </c>
      <c r="J16" s="509" t="s">
        <v>505</v>
      </c>
      <c r="K16" s="509" t="s">
        <v>473</v>
      </c>
      <c r="L16" s="512">
        <v>563.31630565833188</v>
      </c>
      <c r="M16" s="512">
        <v>1</v>
      </c>
      <c r="N16" s="513">
        <v>563.31630565833188</v>
      </c>
    </row>
    <row r="17" spans="1:14" ht="14.45" customHeight="1" x14ac:dyDescent="0.2">
      <c r="A17" s="507" t="s">
        <v>471</v>
      </c>
      <c r="B17" s="508" t="s">
        <v>472</v>
      </c>
      <c r="C17" s="509" t="s">
        <v>480</v>
      </c>
      <c r="D17" s="510" t="s">
        <v>481</v>
      </c>
      <c r="E17" s="511">
        <v>50113001</v>
      </c>
      <c r="F17" s="510" t="s">
        <v>485</v>
      </c>
      <c r="G17" s="509" t="s">
        <v>486</v>
      </c>
      <c r="H17" s="509">
        <v>500038</v>
      </c>
      <c r="I17" s="509">
        <v>0</v>
      </c>
      <c r="J17" s="509" t="s">
        <v>506</v>
      </c>
      <c r="K17" s="509" t="s">
        <v>507</v>
      </c>
      <c r="L17" s="512">
        <v>710.30533263856171</v>
      </c>
      <c r="M17" s="512">
        <v>5</v>
      </c>
      <c r="N17" s="513">
        <v>3551.5266631928084</v>
      </c>
    </row>
    <row r="18" spans="1:14" ht="14.45" customHeight="1" x14ac:dyDescent="0.2">
      <c r="A18" s="507" t="s">
        <v>471</v>
      </c>
      <c r="B18" s="508" t="s">
        <v>472</v>
      </c>
      <c r="C18" s="509" t="s">
        <v>480</v>
      </c>
      <c r="D18" s="510" t="s">
        <v>481</v>
      </c>
      <c r="E18" s="511">
        <v>50113001</v>
      </c>
      <c r="F18" s="510" t="s">
        <v>485</v>
      </c>
      <c r="G18" s="509" t="s">
        <v>486</v>
      </c>
      <c r="H18" s="509">
        <v>921176</v>
      </c>
      <c r="I18" s="509">
        <v>0</v>
      </c>
      <c r="J18" s="509" t="s">
        <v>508</v>
      </c>
      <c r="K18" s="509" t="s">
        <v>473</v>
      </c>
      <c r="L18" s="512">
        <v>168.93906393665497</v>
      </c>
      <c r="M18" s="512">
        <v>3</v>
      </c>
      <c r="N18" s="513">
        <v>506.81719180996492</v>
      </c>
    </row>
    <row r="19" spans="1:14" ht="14.45" customHeight="1" x14ac:dyDescent="0.2">
      <c r="A19" s="507" t="s">
        <v>471</v>
      </c>
      <c r="B19" s="508" t="s">
        <v>472</v>
      </c>
      <c r="C19" s="509" t="s">
        <v>480</v>
      </c>
      <c r="D19" s="510" t="s">
        <v>481</v>
      </c>
      <c r="E19" s="511">
        <v>50113001</v>
      </c>
      <c r="F19" s="510" t="s">
        <v>485</v>
      </c>
      <c r="G19" s="509" t="s">
        <v>486</v>
      </c>
      <c r="H19" s="509">
        <v>501918</v>
      </c>
      <c r="I19" s="509">
        <v>0</v>
      </c>
      <c r="J19" s="509" t="s">
        <v>509</v>
      </c>
      <c r="K19" s="509" t="s">
        <v>473</v>
      </c>
      <c r="L19" s="512">
        <v>316.47489499193455</v>
      </c>
      <c r="M19" s="512">
        <v>4</v>
      </c>
      <c r="N19" s="513">
        <v>1265.8995799677382</v>
      </c>
    </row>
    <row r="20" spans="1:14" ht="14.45" customHeight="1" x14ac:dyDescent="0.2">
      <c r="A20" s="507" t="s">
        <v>471</v>
      </c>
      <c r="B20" s="508" t="s">
        <v>472</v>
      </c>
      <c r="C20" s="509" t="s">
        <v>480</v>
      </c>
      <c r="D20" s="510" t="s">
        <v>481</v>
      </c>
      <c r="E20" s="511">
        <v>50113001</v>
      </c>
      <c r="F20" s="510" t="s">
        <v>485</v>
      </c>
      <c r="G20" s="509" t="s">
        <v>486</v>
      </c>
      <c r="H20" s="509">
        <v>900321</v>
      </c>
      <c r="I20" s="509">
        <v>0</v>
      </c>
      <c r="J20" s="509" t="s">
        <v>510</v>
      </c>
      <c r="K20" s="509" t="s">
        <v>473</v>
      </c>
      <c r="L20" s="512">
        <v>147.87378286551751</v>
      </c>
      <c r="M20" s="512">
        <v>10</v>
      </c>
      <c r="N20" s="513">
        <v>1478.737828655175</v>
      </c>
    </row>
    <row r="21" spans="1:14" ht="14.45" customHeight="1" x14ac:dyDescent="0.2">
      <c r="A21" s="507" t="s">
        <v>471</v>
      </c>
      <c r="B21" s="508" t="s">
        <v>472</v>
      </c>
      <c r="C21" s="509" t="s">
        <v>480</v>
      </c>
      <c r="D21" s="510" t="s">
        <v>481</v>
      </c>
      <c r="E21" s="511">
        <v>50113001</v>
      </c>
      <c r="F21" s="510" t="s">
        <v>485</v>
      </c>
      <c r="G21" s="509" t="s">
        <v>486</v>
      </c>
      <c r="H21" s="509">
        <v>155911</v>
      </c>
      <c r="I21" s="509">
        <v>55911</v>
      </c>
      <c r="J21" s="509" t="s">
        <v>511</v>
      </c>
      <c r="K21" s="509" t="s">
        <v>512</v>
      </c>
      <c r="L21" s="512">
        <v>37.590000000000003</v>
      </c>
      <c r="M21" s="512">
        <v>1</v>
      </c>
      <c r="N21" s="513">
        <v>37.590000000000003</v>
      </c>
    </row>
    <row r="22" spans="1:14" ht="14.45" customHeight="1" x14ac:dyDescent="0.2">
      <c r="A22" s="507" t="s">
        <v>471</v>
      </c>
      <c r="B22" s="508" t="s">
        <v>472</v>
      </c>
      <c r="C22" s="509" t="s">
        <v>480</v>
      </c>
      <c r="D22" s="510" t="s">
        <v>481</v>
      </c>
      <c r="E22" s="511">
        <v>50113013</v>
      </c>
      <c r="F22" s="510" t="s">
        <v>513</v>
      </c>
      <c r="G22" s="509" t="s">
        <v>514</v>
      </c>
      <c r="H22" s="509">
        <v>105951</v>
      </c>
      <c r="I22" s="509">
        <v>5951</v>
      </c>
      <c r="J22" s="509" t="s">
        <v>515</v>
      </c>
      <c r="K22" s="509" t="s">
        <v>516</v>
      </c>
      <c r="L22" s="512">
        <v>114.36000000000001</v>
      </c>
      <c r="M22" s="512">
        <v>2</v>
      </c>
      <c r="N22" s="513">
        <v>228.72000000000003</v>
      </c>
    </row>
    <row r="23" spans="1:14" ht="14.45" customHeight="1" x14ac:dyDescent="0.2">
      <c r="A23" s="507" t="s">
        <v>471</v>
      </c>
      <c r="B23" s="508" t="s">
        <v>472</v>
      </c>
      <c r="C23" s="509" t="s">
        <v>480</v>
      </c>
      <c r="D23" s="510" t="s">
        <v>481</v>
      </c>
      <c r="E23" s="511">
        <v>50113013</v>
      </c>
      <c r="F23" s="510" t="s">
        <v>513</v>
      </c>
      <c r="G23" s="509" t="s">
        <v>473</v>
      </c>
      <c r="H23" s="509">
        <v>183812</v>
      </c>
      <c r="I23" s="509">
        <v>183812</v>
      </c>
      <c r="J23" s="509" t="s">
        <v>517</v>
      </c>
      <c r="K23" s="509" t="s">
        <v>518</v>
      </c>
      <c r="L23" s="512">
        <v>877.56499999999994</v>
      </c>
      <c r="M23" s="512">
        <v>0.4</v>
      </c>
      <c r="N23" s="513">
        <v>351.02600000000001</v>
      </c>
    </row>
    <row r="24" spans="1:14" ht="14.45" customHeight="1" x14ac:dyDescent="0.2">
      <c r="A24" s="507" t="s">
        <v>471</v>
      </c>
      <c r="B24" s="508" t="s">
        <v>472</v>
      </c>
      <c r="C24" s="509" t="s">
        <v>480</v>
      </c>
      <c r="D24" s="510" t="s">
        <v>481</v>
      </c>
      <c r="E24" s="511">
        <v>50113013</v>
      </c>
      <c r="F24" s="510" t="s">
        <v>513</v>
      </c>
      <c r="G24" s="509" t="s">
        <v>486</v>
      </c>
      <c r="H24" s="509">
        <v>183926</v>
      </c>
      <c r="I24" s="509">
        <v>183926</v>
      </c>
      <c r="J24" s="509" t="s">
        <v>519</v>
      </c>
      <c r="K24" s="509" t="s">
        <v>520</v>
      </c>
      <c r="L24" s="512">
        <v>132.66</v>
      </c>
      <c r="M24" s="512">
        <v>0.2</v>
      </c>
      <c r="N24" s="513">
        <v>26.532</v>
      </c>
    </row>
    <row r="25" spans="1:14" ht="14.45" customHeight="1" x14ac:dyDescent="0.2">
      <c r="A25" s="507" t="s">
        <v>471</v>
      </c>
      <c r="B25" s="508" t="s">
        <v>472</v>
      </c>
      <c r="C25" s="509" t="s">
        <v>480</v>
      </c>
      <c r="D25" s="510" t="s">
        <v>481</v>
      </c>
      <c r="E25" s="511">
        <v>50113013</v>
      </c>
      <c r="F25" s="510" t="s">
        <v>513</v>
      </c>
      <c r="G25" s="509" t="s">
        <v>486</v>
      </c>
      <c r="H25" s="509">
        <v>131654</v>
      </c>
      <c r="I25" s="509">
        <v>131654</v>
      </c>
      <c r="J25" s="509" t="s">
        <v>521</v>
      </c>
      <c r="K25" s="509" t="s">
        <v>522</v>
      </c>
      <c r="L25" s="512">
        <v>264</v>
      </c>
      <c r="M25" s="512">
        <v>0.4</v>
      </c>
      <c r="N25" s="513">
        <v>105.60000000000001</v>
      </c>
    </row>
    <row r="26" spans="1:14" ht="14.45" customHeight="1" x14ac:dyDescent="0.2">
      <c r="A26" s="507" t="s">
        <v>471</v>
      </c>
      <c r="B26" s="508" t="s">
        <v>472</v>
      </c>
      <c r="C26" s="509" t="s">
        <v>480</v>
      </c>
      <c r="D26" s="510" t="s">
        <v>481</v>
      </c>
      <c r="E26" s="511">
        <v>50113013</v>
      </c>
      <c r="F26" s="510" t="s">
        <v>513</v>
      </c>
      <c r="G26" s="509" t="s">
        <v>486</v>
      </c>
      <c r="H26" s="509">
        <v>207280</v>
      </c>
      <c r="I26" s="509">
        <v>207280</v>
      </c>
      <c r="J26" s="509" t="s">
        <v>523</v>
      </c>
      <c r="K26" s="509" t="s">
        <v>524</v>
      </c>
      <c r="L26" s="512">
        <v>129.97999999999999</v>
      </c>
      <c r="M26" s="512">
        <v>2</v>
      </c>
      <c r="N26" s="513">
        <v>259.95999999999998</v>
      </c>
    </row>
    <row r="27" spans="1:14" ht="14.45" customHeight="1" x14ac:dyDescent="0.2">
      <c r="A27" s="507" t="s">
        <v>471</v>
      </c>
      <c r="B27" s="508" t="s">
        <v>472</v>
      </c>
      <c r="C27" s="509" t="s">
        <v>480</v>
      </c>
      <c r="D27" s="510" t="s">
        <v>481</v>
      </c>
      <c r="E27" s="511">
        <v>50113013</v>
      </c>
      <c r="F27" s="510" t="s">
        <v>513</v>
      </c>
      <c r="G27" s="509" t="s">
        <v>486</v>
      </c>
      <c r="H27" s="509">
        <v>96414</v>
      </c>
      <c r="I27" s="509">
        <v>96414</v>
      </c>
      <c r="J27" s="509" t="s">
        <v>525</v>
      </c>
      <c r="K27" s="509" t="s">
        <v>526</v>
      </c>
      <c r="L27" s="512">
        <v>59.2</v>
      </c>
      <c r="M27" s="512">
        <v>1</v>
      </c>
      <c r="N27" s="513">
        <v>59.2</v>
      </c>
    </row>
    <row r="28" spans="1:14" ht="14.45" customHeight="1" x14ac:dyDescent="0.2">
      <c r="A28" s="507" t="s">
        <v>471</v>
      </c>
      <c r="B28" s="508" t="s">
        <v>472</v>
      </c>
      <c r="C28" s="509" t="s">
        <v>480</v>
      </c>
      <c r="D28" s="510" t="s">
        <v>481</v>
      </c>
      <c r="E28" s="511">
        <v>50113013</v>
      </c>
      <c r="F28" s="510" t="s">
        <v>513</v>
      </c>
      <c r="G28" s="509" t="s">
        <v>486</v>
      </c>
      <c r="H28" s="509">
        <v>216199</v>
      </c>
      <c r="I28" s="509">
        <v>216199</v>
      </c>
      <c r="J28" s="509" t="s">
        <v>527</v>
      </c>
      <c r="K28" s="509" t="s">
        <v>528</v>
      </c>
      <c r="L28" s="512">
        <v>99.9</v>
      </c>
      <c r="M28" s="512">
        <v>2</v>
      </c>
      <c r="N28" s="513">
        <v>199.8</v>
      </c>
    </row>
    <row r="29" spans="1:14" ht="14.45" customHeight="1" x14ac:dyDescent="0.2">
      <c r="A29" s="507" t="s">
        <v>471</v>
      </c>
      <c r="B29" s="508" t="s">
        <v>472</v>
      </c>
      <c r="C29" s="509" t="s">
        <v>480</v>
      </c>
      <c r="D29" s="510" t="s">
        <v>481</v>
      </c>
      <c r="E29" s="511">
        <v>50113013</v>
      </c>
      <c r="F29" s="510" t="s">
        <v>513</v>
      </c>
      <c r="G29" s="509" t="s">
        <v>486</v>
      </c>
      <c r="H29" s="509">
        <v>187199</v>
      </c>
      <c r="I29" s="509">
        <v>87199</v>
      </c>
      <c r="J29" s="509" t="s">
        <v>529</v>
      </c>
      <c r="K29" s="509" t="s">
        <v>530</v>
      </c>
      <c r="L29" s="512">
        <v>220.99</v>
      </c>
      <c r="M29" s="512">
        <v>2</v>
      </c>
      <c r="N29" s="513">
        <v>441.98</v>
      </c>
    </row>
    <row r="30" spans="1:14" ht="14.45" customHeight="1" x14ac:dyDescent="0.2">
      <c r="A30" s="507" t="s">
        <v>471</v>
      </c>
      <c r="B30" s="508" t="s">
        <v>472</v>
      </c>
      <c r="C30" s="509" t="s">
        <v>480</v>
      </c>
      <c r="D30" s="510" t="s">
        <v>481</v>
      </c>
      <c r="E30" s="511">
        <v>50113013</v>
      </c>
      <c r="F30" s="510" t="s">
        <v>513</v>
      </c>
      <c r="G30" s="509" t="s">
        <v>473</v>
      </c>
      <c r="H30" s="509">
        <v>201030</v>
      </c>
      <c r="I30" s="509">
        <v>201030</v>
      </c>
      <c r="J30" s="509" t="s">
        <v>531</v>
      </c>
      <c r="K30" s="509" t="s">
        <v>532</v>
      </c>
      <c r="L30" s="512">
        <v>33.4</v>
      </c>
      <c r="M30" s="512">
        <v>2</v>
      </c>
      <c r="N30" s="513">
        <v>66.8</v>
      </c>
    </row>
    <row r="31" spans="1:14" ht="14.45" customHeight="1" x14ac:dyDescent="0.2">
      <c r="A31" s="507" t="s">
        <v>471</v>
      </c>
      <c r="B31" s="508" t="s">
        <v>472</v>
      </c>
      <c r="C31" s="509" t="s">
        <v>480</v>
      </c>
      <c r="D31" s="510" t="s">
        <v>481</v>
      </c>
      <c r="E31" s="511">
        <v>50113013</v>
      </c>
      <c r="F31" s="510" t="s">
        <v>513</v>
      </c>
      <c r="G31" s="509" t="s">
        <v>486</v>
      </c>
      <c r="H31" s="509">
        <v>116600</v>
      </c>
      <c r="I31" s="509">
        <v>16600</v>
      </c>
      <c r="J31" s="509" t="s">
        <v>533</v>
      </c>
      <c r="K31" s="509" t="s">
        <v>534</v>
      </c>
      <c r="L31" s="512">
        <v>43.86</v>
      </c>
      <c r="M31" s="512">
        <v>2</v>
      </c>
      <c r="N31" s="513">
        <v>87.72</v>
      </c>
    </row>
    <row r="32" spans="1:14" ht="14.45" customHeight="1" thickBot="1" x14ac:dyDescent="0.25">
      <c r="A32" s="514" t="s">
        <v>471</v>
      </c>
      <c r="B32" s="515" t="s">
        <v>472</v>
      </c>
      <c r="C32" s="516" t="s">
        <v>480</v>
      </c>
      <c r="D32" s="517" t="s">
        <v>481</v>
      </c>
      <c r="E32" s="518">
        <v>50113013</v>
      </c>
      <c r="F32" s="517" t="s">
        <v>513</v>
      </c>
      <c r="G32" s="516" t="s">
        <v>514</v>
      </c>
      <c r="H32" s="516">
        <v>166265</v>
      </c>
      <c r="I32" s="516">
        <v>166265</v>
      </c>
      <c r="J32" s="516" t="s">
        <v>535</v>
      </c>
      <c r="K32" s="516" t="s">
        <v>536</v>
      </c>
      <c r="L32" s="519">
        <v>33.39</v>
      </c>
      <c r="M32" s="519">
        <v>1</v>
      </c>
      <c r="N32" s="520">
        <v>33.39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D465D5C2-61F5-411C-B4C2-4863979D7EA7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thickBot="1" x14ac:dyDescent="0.25">
      <c r="A5" s="533" t="s">
        <v>537</v>
      </c>
      <c r="B5" s="498">
        <v>417.82600000000002</v>
      </c>
      <c r="C5" s="525">
        <v>0.61450783603162651</v>
      </c>
      <c r="D5" s="498">
        <v>262.11</v>
      </c>
      <c r="E5" s="525">
        <v>0.38549216396837349</v>
      </c>
      <c r="F5" s="499">
        <v>679.93600000000004</v>
      </c>
    </row>
    <row r="6" spans="1:6" ht="14.45" customHeight="1" thickBot="1" x14ac:dyDescent="0.25">
      <c r="A6" s="529" t="s">
        <v>3</v>
      </c>
      <c r="B6" s="530">
        <v>417.82600000000002</v>
      </c>
      <c r="C6" s="531">
        <v>0.61450783603162651</v>
      </c>
      <c r="D6" s="530">
        <v>262.11</v>
      </c>
      <c r="E6" s="531">
        <v>0.38549216396837349</v>
      </c>
      <c r="F6" s="532">
        <v>679.93600000000004</v>
      </c>
    </row>
    <row r="7" spans="1:6" ht="14.45" customHeight="1" thickBot="1" x14ac:dyDescent="0.25"/>
    <row r="8" spans="1:6" ht="14.45" customHeight="1" x14ac:dyDescent="0.2">
      <c r="A8" s="539" t="s">
        <v>538</v>
      </c>
      <c r="B8" s="505">
        <v>66.8</v>
      </c>
      <c r="C8" s="526">
        <v>1</v>
      </c>
      <c r="D8" s="505"/>
      <c r="E8" s="526">
        <v>0</v>
      </c>
      <c r="F8" s="506">
        <v>66.8</v>
      </c>
    </row>
    <row r="9" spans="1:6" ht="14.45" customHeight="1" x14ac:dyDescent="0.2">
      <c r="A9" s="540" t="s">
        <v>539</v>
      </c>
      <c r="B9" s="512">
        <v>351.02600000000007</v>
      </c>
      <c r="C9" s="535">
        <v>1</v>
      </c>
      <c r="D9" s="512"/>
      <c r="E9" s="535">
        <v>0</v>
      </c>
      <c r="F9" s="513">
        <v>351.02600000000007</v>
      </c>
    </row>
    <row r="10" spans="1:6" ht="14.45" customHeight="1" x14ac:dyDescent="0.2">
      <c r="A10" s="540" t="s">
        <v>540</v>
      </c>
      <c r="B10" s="512"/>
      <c r="C10" s="535">
        <v>0</v>
      </c>
      <c r="D10" s="512">
        <v>33.39</v>
      </c>
      <c r="E10" s="535">
        <v>1</v>
      </c>
      <c r="F10" s="513">
        <v>33.39</v>
      </c>
    </row>
    <row r="11" spans="1:6" ht="14.45" customHeight="1" thickBot="1" x14ac:dyDescent="0.25">
      <c r="A11" s="541" t="s">
        <v>541</v>
      </c>
      <c r="B11" s="536"/>
      <c r="C11" s="537">
        <v>0</v>
      </c>
      <c r="D11" s="536">
        <v>228.72000000000003</v>
      </c>
      <c r="E11" s="537">
        <v>1</v>
      </c>
      <c r="F11" s="538">
        <v>228.72000000000003</v>
      </c>
    </row>
    <row r="12" spans="1:6" ht="14.45" customHeight="1" thickBot="1" x14ac:dyDescent="0.25">
      <c r="A12" s="529" t="s">
        <v>3</v>
      </c>
      <c r="B12" s="530">
        <v>417.82600000000008</v>
      </c>
      <c r="C12" s="531">
        <v>0.61450783603162651</v>
      </c>
      <c r="D12" s="530">
        <v>262.11</v>
      </c>
      <c r="E12" s="531">
        <v>0.38549216396837344</v>
      </c>
      <c r="F12" s="532">
        <v>679.93600000000015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115AD603-B9B6-4656-80E4-72AB2FED031F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2019-11-25T13:24:06Z</dcterms:modified>
</cp:coreProperties>
</file>