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AA302D7-5B8E-4F26-A734-C5979F248499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" i="431" l="1"/>
  <c r="J13" i="431"/>
  <c r="M12" i="431"/>
  <c r="O14" i="431"/>
  <c r="Q16" i="431"/>
  <c r="D16" i="431"/>
  <c r="F18" i="431"/>
  <c r="I9" i="431"/>
  <c r="I17" i="431"/>
  <c r="K19" i="431"/>
  <c r="N10" i="431"/>
  <c r="P12" i="431"/>
  <c r="D17" i="431"/>
  <c r="F19" i="431"/>
  <c r="I10" i="431"/>
  <c r="K12" i="431"/>
  <c r="M14" i="431"/>
  <c r="P13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O17" i="431"/>
  <c r="P14" i="431"/>
  <c r="Q11" i="431"/>
  <c r="Q19" i="431"/>
  <c r="O16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C18" i="431"/>
  <c r="D15" i="431"/>
  <c r="F9" i="431"/>
  <c r="G14" i="431"/>
  <c r="H19" i="431"/>
  <c r="K10" i="431"/>
  <c r="L15" i="431"/>
  <c r="N17" i="431"/>
  <c r="P19" i="431"/>
  <c r="C11" i="431"/>
  <c r="F10" i="431"/>
  <c r="H12" i="431"/>
  <c r="J14" i="431"/>
  <c r="L16" i="431"/>
  <c r="N18" i="431"/>
  <c r="Q9" i="431"/>
  <c r="C12" i="431"/>
  <c r="F11" i="431"/>
  <c r="H13" i="431"/>
  <c r="I18" i="431"/>
  <c r="L9" i="431"/>
  <c r="N11" i="431"/>
  <c r="Q10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C9" i="43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M19" i="431"/>
  <c r="N16" i="431"/>
  <c r="O13" i="431"/>
  <c r="P10" i="431"/>
  <c r="Q15" i="431"/>
  <c r="C10" i="431"/>
  <c r="E12" i="431"/>
  <c r="F17" i="431"/>
  <c r="H11" i="431"/>
  <c r="I16" i="431"/>
  <c r="K18" i="431"/>
  <c r="N9" i="431"/>
  <c r="P11" i="431"/>
  <c r="C19" i="431"/>
  <c r="E13" i="431"/>
  <c r="G15" i="431"/>
  <c r="K11" i="431"/>
  <c r="M13" i="431"/>
  <c r="O15" i="431"/>
  <c r="Q17" i="431"/>
  <c r="D9" i="431"/>
  <c r="E14" i="431"/>
  <c r="G16" i="431"/>
  <c r="J15" i="431"/>
  <c r="L17" i="431"/>
  <c r="N19" i="431"/>
  <c r="Q18" i="431"/>
  <c r="O8" i="431"/>
  <c r="M8" i="431"/>
  <c r="K8" i="431"/>
  <c r="D8" i="431"/>
  <c r="J8" i="431"/>
  <c r="G8" i="431"/>
  <c r="C8" i="431"/>
  <c r="P8" i="431"/>
  <c r="N8" i="431"/>
  <c r="I8" i="431"/>
  <c r="Q8" i="431"/>
  <c r="H8" i="431"/>
  <c r="E8" i="431"/>
  <c r="L8" i="431"/>
  <c r="F8" i="431"/>
  <c r="R18" i="431" l="1"/>
  <c r="S18" i="431"/>
  <c r="R17" i="431"/>
  <c r="S17" i="431"/>
  <c r="R15" i="431"/>
  <c r="S15" i="431"/>
  <c r="R14" i="431"/>
  <c r="S14" i="431"/>
  <c r="R10" i="431"/>
  <c r="S10" i="431"/>
  <c r="R9" i="431"/>
  <c r="S9" i="431"/>
  <c r="S13" i="431"/>
  <c r="R13" i="431"/>
  <c r="S12" i="431"/>
  <c r="R12" i="431"/>
  <c r="R19" i="431"/>
  <c r="S19" i="431"/>
  <c r="S11" i="431"/>
  <c r="R11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4" i="414"/>
  <c r="C19" i="414"/>
  <c r="D16" i="414"/>
  <c r="C16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F3" i="387"/>
  <c r="N3" i="220"/>
  <c r="L3" i="220" s="1"/>
  <c r="C24" i="414"/>
  <c r="D24" i="414"/>
  <c r="H3" i="387" l="1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<sst xmlns="http://schemas.openxmlformats.org/spreadsheetml/2006/main" count="10792" uniqueCount="1781">
  <si>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</si>
  <si>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</si>
  <si>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</si>
  <si>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</si>
  <si>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</si>
  <si>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</si>
  <si>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</si>
  <si>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</si>
  <si>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</si>
  <si>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</si>
  <si>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</si>
  <si>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</si>
  <si>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</si>
  <si>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</si>
  <si>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</si>
  <si>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</si>
  <si>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</si>
  <si>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</si>
  <si>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</si>
  <si>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</si>
  <si>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</si>
  <si>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</si>
  <si>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</si>
  <si>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</si>
  <si>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</si>
  <si>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</si>
  <si>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</si>
  <si>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</si>
  <si>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</si>
  <si>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</si>
  <si>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</si>
  <si>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</si>
  <si>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</si>
  <si>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</si>
  <si>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</si>
  <si>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</si>
  <si>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</si>
  <si>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</si>
  <si>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</si>
  <si>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</si>
  <si>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</si>
  <si>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</si>
  <si>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</si>
  <si>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</si>
  <si>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</si>
  <si>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</si>
  <si>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</si>
  <si>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</si>
  <si>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</si>
  <si>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</si>
  <si>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</si>
  <si>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</si>
  <si>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</si>
  <si>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</si>
  <si>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</si>
  <si>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</si>
  <si>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</si>
  <si>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</si>
  <si>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</si>
  <si>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</si>
  <si>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</si>
  <si>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</si>
  <si>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</si>
  <si>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</si>
  <si>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</si>
  <si>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</si>
  <si>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</si>
  <si>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</si>
  <si>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</si>
  <si>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</si>
  <si>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</si>
  <si>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</si>
  <si>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</si>
  <si>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</si>
  <si>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</si>
  <si>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</si>
  <si>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</si>
  <si>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</si>
  <si>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</si>
  <si>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</si>
  <si>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</si>
  <si>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</si>
  <si>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</si>
  <si>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</si>
  <si>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</si>
  <si>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</si>
  <si>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</si>
  <si>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</si>
  <si>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</si>
  <si>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</si>
  <si>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</si>
  <si>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</si>
  <si>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</si>
  <si>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</si>
  <si>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</si>
  <si>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</si>
  <si>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</si>
  <si>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</si>
  <si>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</si>
  <si>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</si>
  <si>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</si>
  <si>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</si>
  <si>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</si>
  <si>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</si>
  <si>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</si>
  <si>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</si>
  <si>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</si>
  <si>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</si>
  <si>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</si>
  <si>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</si>
  <si>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</si>
  <si>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</si>
  <si>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</si>
  <si>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</si>
  <si>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</si>
  <si>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</si>
  <si>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</si>
  <si>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</si>
  <si>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</si>
  <si>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</si>
  <si>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</si>
  <si>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</si>
  <si>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</si>
  <si>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</si>
  <si>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</si>
  <si>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</si>
  <si>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</si>
  <si>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</si>
  <si>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</si>
  <si>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</si>
  <si>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</si>
  <si>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</si>
  <si>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</si>
  <si>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</si>
  <si>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</si>
  <si>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</si>
  <si>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</si>
  <si>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</si>
  <si>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</si>
  <si>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</si>
  <si>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</si>
  <si>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</si>
  <si>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</si>
  <si>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</si>
  <si>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</si>
  <si>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</si>
  <si>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</si>
  <si>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</si>
  <si>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</si>
  <si>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</si>
  <si>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</si>
  <si>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</si>
  <si>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</si>
  <si>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</si>
  <si>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</si>
  <si>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</si>
  <si>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</si>
  <si>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</si>
  <si>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</si>
  <si>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</si>
  <si>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</si>
  <si>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</si>
  <si>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</si>
  <si>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</si>
  <si>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</si>
  <si>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</si>
  <si>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</si>
  <si>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</si>
  <si>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</si>
  <si>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</si>
  <si>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</si>
  <si>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</si>
  <si>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</si>
  <si>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</si>
  <si>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</si>
  <si>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</si>
  <si>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</si>
  <si>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</si>
  <si>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</si>
  <si>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</si>
  <si>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</si>
  <si>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</si>
  <si>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</si>
  <si>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</si>
  <si>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</si>
  <si>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</si>
  <si>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</si>
  <si>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</si>
  <si>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</si>
  <si>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</si>
  <si>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</si>
  <si>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</si>
  <si>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</si>
  <si>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</si>
  <si>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</si>
  <si>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</si>
  <si>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</si>
  <si>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</si>
  <si>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</si>
  <si>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</si>
  <si>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</si>
  <si>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</si>
  <si>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</si>
  <si>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</si>
  <si>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</si>
  <si>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</si>
  <si>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</si>
  <si>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</si>
  <si>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</si>
  <si>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</si>
  <si>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</si>
  <si>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</si>
  <si>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</si>
  <si>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</si>
  <si>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</si>
  <si>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</si>
  <si>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</si>
  <si>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</si>
  <si>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</si>
  <si>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</si>
  <si>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</si>
  <si>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</si>
  <si>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</si>
  <si>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</si>
  <si>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</si>
  <si>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</si>
  <si>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</si>
  <si>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</si>
  <si>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</si>
  <si>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</si>
  <si>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</si>
  <si>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</si>
  <si>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</si>
  <si>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</si>
  <si>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</si>
  <si>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</si>
  <si>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</si>
  <si>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</si>
  <si>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</si>
  <si>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</si>
  <si>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</si>
  <si>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</si>
  <si>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</si>
  <si>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</si>
  <si>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</si>
  <si>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</si>
  <si>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</si>
  <si>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</si>
  <si>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</si>
  <si>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</si>
  <si>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</si>
  <si>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</si>
  <si>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</si>
  <si>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</si>
  <si>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</si>
  <si>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</si>
  <si>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</si>
  <si>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</si>
  <si>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</si>
  <si>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</si>
  <si>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</si>
  <si>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</si>
  <si>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</si>
  <si>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</si>
  <si>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</si>
  <si>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</si>
  <si>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</si>
  <si>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</si>
  <si>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</si>
  <si>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</si>
  <si>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</si>
  <si>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</si>
  <si>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</si>
  <si>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</si>
  <si>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</si>
  <si>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</si>
  <si>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</si>
  <si>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</si>
  <si>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</si>
  <si>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</si>
  <si>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</si>
  <si>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</si>
  <si>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</si>
  <si>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</si>
  <si>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</si>
  <si>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</si>
  <si>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</si>
  <si>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</si>
  <si>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</si>
  <si>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</si>
  <si>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</si>
  <si>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</si>
  <si>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</si>
  <si>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</si>
  <si>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</si>
  <si>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</si>
  <si>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</si>
  <si>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</si>
  <si>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</si>
  <si>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</si>
  <si>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</si>
  <si>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</si>
  <si>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</si>
  <si>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</si>
  <si>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</si>
  <si>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</si>
  <si>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</si>
  <si>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</si>
  <si>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</si>
  <si>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</si>
  <si>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</si>
  <si>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</si>
  <si>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</si>
  <si>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</si>
  <si>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</si>
  <si>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</si>
  <si>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</si>
  <si>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</si>
  <si>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</si>
  <si>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</si>
  <si>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</si>
  <si>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</si>
  <si>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</si>
  <si>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</si>
  <si>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</si>
  <si>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</si>
  <si>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</si>
  <si>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</si>
  <si>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</si>
  <si>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</si>
  <si>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</si>
  <si>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</si>
  <si>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</si>
  <si>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</si>
  <si>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</si>
  <si>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</si>
  <si>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</si>
  <si>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</si>
  <si>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</si>
  <si>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</si>
  <si>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</si>
  <si>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</si>
  <si>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</si>
  <si>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</si>
  <si>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</si>
  <si>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</si>
  <si>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</si>
  <si>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</si>
  <si>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</si>
  <si>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</si>
  <si>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</si>
  <si>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</si>
  <si>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</si>
  <si>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</si>
  <si>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</si>
  <si>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</si>
  <si>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</si>
  <si>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</si>
  <si>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</si>
  <si>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</si>
  <si>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</si>
  <si>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</si>
  <si>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</si>
  <si>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</si>
  <si>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</si>
  <si>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</si>
  <si>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</si>
  <si>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</si>
  <si>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</si>
  <si>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</si>
  <si>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</si>
  <si>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</si>
  <si>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</si>
  <si>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</si>
  <si>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</si>
  <si>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</si>
  <si>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</si>
  <si>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</si>
  <si>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</si>
  <si>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</si>
  <si>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</si>
  <si>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</si>
  <si>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</si>
  <si>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</si>
  <si>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</si>
  <si>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</si>
  <si>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</si>
  <si>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</si>
  <si>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</si>
  <si>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</si>
  <si>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</si>
  <si>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</si>
  <si>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</si>
  <si>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</si>
  <si>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</si>
  <si>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</si>
  <si>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</si>
  <si>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</si>
  <si>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</si>
  <si>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</si>
  <si>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</si>
  <si>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</si>
  <si>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</si>
  <si>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</si>
  <si>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</si>
  <si>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</si>
  <si>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</si>
  <si>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</si>
  <si>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</si>
  <si>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</si>
  <si>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</si>
  <si>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</si>
  <si>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</si>
  <si>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</si>
  <si>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</si>
  <si>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</si>
  <si>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</si>
  <si>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</si>
  <si>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</si>
  <si>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</si>
  <si>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</si>
  <si>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</si>
  <si>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</si>
  <si>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</si>
  <si>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</si>
  <si>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</si>
  <si>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</si>
  <si>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</si>
  <si>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</si>
  <si>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</si>
  <si>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</si>
  <si>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</si>
  <si>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</si>
  <si>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</si>
  <si>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</si>
  <si>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</si>
  <si>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</si>
  <si>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</si>
  <si>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</si>
  <si>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</si>
  <si>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</si>
  <si>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</si>
  <si>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</si>
  <si>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</si>
  <si>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</si>
  <si>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</si>
  <si>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</si>
  <si>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</si>
  <si>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</si>
  <si>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</si>
  <si>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</si>
  <si>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</si>
  <si>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</si>
  <si>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</si>
  <si>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</si>
  <si>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</si>
  <si>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</si>
  <si>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</si>
  <si>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</si>
  <si>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</si>
  <si>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</si>
  <si>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CARBOSORB</t>
  </si>
  <si>
    <t>320MG TBL NOB 20</t>
  </si>
  <si>
    <t>DZ TRIXO LIND 100 ml</t>
  </si>
  <si>
    <t>FEBICHOL</t>
  </si>
  <si>
    <t>POR CPS MOL50X100MG</t>
  </si>
  <si>
    <t>CHLORID SODNÝ 0,9% BRAUN</t>
  </si>
  <si>
    <t>INF SOL 10X500MLPELAH</t>
  </si>
  <si>
    <t>IBALGIN 400</t>
  </si>
  <si>
    <t>400MG TBL FLM 100</t>
  </si>
  <si>
    <t>IR AC.BORICI AQ.OPHTAL.50 ML</t>
  </si>
  <si>
    <t>IR OČNI VODA 50 ml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</si>
  <si>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</si>
  <si>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</si>
  <si>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</si>
  <si>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</si>
  <si>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</si>
  <si>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</si>
  <si>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</si>
  <si>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15% 1000G</t>
  </si>
  <si>
    <t>KL PRIPRAVEK</t>
  </si>
  <si>
    <t>PEROXID VODÍKU 3% COO</t>
  </si>
  <si>
    <t>DRM SOL 1X100ML 3%</t>
  </si>
  <si>
    <t>léky - antibiotika (LEK)</t>
  </si>
  <si>
    <t>P</t>
  </si>
  <si>
    <t>AMOKSIKLAV 1G</t>
  </si>
  <si>
    <t>TBL OBD 14X1GM</t>
  </si>
  <si>
    <t>ARCHIFAR 500 MG</t>
  </si>
  <si>
    <t>INJ+INF PLV SOL 10X500MG</t>
  </si>
  <si>
    <t>AZEPO 1 G</t>
  </si>
  <si>
    <t>INJ+INF PLV SOL 10X1GM</t>
  </si>
  <si>
    <t>CEFTAZIDIM KABI 1 GM</t>
  </si>
  <si>
    <t>INJ PLV SOL 10X1GM</t>
  </si>
  <si>
    <t>FUROLIN TABLETY</t>
  </si>
  <si>
    <t>POR TBL NOB 30X100MG</t>
  </si>
  <si>
    <t>GENTAMICIN LEK 80 MG/2 ML</t>
  </si>
  <si>
    <t>INJ SOL 10X2ML/80MG</t>
  </si>
  <si>
    <t>KLACID 500</t>
  </si>
  <si>
    <t>POR TBL FLM 14X500MG</t>
  </si>
  <si>
    <t>MAXIPIME 1GM</t>
  </si>
  <si>
    <t>INJ SIC 1X1GM</t>
  </si>
  <si>
    <t>SEFOTAK 1 G</t>
  </si>
  <si>
    <t>INJ PLV SOL 1X1GM</t>
  </si>
  <si>
    <t>UNASYN</t>
  </si>
  <si>
    <t>INJ PLV SOL 1X1.5GM</t>
  </si>
  <si>
    <t>VANCOMYCIN MYLAN 500 MG</t>
  </si>
  <si>
    <t>INF PLV SOL 1X500MG</t>
  </si>
  <si>
    <t>4041 - MIKRO: mikrobiologie - laboratoř</t>
  </si>
  <si>
    <t>J01DD01 - CEFOTAXIM</t>
  </si>
  <si>
    <t>J01DH02 - MEROPENEM</t>
  </si>
  <si>
    <t>J01XA01 - VANKOMYCIN</t>
  </si>
  <si>
    <t>J01CR02 - AMOXICILIN A  INHIBITOR BETA-LAKTAMASY</t>
  </si>
  <si>
    <t>J01CR02</t>
  </si>
  <si>
    <t>5951</t>
  </si>
  <si>
    <t>AMOKSIKLAV 1 G</t>
  </si>
  <si>
    <t>875MG/125MG TBL FLM 14</t>
  </si>
  <si>
    <t>J01DD01</t>
  </si>
  <si>
    <t>201030</t>
  </si>
  <si>
    <t>SEFOTAK</t>
  </si>
  <si>
    <t>1G INJ/INF PLV SOL 1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</si>
  <si>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</si>
  <si>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</si>
  <si>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</si>
  <si>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</si>
  <si>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</si>
  <si>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</si>
  <si>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</si>
  <si>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</si>
  <si>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</si>
  <si>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</si>
  <si>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</si>
  <si>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</si>
  <si>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</si>
  <si>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</si>
  <si>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</si>
  <si>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</si>
  <si>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</si>
  <si>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</si>
  <si>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Kolář Milan</t>
  </si>
  <si>
    <t>Lovečková Yvona</t>
  </si>
  <si>
    <t>Není Určen</t>
  </si>
  <si>
    <t>BETAXOLOL</t>
  </si>
  <si>
    <t>139478</t>
  </si>
  <si>
    <t>BETAMED</t>
  </si>
  <si>
    <t>20MG TBL FLM 50</t>
  </si>
  <si>
    <t>139477</t>
  </si>
  <si>
    <t>20MG TBL FLM 30</t>
  </si>
  <si>
    <t>JINÁ ANTIBIOTIKA PRO LOKÁLNÍ APLIKACI</t>
  </si>
  <si>
    <t>1066</t>
  </si>
  <si>
    <t>FRAMYKOIN</t>
  </si>
  <si>
    <t>250IU/G+5,2MG/G UNG 10G</t>
  </si>
  <si>
    <t>NITROFURANTOIN</t>
  </si>
  <si>
    <t>207280</t>
  </si>
  <si>
    <t>FUROLIN</t>
  </si>
  <si>
    <t>100MG TBL NOB 30</t>
  </si>
  <si>
    <t>NYSTATIN, KOMBINACE</t>
  </si>
  <si>
    <t>107744</t>
  </si>
  <si>
    <t>MACMIROR COMPLEX</t>
  </si>
  <si>
    <t>100MG/40000IU/G VAG CRM 30G</t>
  </si>
  <si>
    <t>LEVOCETIRIZIN</t>
  </si>
  <si>
    <t>216531</t>
  </si>
  <si>
    <t>ZENARO</t>
  </si>
  <si>
    <t>5MG TBL FLM 50 IV</t>
  </si>
  <si>
    <t>OXAZEPAM</t>
  </si>
  <si>
    <t>1940</t>
  </si>
  <si>
    <t>OXAZEPAM LÉČIVA</t>
  </si>
  <si>
    <t>10MG TBL NOB 20</t>
  </si>
  <si>
    <t>HOŘČÍK (KOMBINACE RŮZNÝCH SOLÍ)</t>
  </si>
  <si>
    <t>234736</t>
  </si>
  <si>
    <t>MAGNOSOLV</t>
  </si>
  <si>
    <t>365MG POR GRA SOL SCC 30</t>
  </si>
  <si>
    <t>AZITHROMYCIN</t>
  </si>
  <si>
    <t>45011</t>
  </si>
  <si>
    <t>AZITROMYCIN SANDOZ</t>
  </si>
  <si>
    <t>500MG TBL FLM 6</t>
  </si>
  <si>
    <t>DIKLOFENAK</t>
  </si>
  <si>
    <t>119672</t>
  </si>
  <si>
    <t>DICLOFENAC DUO PHARMASWISS</t>
  </si>
  <si>
    <t>75MG CPS RDR 30 I</t>
  </si>
  <si>
    <t>ERYTHROMYCIN, KOMBINACE</t>
  </si>
  <si>
    <t>173200</t>
  </si>
  <si>
    <t>ZINERYT</t>
  </si>
  <si>
    <t>40MG/ML+12MG/ML DRM PLQ SOL 1+1X30ML</t>
  </si>
  <si>
    <t>NIMESULID</t>
  </si>
  <si>
    <t>132723</t>
  </si>
  <si>
    <t>AULIN</t>
  </si>
  <si>
    <t>100MG POR GRA SUS 30</t>
  </si>
  <si>
    <t>ZOLPIDEM</t>
  </si>
  <si>
    <t>146899</t>
  </si>
  <si>
    <t>ZOLPIDEM MYLAN</t>
  </si>
  <si>
    <t>10MG TBL FLM 50</t>
  </si>
  <si>
    <t>233360</t>
  </si>
  <si>
    <t>10MG TBL FLM 20</t>
  </si>
  <si>
    <t>AMOXICILIN A  INHIBITOR BETA-LAKTAMASY</t>
  </si>
  <si>
    <t>85525</t>
  </si>
  <si>
    <t>AMOKSIKLAV 625 MG</t>
  </si>
  <si>
    <t>500MG/125MG TBL FLM 21</t>
  </si>
  <si>
    <t>MOČOVINA</t>
  </si>
  <si>
    <t>16461</t>
  </si>
  <si>
    <t>EXCIPIAL U HYDROLOTIO</t>
  </si>
  <si>
    <t>20MG/ML DRM EML 200ML</t>
  </si>
  <si>
    <t>AMOXICILIN</t>
  </si>
  <si>
    <t>32559</t>
  </si>
  <si>
    <t>OSPAMOX</t>
  </si>
  <si>
    <t>1000MG TBL FLM 14</t>
  </si>
  <si>
    <t>KLARITHROMYCIN</t>
  </si>
  <si>
    <t>216199</t>
  </si>
  <si>
    <t>KLACID</t>
  </si>
  <si>
    <t>500MG TBL FLM 14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</si>
  <si>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</si>
  <si>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</si>
  <si>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</si>
  <si>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</si>
  <si>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J01FA10 - AZITHROMYCIN</t>
  </si>
  <si>
    <t>N05CF02 - ZOLPIDEM</t>
  </si>
  <si>
    <t>C07AB05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</si>
  <si>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</si>
  <si>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</si>
  <si>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</si>
  <si>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</si>
  <si>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</si>
  <si>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</si>
  <si>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</si>
  <si>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</si>
  <si>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</si>
  <si>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</si>
  <si>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</si>
  <si>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</si>
  <si>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</si>
  <si>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</si>
  <si>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</si>
  <si>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</si>
  <si>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</si>
  <si>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</si>
  <si>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</si>
  <si>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</si>
  <si>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</si>
  <si>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</si>
  <si>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</si>
  <si>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</si>
  <si>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</si>
  <si>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DH546</t>
  </si>
  <si>
    <t>Allplexâ„˘ Respiratory Panel 1</t>
  </si>
  <si>
    <t>DC292</t>
  </si>
  <si>
    <t>Allplexâ„˘ Respiratory Panel 4 (SEEGENE)</t>
  </si>
  <si>
    <t>Allplex™ Respiratory Panel 1</t>
  </si>
  <si>
    <t>Allplex™ Respiratory Panel 4 (SEEGENE)</t>
  </si>
  <si>
    <t>DB241</t>
  </si>
  <si>
    <t>Altona RealStar Adenovirus PCR Kit 1.0 (96 reakcĂ­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</si>
  <si>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</si>
  <si>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</si>
  <si>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</si>
  <si>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</si>
  <si>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</si>
  <si>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DA309</t>
  </si>
  <si>
    <t>Altona RealStar EBV PCR Kit 1.0 (96r)</t>
  </si>
  <si>
    <t>DA423</t>
  </si>
  <si>
    <t>Altona RealStar HHV6 PCR Kit 1.0 (96 reakcĂ­)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</si>
  <si>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</si>
  <si>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</si>
  <si>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</si>
  <si>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</si>
  <si>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</si>
  <si>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</si>
  <si>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</si>
  <si>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</si>
  <si>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</si>
  <si>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</si>
  <si>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</si>
  <si>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</si>
  <si>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</si>
  <si>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</si>
  <si>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</si>
  <si>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</si>
  <si>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</si>
  <si>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</si>
  <si>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</si>
  <si>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Anaerobní krevní agar (Schadler agar)</t>
  </si>
  <si>
    <t>Anaerobní krevní agar(základ BHI)</t>
  </si>
  <si>
    <t>DC905</t>
  </si>
  <si>
    <t>ANAEROTEST FUER DIE MIKRO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</si>
  <si>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</si>
  <si>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</si>
  <si>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</si>
  <si>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</si>
  <si>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</si>
  <si>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</si>
  <si>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</si>
  <si>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</si>
  <si>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</si>
  <si>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</si>
  <si>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</si>
  <si>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</si>
  <si>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</si>
  <si>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</si>
  <si>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</si>
  <si>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</si>
  <si>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</si>
  <si>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</si>
  <si>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</si>
  <si>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</si>
  <si>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</si>
  <si>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</si>
  <si>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</si>
  <si>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</si>
  <si>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</si>
  <si>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</si>
  <si>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</si>
  <si>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</si>
  <si>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</si>
  <si>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</si>
  <si>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</si>
  <si>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</si>
  <si>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</si>
  <si>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</si>
  <si>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</si>
  <si>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</si>
  <si>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</si>
  <si>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</si>
  <si>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</si>
  <si>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</si>
  <si>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</si>
  <si>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</si>
  <si>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</si>
  <si>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</si>
  <si>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</si>
  <si>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</si>
  <si>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</si>
  <si>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</si>
  <si>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</si>
  <si>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</si>
  <si>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</si>
  <si>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</si>
  <si>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</si>
  <si>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reakcĂ­)</t>
  </si>
  <si>
    <t>Bosphore candida basic ( 25 reakcí)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</si>
  <si>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</si>
  <si>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</si>
  <si>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</si>
  <si>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</si>
  <si>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</si>
  <si>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</si>
  <si>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</si>
  <si>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</si>
  <si>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</si>
  <si>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</si>
  <si>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</si>
  <si>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</si>
  <si>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</si>
  <si>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</si>
  <si>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</si>
  <si>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</si>
  <si>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</si>
  <si>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</si>
  <si>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</si>
  <si>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</si>
  <si>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</si>
  <si>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</si>
  <si>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</si>
  <si>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</si>
  <si>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</si>
  <si>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</si>
  <si>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</si>
  <si>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</si>
  <si>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</si>
  <si>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</si>
  <si>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testů)</t>
  </si>
  <si>
    <t>DC063</t>
  </si>
  <si>
    <t>CEFOXITIN</t>
  </si>
  <si>
    <t>DC909</t>
  </si>
  <si>
    <t>Cefoxitin sodium</t>
  </si>
  <si>
    <t>DC819</t>
  </si>
  <si>
    <t>Ceftaroline  (30 testů)</t>
  </si>
  <si>
    <t>DC269</t>
  </si>
  <si>
    <t>CEFTAZIDIME</t>
  </si>
  <si>
    <t>DE603</t>
  </si>
  <si>
    <t>Ceftazidime + clavulanic acid 30+10 ug</t>
  </si>
  <si>
    <t>DA777</t>
  </si>
  <si>
    <t>Ceftazidime 10 µg</t>
  </si>
  <si>
    <t>Ceftazidime 10 Âµg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</si>
  <si>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</si>
  <si>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</si>
  <si>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</si>
  <si>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</si>
  <si>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</si>
  <si>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</si>
  <si>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</si>
  <si>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</si>
  <si>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</si>
  <si>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testĹŻ)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</si>
  <si>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</si>
  <si>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</si>
  <si>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</si>
  <si>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</si>
  <si>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</si>
  <si>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</si>
  <si>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</si>
  <si>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</si>
  <si>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</si>
  <si>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</si>
  <si>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</si>
  <si>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</si>
  <si>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</si>
  <si>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</si>
  <si>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</si>
  <si>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</si>
  <si>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</si>
  <si>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</si>
  <si>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</si>
  <si>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</si>
  <si>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</si>
  <si>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</si>
  <si>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</si>
  <si>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</si>
  <si>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</si>
  <si>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</si>
  <si>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</si>
  <si>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</si>
  <si>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</si>
  <si>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</si>
  <si>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</si>
  <si>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</si>
  <si>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</si>
  <si>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</si>
  <si>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</si>
  <si>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</si>
  <si>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</si>
  <si>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</si>
  <si>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</si>
  <si>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</si>
  <si>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DG380</t>
  </si>
  <si>
    <t>Doprava 15%</t>
  </si>
  <si>
    <t>DG379</t>
  </si>
  <si>
    <t>Doprava 21%</t>
  </si>
  <si>
    <t>DF954</t>
  </si>
  <si>
    <t>Dryspot Pneumo Latex Test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</si>
  <si>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</si>
  <si>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</si>
  <si>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</si>
  <si>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</si>
  <si>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</si>
  <si>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</si>
  <si>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</si>
  <si>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</si>
  <si>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</si>
  <si>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</si>
  <si>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</si>
  <si>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</si>
  <si>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</si>
  <si>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</si>
  <si>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</si>
  <si>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</si>
  <si>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</si>
  <si>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</si>
  <si>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</si>
  <si>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</si>
  <si>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</si>
  <si>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</si>
  <si>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</si>
  <si>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</si>
  <si>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</si>
  <si>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</si>
  <si>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</si>
  <si>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</si>
  <si>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</si>
  <si>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</si>
  <si>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</si>
  <si>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</si>
  <si>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</si>
  <si>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</si>
  <si>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</si>
  <si>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</si>
  <si>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</si>
  <si>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</si>
  <si>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</si>
  <si>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</si>
  <si>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</si>
  <si>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</si>
  <si>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</si>
  <si>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</si>
  <si>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</si>
  <si>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</si>
  <si>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</si>
  <si>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</si>
  <si>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DH340</t>
  </si>
  <si>
    <t>Ertapenem ETP 32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</si>
  <si>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</si>
  <si>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</si>
  <si>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</si>
  <si>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</si>
  <si>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</si>
  <si>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</si>
  <si>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</si>
  <si>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</si>
  <si>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</si>
  <si>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</si>
  <si>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</si>
  <si>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</si>
  <si>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</si>
  <si>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</si>
  <si>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</si>
  <si>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vyĹˇetĹ™.</t>
  </si>
  <si>
    <t>Francisella tularensis 50 vyšetř.</t>
  </si>
  <si>
    <t>DB196</t>
  </si>
  <si>
    <t>Furantoin 100ug</t>
  </si>
  <si>
    <t>DE201</t>
  </si>
  <si>
    <t>Geneproof Aspergilus PCR kit</t>
  </si>
  <si>
    <t>DF880</t>
  </si>
  <si>
    <t>GeneProof Borrelia Burgdorferi 50testů</t>
  </si>
  <si>
    <t>DA020</t>
  </si>
  <si>
    <t>GeneProof CMV PCR kit 100reakcĂ­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</si>
  <si>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</si>
  <si>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</si>
  <si>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</si>
  <si>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</si>
  <si>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</si>
  <si>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</si>
  <si>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</si>
  <si>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</si>
  <si>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</si>
  <si>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</si>
  <si>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</si>
  <si>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</si>
  <si>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</si>
  <si>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</si>
  <si>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</si>
  <si>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</si>
  <si>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</si>
  <si>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</si>
  <si>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</si>
  <si>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</si>
  <si>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</si>
  <si>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</si>
  <si>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mm)(rovnÄ›)</t>
  </si>
  <si>
    <t>Hajn (2 ml/zk.12x85 mm)(rovně)</t>
  </si>
  <si>
    <t>DB307</t>
  </si>
  <si>
    <t>HCV-genotype-FRT (55 reakcí</t>
  </si>
  <si>
    <t>DG162</t>
  </si>
  <si>
    <t>HYDROXID DRASELNY P.A.</t>
  </si>
  <si>
    <t>DG163</t>
  </si>
  <si>
    <t>HYDROXID SODNY P.A.</t>
  </si>
  <si>
    <t>DI598</t>
  </si>
  <si>
    <t>Chlamydia elisa IgA</t>
  </si>
  <si>
    <t>DI599</t>
  </si>
  <si>
    <t>Chlamydia elisa IgG</t>
  </si>
  <si>
    <t>DI600</t>
  </si>
  <si>
    <t>Chlamydia elisa IGM</t>
  </si>
  <si>
    <t>DB748</t>
  </si>
  <si>
    <t>CHLAMYDIEN  ELISA IGA</t>
  </si>
  <si>
    <t>DB746</t>
  </si>
  <si>
    <t>CHLAMYDIEN  ELISA IGG</t>
  </si>
  <si>
    <t>DB747</t>
  </si>
  <si>
    <t>CHLAMYDIEN  ELISA IGM</t>
  </si>
  <si>
    <t>Î±-Cyano-4-hydroxycinnamic acid</t>
  </si>
  <si>
    <t>DF337</t>
  </si>
  <si>
    <t>ID broth</t>
  </si>
  <si>
    <t>DB077</t>
  </si>
  <si>
    <t>IMIPENEM</t>
  </si>
  <si>
    <t>DF612</t>
  </si>
  <si>
    <t>IMMUNOQUICK S. Pneumoniae (moÄŤ, likvor)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</si>
  <si>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</si>
  <si>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</si>
  <si>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</si>
  <si>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</si>
  <si>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</si>
  <si>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</si>
  <si>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</si>
  <si>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</si>
  <si>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</si>
  <si>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</si>
  <si>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</si>
  <si>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</si>
  <si>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</si>
  <si>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</si>
  <si>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</si>
  <si>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</si>
  <si>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</si>
  <si>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DF859</t>
  </si>
  <si>
    <t>JĂˇtrovĂ˝ bujon (WASP)</t>
  </si>
  <si>
    <t>Játrový bujon (10ml)- šroubovací uzávěr</t>
  </si>
  <si>
    <t>Játrový bujon (5ml)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</si>
  <si>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</si>
  <si>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</si>
  <si>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</si>
  <si>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</si>
  <si>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</si>
  <si>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</si>
  <si>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CHLOROVODĂŤKOVĂ 35% P.A.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</si>
  <si>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</si>
  <si>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</si>
  <si>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</si>
  <si>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</si>
  <si>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</si>
  <si>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</si>
  <si>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</si>
  <si>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</si>
  <si>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</si>
  <si>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</si>
  <si>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</si>
  <si>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</si>
  <si>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</si>
  <si>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</si>
  <si>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</si>
  <si>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</si>
  <si>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</si>
  <si>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</si>
  <si>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</si>
  <si>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</si>
  <si>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</si>
  <si>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</si>
  <si>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</si>
  <si>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</si>
  <si>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</si>
  <si>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</si>
  <si>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</si>
  <si>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</si>
  <si>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</si>
  <si>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</si>
  <si>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</si>
  <si>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</si>
  <si>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</si>
  <si>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</si>
  <si>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</si>
  <si>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</si>
  <si>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</si>
  <si>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</si>
  <si>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</si>
  <si>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</si>
  <si>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</si>
  <si>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</si>
  <si>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</si>
  <si>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</si>
  <si>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</si>
  <si>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</si>
  <si>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</si>
  <si>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</si>
  <si>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</si>
  <si>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</si>
  <si>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</si>
  <si>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</si>
  <si>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</si>
  <si>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</si>
  <si>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</si>
  <si>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</si>
  <si>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</si>
  <si>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</si>
  <si>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</si>
  <si>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</si>
  <si>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</si>
  <si>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</si>
  <si>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</si>
  <si>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</si>
  <si>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</si>
  <si>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</si>
  <si>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</si>
  <si>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</si>
  <si>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</si>
  <si>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</si>
  <si>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</si>
  <si>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</si>
  <si>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</si>
  <si>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</si>
  <si>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</si>
  <si>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</si>
  <si>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</si>
  <si>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</si>
  <si>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</si>
  <si>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</si>
  <si>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</si>
  <si>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</si>
  <si>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</si>
  <si>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</si>
  <si>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</si>
  <si>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</si>
  <si>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</si>
  <si>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</si>
  <si>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</si>
  <si>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</si>
  <si>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</si>
  <si>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</si>
  <si>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</si>
  <si>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</si>
  <si>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</si>
  <si>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</si>
  <si>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</si>
  <si>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</si>
  <si>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</si>
  <si>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</si>
  <si>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</si>
  <si>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</si>
  <si>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</si>
  <si>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</si>
  <si>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</si>
  <si>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</si>
  <si>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</si>
  <si>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</si>
  <si>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</si>
  <si>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</si>
  <si>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</si>
  <si>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</si>
  <si>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</si>
  <si>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</si>
  <si>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</si>
  <si>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</si>
  <si>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</si>
  <si>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</si>
  <si>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</si>
  <si>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(balenĂ­ 4x50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</si>
  <si>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</si>
  <si>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</si>
  <si>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</si>
  <si>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</si>
  <si>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</si>
  <si>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</si>
  <si>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</si>
  <si>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</si>
  <si>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</si>
  <si>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</si>
  <si>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</si>
  <si>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MalachitovĂˇ zeleĹ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</si>
  <si>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</si>
  <si>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</si>
  <si>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</si>
  <si>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</si>
  <si>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</si>
  <si>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</si>
  <si>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</si>
  <si>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testĹŻ)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</si>
  <si>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</si>
  <si>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</si>
  <si>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</si>
  <si>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</si>
  <si>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</si>
  <si>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</si>
  <si>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</si>
  <si>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DF803</t>
  </si>
  <si>
    <t>Monovalent E Coli (0119:B14)</t>
  </si>
  <si>
    <t>DF804</t>
  </si>
  <si>
    <t>Monovalent E Coli (0127:B8)</t>
  </si>
  <si>
    <t>DF807</t>
  </si>
  <si>
    <t>Monovalent E Coli (0142:K86)</t>
  </si>
  <si>
    <t>DF801</t>
  </si>
  <si>
    <t>Monovalent E Coli (026:B6)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</si>
  <si>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</si>
  <si>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</si>
  <si>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</si>
  <si>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</si>
  <si>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</si>
  <si>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</si>
  <si>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</si>
  <si>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</si>
  <si>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</si>
  <si>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</si>
  <si>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</si>
  <si>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</si>
  <si>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</si>
  <si>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</si>
  <si>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</si>
  <si>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</si>
  <si>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</si>
  <si>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</si>
  <si>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</si>
  <si>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</si>
  <si>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</si>
  <si>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</si>
  <si>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</si>
  <si>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</si>
  <si>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</si>
  <si>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DF626</t>
  </si>
  <si>
    <t>Nitrocefin - diagnostics (50 prouĹľkĹŻ )</t>
  </si>
  <si>
    <t>Nitrocefin - diagnostics (50 proužků )</t>
  </si>
  <si>
    <t>DD183</t>
  </si>
  <si>
    <t>NMIC-402</t>
  </si>
  <si>
    <t>DE212</t>
  </si>
  <si>
    <t>OFLOXACIN 4x50 ks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</si>
  <si>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</si>
  <si>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</si>
  <si>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</si>
  <si>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</si>
  <si>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</si>
  <si>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</si>
  <si>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</si>
  <si>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</si>
  <si>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</si>
  <si>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</si>
  <si>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</si>
  <si>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</si>
  <si>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</si>
  <si>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</si>
  <si>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</si>
  <si>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</si>
  <si>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</si>
  <si>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</si>
  <si>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</si>
  <si>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</si>
  <si>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</si>
  <si>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</si>
  <si>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</si>
  <si>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</si>
  <si>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</si>
  <si>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</si>
  <si>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</si>
  <si>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</si>
  <si>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</si>
  <si>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</si>
  <si>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</si>
  <si>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</si>
  <si>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Pufr.fyziologický roztok 2ml</t>
  </si>
  <si>
    <t>DH680</t>
  </si>
  <si>
    <t>QI Calibrator kit MGIT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</si>
  <si>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</si>
  <si>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</si>
  <si>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</si>
  <si>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</si>
  <si>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</si>
  <si>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</si>
  <si>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</si>
  <si>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</si>
  <si>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</si>
  <si>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</si>
  <si>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</si>
  <si>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</si>
  <si>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</si>
  <si>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</si>
  <si>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</si>
  <si>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</si>
  <si>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</si>
  <si>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</si>
  <si>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</si>
  <si>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96reakcĂ­ (Altona)</t>
  </si>
  <si>
    <t>RealStar Parvovirus B19 PCR Kit 1.0, 96reakcí (Altona)</t>
  </si>
  <si>
    <t>DH203</t>
  </si>
  <si>
    <t>Reverta - L</t>
  </si>
  <si>
    <t>DC556</t>
  </si>
  <si>
    <t>Rifampicin 5ug (balení 4x50)</t>
  </si>
  <si>
    <t>DI422</t>
  </si>
  <si>
    <t>RotaAdenoNoro</t>
  </si>
  <si>
    <t>DF898</t>
  </si>
  <si>
    <t>RPMI agar (PM)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</si>
  <si>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</si>
  <si>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</si>
  <si>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</si>
  <si>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</si>
  <si>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</si>
  <si>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</si>
  <si>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</si>
  <si>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DF423</t>
  </si>
  <si>
    <t>S.SALMO ANTI H 2</t>
  </si>
  <si>
    <t>DF425</t>
  </si>
  <si>
    <t>S.SALMO ANTI H 6</t>
  </si>
  <si>
    <t>DF426</t>
  </si>
  <si>
    <t>S.SALMO ANTI H 7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</si>
  <si>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</si>
  <si>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</si>
  <si>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</si>
  <si>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</si>
  <si>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</si>
  <si>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</si>
  <si>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</si>
  <si>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</si>
  <si>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</si>
  <si>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</si>
  <si>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</si>
  <si>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</si>
  <si>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</si>
  <si>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</si>
  <si>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</si>
  <si>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</si>
  <si>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</si>
  <si>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</si>
  <si>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Sabouraud Dextrose agar s CMP (šikmý)</t>
  </si>
  <si>
    <t>DA161</t>
  </si>
  <si>
    <t>Sabouraud Dextrose agar s CMP a CHM (ĹˇikmĂ˝)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</si>
  <si>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</si>
  <si>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</si>
  <si>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</si>
  <si>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</si>
  <si>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</si>
  <si>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</si>
  <si>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MALĂ‰ PRO CAMPYLOB.</t>
  </si>
  <si>
    <t>SACKY MALÉ PRO CAMPYLOB.</t>
  </si>
  <si>
    <t>SÁČKY STŘEDNÍ PRO anaerob. kultivaci</t>
  </si>
  <si>
    <t>DD901</t>
  </si>
  <si>
    <t>Safranin O 100g</t>
  </si>
  <si>
    <t>DG405</t>
  </si>
  <si>
    <t>Salmo.monovalent O:6,7,8</t>
  </si>
  <si>
    <t>DD782</t>
  </si>
  <si>
    <t>SALMO.PARA-B.SUSP.H (BH)</t>
  </si>
  <si>
    <t>DF352</t>
  </si>
  <si>
    <t>Salmonella H antis. C</t>
  </si>
  <si>
    <t>DH183</t>
  </si>
  <si>
    <t>Salmonella H Z10</t>
  </si>
  <si>
    <t>DH174</t>
  </si>
  <si>
    <t>Salmonella z</t>
  </si>
  <si>
    <t>DD600</t>
  </si>
  <si>
    <t>SelenitovĂ˝ bujon (5ml)</t>
  </si>
  <si>
    <t>DF860</t>
  </si>
  <si>
    <t>SelenitovĂ˝ bujon (WASP)</t>
  </si>
  <si>
    <t>Selenitový bujon (5ml)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</si>
  <si>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</si>
  <si>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</si>
  <si>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</si>
  <si>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</si>
  <si>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</si>
  <si>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</si>
  <si>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</si>
  <si>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</si>
  <si>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</si>
  <si>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</si>
  <si>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</si>
  <si>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</si>
  <si>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</si>
  <si>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</si>
  <si>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</si>
  <si>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</si>
  <si>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</si>
  <si>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</si>
  <si>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</si>
  <si>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</si>
  <si>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</si>
  <si>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</si>
  <si>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</si>
  <si>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</si>
  <si>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</si>
  <si>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</si>
  <si>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suspenzní médium pro MIC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</si>
  <si>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</si>
  <si>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</si>
  <si>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</si>
  <si>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</si>
  <si>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</si>
  <si>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</si>
  <si>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</si>
  <si>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ThioglykolĂˇtovĂ˝ bujon</t>
  </si>
  <si>
    <t>Thioglykolátový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</si>
  <si>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</si>
  <si>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</si>
  <si>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</si>
  <si>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</si>
  <si>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</si>
  <si>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</si>
  <si>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DI458</t>
  </si>
  <si>
    <t>Toxoplasma gondii RT PCR kit (25 reakcĂ­)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</si>
  <si>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</si>
  <si>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</si>
  <si>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</si>
  <si>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</si>
  <si>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</si>
  <si>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</si>
  <si>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</si>
  <si>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</si>
  <si>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</si>
  <si>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</si>
  <si>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</si>
  <si>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</si>
  <si>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</si>
  <si>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</si>
  <si>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</si>
  <si>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</si>
  <si>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</si>
  <si>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</si>
  <si>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</si>
  <si>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</si>
  <si>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</si>
  <si>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</si>
  <si>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</si>
  <si>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</si>
  <si>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</si>
  <si>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</si>
  <si>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</si>
  <si>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DC989</t>
  </si>
  <si>
    <t>WELLCOGEN BACTERIAL ANTI</t>
  </si>
  <si>
    <t>DF416</t>
  </si>
  <si>
    <t>Wellcolex colour Shigella</t>
  </si>
  <si>
    <t>DD084</t>
  </si>
  <si>
    <t>XPERT HCV VIRAL LOAD</t>
  </si>
  <si>
    <t>DG224</t>
  </si>
  <si>
    <t>XYLEN CISTY</t>
  </si>
  <si>
    <t>DH794</t>
  </si>
  <si>
    <t>Yersinia selective agar</t>
  </si>
  <si>
    <t>50115040</t>
  </si>
  <si>
    <t>laboratorní materiál (Z505)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</si>
  <si>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</si>
  <si>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</si>
  <si>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</si>
  <si>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</si>
  <si>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</si>
  <si>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</si>
  <si>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</si>
  <si>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</si>
  <si>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Klička bakteriologická 1,5 mm Mir.03</t>
  </si>
  <si>
    <t>Klička bakteriologická 3,0 mm Mir.05</t>
  </si>
  <si>
    <t>ZE002</t>
  </si>
  <si>
    <t>KuliÄŤka sklenÄ›nĂˇ tvrzenĂˇ pr. 4 mm bal. Ăˇ 1 kg VTRABALL4</t>
  </si>
  <si>
    <t>Kulička skleněná tvrzená pr. 4 mm bal. á 1 kg VTRABALL4</t>
  </si>
  <si>
    <t>ZD638</t>
  </si>
  <si>
    <t>Ĺ piÄŤka epDualfilter Tips 200 ul bal. Ăˇ 960 ks 0030077555</t>
  </si>
  <si>
    <t>ZC008</t>
  </si>
  <si>
    <t>Ĺ piÄŤka modrĂˇ typ Gilson 200-1000ul bal. Ăˇ 1000 ks BSR 067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</si>
  <si>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</si>
  <si>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</si>
  <si>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</si>
  <si>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</si>
  <si>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ZM667</t>
  </si>
  <si>
    <t>Ĺ piÄŤka pipetovacĂ­ s filtrem 1000ul ULTRAFINE bal. Ăˇ 576 ks (732-0534) VWRI732-0534</t>
  </si>
  <si>
    <t>ZM992</t>
  </si>
  <si>
    <t>Ĺ piÄŤka pipetovacĂ­ s filtrem 100ul bal. Ăˇ 960 ks (732-0523) VWRI732-0523</t>
  </si>
  <si>
    <t>ZB290</t>
  </si>
  <si>
    <t>Ĺ piÄŤka pipetovacĂ­ SARSTEDT 200 Âµl bezbarvĂˇ typ A bal. Ăˇ 500 ks 70.760.002</t>
  </si>
  <si>
    <t>ZL715</t>
  </si>
  <si>
    <t>Ĺ piÄŤka s filtrem SSNC filtertips 0,5 - 10 ul type bal. Ăˇ 768 ks B95010</t>
  </si>
  <si>
    <t>ZD127</t>
  </si>
  <si>
    <t>Mikrozkumavka eppendorf 0,5 ml bal. á 1000 ks K001298</t>
  </si>
  <si>
    <t>Mikrozkumavka eppendorf 0,5 ml bal. Ăˇ 1000 ks K001298</t>
  </si>
  <si>
    <t>ZD868</t>
  </si>
  <si>
    <t>Mikrozkumavka eppendorf 1,5 ml FLME23053</t>
  </si>
  <si>
    <t>ZL972</t>
  </si>
  <si>
    <t>Mikrozkumavka PCR 0,2 ml s plochĂ˝m vĂ­ÄŤkem single tubes bal. Ăˇ 1000 ks quagen FG-021F</t>
  </si>
  <si>
    <t>Mikrozkumavka PCR single tubes 0,2ml with flat cap. bal. á 1000 ks quagen FG-021F</t>
  </si>
  <si>
    <t>ZA740</t>
  </si>
  <si>
    <t>Miska petri UH 90 mm bal. á 480 ks 400974</t>
  </si>
  <si>
    <t>Miska petri UH 90 mm bal. Ăˇ 480 ks 400974</t>
  </si>
  <si>
    <t>ZP928</t>
  </si>
  <si>
    <t>Sklo podloĹľnĂ­ Ĺ™ezanĂ© mytĂ© Hanson 76 x 26 mm bal. Ăˇ 50 ks. 631-1550</t>
  </si>
  <si>
    <t>ZC831</t>
  </si>
  <si>
    <t>Sklo podloĹľnĂ­ mat. okraj bal. Ăˇ 50 ks AA00000112E (2501)</t>
  </si>
  <si>
    <t>Sklo podložní mat. okraj bal. á 50 ks AA00000112E (2501)</t>
  </si>
  <si>
    <t>Sklo podložní řezané myté Hanson 76 x 26 mm bal. á 50 ks. 631-1550</t>
  </si>
  <si>
    <t>ZK670</t>
  </si>
  <si>
    <t>Strip Low Tube Strip 8.LO-PRO NAT120/PK CLR bal á 120 stripů TLS0801 - cen. nab. CZ-19-0074/LSG</t>
  </si>
  <si>
    <t>Strip Low Tube Strip 8.LO-PRO NAT120/PK CLR bal Ăˇ 120 stripĹŻ TLS0801 - cen. nab. CZ-19-0074/LSG</t>
  </si>
  <si>
    <t>ZK597</t>
  </si>
  <si>
    <t>Strip PCR Tube Strips-Flat cup strips bal. á 10x12 strip.TCS0803 - cen. nabídka CZ-19-0074/LSG</t>
  </si>
  <si>
    <t>Strip PCR Tube Strips-Flat cup strips bal. Ăˇ 10x12 strip.TCS0803 - cen. nabĂ­dka CZ-19-0074/LSG</t>
  </si>
  <si>
    <t>Špička epDualfilter Tips 200 ul bal. á 960 ks 0030077555</t>
  </si>
  <si>
    <t>Špička modrá typ Gilson 200-1000ul bal. á 1000 ks BSR 067</t>
  </si>
  <si>
    <t>Špička pipetovací 0.5-20ul nesterilní bez filtru bal. á 1000 ks BUN001E-MR</t>
  </si>
  <si>
    <t>Špička pipetovací s filtrem 1000ul ULTRAFINE bal. á 576 ks (732-0534) VWRI732-0534</t>
  </si>
  <si>
    <t>Špička pipetovací s filtrem 100ul bal. á 960 ks (732-0523) VWRI732-0523</t>
  </si>
  <si>
    <t>Špička pipetovací SARSTEDT 200 µl bezbarvá typ A bal. á 500 ks 70.760.002</t>
  </si>
  <si>
    <t>Špička s filtrem SSNC filtertips 0,5 - 10 ul type bal. á 768 ks B95010</t>
  </si>
  <si>
    <t>ZC052</t>
  </si>
  <si>
    <t>TlouÄŤek drsnĂ˝ 24 x 115 mm JIZE213A/1</t>
  </si>
  <si>
    <t>ZM986</t>
  </si>
  <si>
    <t>Zkumavka falcon 5 ml s kulatĂ˝m dnem PS 12 x 75 mm 5 ml bez uzĂˇvÄ›ru sterilnĂ­ bal. Ăˇ 1000 ks BDAA352052</t>
  </si>
  <si>
    <t>Zkumavka falcon 5 ml s kulatým dnem PS 12 x 75 mm 5 ml bez uzávěru sterilní bal. á 1000 ks BDAA352052</t>
  </si>
  <si>
    <t>ZI434</t>
  </si>
  <si>
    <t>Zkumavka sample tubes 2 ml CB bal. á 1000 ks 990382</t>
  </si>
  <si>
    <t>Zkumavka sample tubes 2 ml CB bal. Ăˇ 1000 ks 990382</t>
  </si>
  <si>
    <t>50115050</t>
  </si>
  <si>
    <t>obvazový materiál (Z502)</t>
  </si>
  <si>
    <t>ZR226</t>
  </si>
  <si>
    <t>Kompresa gĂˇza 7,5 x 7,5 cm/100 ks nesterilnĂ­ 13493</t>
  </si>
  <si>
    <t>ZN366</t>
  </si>
  <si>
    <t>NĂˇplast poinjekÄŤnĂ­ elastickĂˇ tkanĂˇ jednotl. baleno 19 mm x 72 mm P-CURE1972ELAST</t>
  </si>
  <si>
    <t>ZB404</t>
  </si>
  <si>
    <t>Náplast cosmos 8 cm x 1 m 5403353</t>
  </si>
  <si>
    <t>Náplast poinjekční elastická tkaná jednotl. baleno 19 mm x 72 mm P-CURE1972ELAST</t>
  </si>
  <si>
    <t>ZN475</t>
  </si>
  <si>
    <t>Obinadlo elastickĂ© universal   8 cm x 5 m 1323100312</t>
  </si>
  <si>
    <t>ZL789</t>
  </si>
  <si>
    <t>Obvaz sterilnĂ­ hotovĂ˝ ÄŤ. 2 A4091360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</si>
  <si>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</si>
  <si>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</si>
  <si>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</si>
  <si>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</si>
  <si>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</si>
  <si>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</si>
  <si>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</si>
  <si>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</si>
  <si>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</si>
  <si>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</si>
  <si>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</si>
  <si>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DestiÄŤka mikrotitr. U steril bal. Ăˇ 240 ks 400916</t>
  </si>
  <si>
    <t>Destička mikrotitr. U steril bal. á 240 ks 400916</t>
  </si>
  <si>
    <t>ZB771</t>
  </si>
  <si>
    <t>DrĹľĂˇk jehly zĂˇkladnĂ­ 450201</t>
  </si>
  <si>
    <t>ZB863</t>
  </si>
  <si>
    <t>KliÄŤka inokulaÄŤnĂ­ 10 ul modrĂˇ bal. Ăˇ 20 ks 1682</t>
  </si>
  <si>
    <t>ZI767</t>
  </si>
  <si>
    <t>KliÄŤka inokulaÄŤnĂ­ modrĂˇ 10 ul WR086-03-0718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</si>
  <si>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</si>
  <si>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</si>
  <si>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</si>
  <si>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</si>
  <si>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</si>
  <si>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</si>
  <si>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</si>
  <si>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</si>
  <si>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</si>
  <si>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</si>
  <si>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</si>
  <si>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ZQ144</t>
  </si>
  <si>
    <t>Nůžky chirurgické rovné hrotnatotupé 150 mm TK-AJ 024-15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</si>
  <si>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</si>
  <si>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</si>
  <si>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</si>
  <si>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</si>
  <si>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</si>
  <si>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nesterilnĂ­ bal. Ăˇ 500 ks 1501</t>
  </si>
  <si>
    <t>Pipeta pasteurova 1 ml nesterilní bal. á 500 ks 1501</t>
  </si>
  <si>
    <t>ZB222</t>
  </si>
  <si>
    <t>Pipeta pasteurova 1 ml sterilnĂ­ bal. Ăˇ 2000 ks 1501/SG</t>
  </si>
  <si>
    <t>Pipeta pasteurova 1 ml sterilní bal. á 2000 ks 1501/SG</t>
  </si>
  <si>
    <t>ZA813</t>
  </si>
  <si>
    <t>Rotor adapters (10 x 24) elution tubes (1,5 ml) bal. á 240 ks 990394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</si>
  <si>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</si>
  <si>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</si>
  <si>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</si>
  <si>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</si>
  <si>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</si>
  <si>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ZA789</t>
  </si>
  <si>
    <t>StĹ™Ă­kaÄŤka injekÄŤnĂ­ 2-dĂ­lnĂˇ 2 ml L Inject Solo 4606027V  - povoleno pouze pro NOVOROZENECKĂ‰ ODD.</t>
  </si>
  <si>
    <t>StĹ™Ă­kaÄŤka injekÄŤnĂ­ 2-dĂ­lnĂˇ 2 ml L Inject Solo 4606027V - nahrazuje ZR395</t>
  </si>
  <si>
    <t>ZR396</t>
  </si>
  <si>
    <t>StĹ™Ă­kaÄŤka injekÄŤnĂ­ 2-dĂ­lnĂˇ 5 ml L DISCARDIT LE 309050</t>
  </si>
  <si>
    <t>ZA787</t>
  </si>
  <si>
    <t>Stříkačka injekční 2-dílná 10 ml L Inject Solo 4606108V</t>
  </si>
  <si>
    <t>Stříkačka injekční 2-dílná 2 ml L Inject Solo 4606027V</t>
  </si>
  <si>
    <t>ZA790</t>
  </si>
  <si>
    <t>Stříkačka injekční 2-dílná 5 ml L Inject Solo4606051V</t>
  </si>
  <si>
    <t>ZB789</t>
  </si>
  <si>
    <t>VĂ­ÄŤko k mikrotitr.destiÄŤce 400921</t>
  </si>
  <si>
    <t>ZF005</t>
  </si>
  <si>
    <t>VaniÄŤka promĂ˝vacĂ­ pro profiblot 48 MG-21040</t>
  </si>
  <si>
    <t>Vanička promývací pro profiblot 48 MG-21040</t>
  </si>
  <si>
    <t>Víčko k mikrotitr.destičce 400921</t>
  </si>
  <si>
    <t>ZB762</t>
  </si>
  <si>
    <t>Zkumavka ÄŤervenĂˇ 6 ml 456092</t>
  </si>
  <si>
    <t>ZD195</t>
  </si>
  <si>
    <t>Zkumavka PS 4 ml 400948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</si>
  <si>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</si>
  <si>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</si>
  <si>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</si>
  <si>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</si>
  <si>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</si>
  <si>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</si>
  <si>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Jehla injekční 0,9 x 40 mm žlutá 4657519</t>
  </si>
  <si>
    <t>ZA836</t>
  </si>
  <si>
    <t>Jehla injekční 0,9 x 70 mm žlutá 4665791</t>
  </si>
  <si>
    <t>Jehla injekční 1,2 x 40 mm růžová 4665120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</si>
  <si>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</si>
  <si>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</si>
  <si>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</si>
  <si>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</si>
  <si>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</si>
  <si>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</si>
  <si>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</si>
  <si>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</si>
  <si>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</si>
  <si>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</si>
  <si>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ZI757</t>
  </si>
  <si>
    <t>Rukavice vyĹˇetĹ™ovacĂ­ vinyl bez pudru nesterilnĂ­ S Ăˇ 100 ks EFEKTVR02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</si>
  <si>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</si>
  <si>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</si>
  <si>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</si>
  <si>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</si>
  <si>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</si>
  <si>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</si>
  <si>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</si>
  <si>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</si>
  <si>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</si>
  <si>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</si>
  <si>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</si>
  <si>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</si>
  <si>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</si>
  <si>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</si>
  <si>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</si>
  <si>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</si>
  <si>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</si>
  <si>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</si>
  <si>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</si>
  <si>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</si>
  <si>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</si>
  <si>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</si>
  <si>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</si>
  <si>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</si>
  <si>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</si>
  <si>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</si>
  <si>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</si>
  <si>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</si>
  <si>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</si>
  <si>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</si>
  <si>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</si>
  <si>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</si>
  <si>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</si>
  <si>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</si>
  <si>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</si>
  <si>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</si>
  <si>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</si>
  <si>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</si>
  <si>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</si>
  <si>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</si>
  <si>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</si>
  <si>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</si>
  <si>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</si>
  <si>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</si>
  <si>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</si>
  <si>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</si>
  <si>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</si>
  <si>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</si>
  <si>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</si>
  <si>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</si>
  <si>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</si>
  <si>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</si>
  <si>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</si>
  <si>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</si>
  <si>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</si>
  <si>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</si>
  <si>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</si>
  <si>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</si>
  <si>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</si>
  <si>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</si>
  <si>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</si>
  <si>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</si>
  <si>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</si>
  <si>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</si>
  <si>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</si>
  <si>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</si>
  <si>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</si>
  <si>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</si>
  <si>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</si>
  <si>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</si>
  <si>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</si>
  <si>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</si>
  <si>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</si>
  <si>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</si>
  <si>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</si>
  <si>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</si>
  <si>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</si>
  <si>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</si>
  <si>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</si>
  <si>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</si>
  <si>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</si>
  <si>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</si>
  <si>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</si>
  <si>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</si>
  <si>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</si>
  <si>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</si>
  <si>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</si>
  <si>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</si>
  <si>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</si>
  <si>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</si>
  <si>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</si>
  <si>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</si>
  <si>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</si>
  <si>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</si>
  <si>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</si>
  <si>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</si>
  <si>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</si>
  <si>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</si>
  <si>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</si>
  <si>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</si>
  <si>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</si>
  <si>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</si>
  <si>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</si>
  <si>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</si>
  <si>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</si>
  <si>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</si>
  <si>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</si>
  <si>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</si>
  <si>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</si>
  <si>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</si>
  <si>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</si>
  <si>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</si>
  <si>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</si>
  <si>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</si>
  <si>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</si>
  <si>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</si>
  <si>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</si>
  <si>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</si>
  <si>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</si>
  <si>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</si>
  <si>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</si>
  <si>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</si>
  <si>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</si>
  <si>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</si>
  <si>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</si>
  <si>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</si>
  <si>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</si>
  <si>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</si>
  <si>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</si>
  <si>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</si>
  <si>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</si>
  <si>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</si>
  <si>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</si>
  <si>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</si>
  <si>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</si>
  <si>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</si>
  <si>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</si>
  <si>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</si>
  <si>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</si>
  <si>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</si>
  <si>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</si>
  <si>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</si>
  <si>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</si>
  <si>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</si>
  <si>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</si>
  <si>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</si>
  <si>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</si>
  <si>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</si>
  <si>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</si>
  <si>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</si>
  <si>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</si>
  <si>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</si>
  <si>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</si>
  <si>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</si>
  <si>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</si>
  <si>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</si>
  <si>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</si>
  <si>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</si>
  <si>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</si>
  <si>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</si>
  <si>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</si>
  <si>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</si>
  <si>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</si>
  <si>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</si>
  <si>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</si>
  <si>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</si>
  <si>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</si>
  <si>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</si>
  <si>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</si>
  <si>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</si>
  <si>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</si>
  <si>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</si>
  <si>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</si>
  <si>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</si>
  <si>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</si>
  <si>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</si>
  <si>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</si>
  <si>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</si>
  <si>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</si>
  <si>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</si>
  <si>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</si>
  <si>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</si>
  <si>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</si>
  <si>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</si>
  <si>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</si>
  <si>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</si>
  <si>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</si>
  <si>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</si>
  <si>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</si>
  <si>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</si>
  <si>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</si>
  <si>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</si>
  <si>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</si>
  <si>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60 - URGENT: Oddělení urgentního příjmu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</si>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</sst>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82" xfId="0" applyNumberFormat="1" applyFont="1" applyFill="1" applyBorder="1"/>
    <xf numFmtId="0" fontId="40" fillId="0" borderId="81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0.89550171459896211</c:v>
                </c:pt>
                <c:pt idx="1">
                  <c:v>0.90067055432622334</c:v>
                </c:pt>
                <c:pt idx="2">
                  <c:v>0.8523538284891804</c:v>
                </c:pt>
                <c:pt idx="3">
                  <c:v>0.95291383427235254</c:v>
                </c:pt>
                <c:pt idx="4">
                  <c:v>0.95202292744863182</c:v>
                </c:pt>
                <c:pt idx="5">
                  <c:v>0.92478605527418722</c:v>
                </c:pt>
                <c:pt idx="6">
                  <c:v>0.88828011935440876</c:v>
                </c:pt>
                <c:pt idx="7">
                  <c:v>0.8917515531684348</c:v>
                </c:pt>
                <c:pt idx="8">
                  <c:v>0.88965285864183197</c:v>
                </c:pt>
                <c:pt idx="9">
                  <c:v>0.89221091370106864</c:v>
                </c:pt>
                <c:pt idx="10">
                  <c:v>0.87681323689512847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0.82969369537829785</c:v>
                </c:pt>
                <c:pt idx="1">
                  <c:v>0.82969369537829785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0" tableBorderDxfId="89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6" totalsRowShown="0">
  <autoFilter ref="C3:S14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528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610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4" t="s">
        <v>611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618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1556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1582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1586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1717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1718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1780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844983A3-2581-4577-A441-5C903C9554E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528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2.4</v>
      </c>
      <c r="G3" s="43">
        <f>SUBTOTAL(9,G6:G1048576)</f>
        <v>417.82600000000002</v>
      </c>
      <c r="H3" s="44">
        <f>IF(M3=0,0,G3/M3)</f>
        <v>0.61450783603162651</v>
      </c>
      <c r="I3" s="43">
        <f>SUBTOTAL(9,I6:I1048576)</f>
        <v>3</v>
      </c>
      <c r="J3" s="43">
        <f>SUBTOTAL(9,J6:J1048576)</f>
        <v>262.11</v>
      </c>
      <c r="K3" s="44">
        <f>IF(M3=0,0,J3/M3)</f>
        <v>0.38549216396837349</v>
      </c>
      <c r="L3" s="43">
        <f>SUBTOTAL(9,L6:L1048576)</f>
        <v>5.4</v>
      </c>
      <c r="M3" s="45">
        <f>SUBTOTAL(9,M6:M1048576)</f>
        <v>679.93600000000004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2" t="s">
        <v>131</v>
      </c>
      <c r="C5" s="542" t="s">
        <v>70</v>
      </c>
      <c r="D5" s="542" t="s">
        <v>132</v>
      </c>
      <c r="E5" s="542" t="s">
        <v>133</v>
      </c>
      <c r="F5" s="543" t="s">
        <v>28</v>
      </c>
      <c r="G5" s="543" t="s">
        <v>14</v>
      </c>
      <c r="H5" s="523" t="s">
        <v>134</v>
      </c>
      <c r="I5" s="522" t="s">
        <v>28</v>
      </c>
      <c r="J5" s="543" t="s">
        <v>14</v>
      </c>
      <c r="K5" s="523" t="s">
        <v>134</v>
      </c>
      <c r="L5" s="522" t="s">
        <v>28</v>
      </c>
      <c r="M5" s="544" t="s">
        <v>14</v>
      </c>
    </row>
    <row r="6" spans="1:13" ht="14.45" customHeight="1" x14ac:dyDescent="0.2">
      <c r="A6" s="500" t="s">
        <v>450</v>
      </c>
      <c r="B6" s="501" t="s">
        <v>512</v>
      </c>
      <c r="C6" s="501" t="s">
        <v>513</v>
      </c>
      <c r="D6" s="501" t="s">
        <v>514</v>
      </c>
      <c r="E6" s="501" t="s">
        <v>515</v>
      </c>
      <c r="F6" s="505"/>
      <c r="G6" s="505"/>
      <c r="H6" s="526">
        <v>0</v>
      </c>
      <c r="I6" s="505">
        <v>2</v>
      </c>
      <c r="J6" s="505">
        <v>228.72000000000003</v>
      </c>
      <c r="K6" s="526">
        <v>1</v>
      </c>
      <c r="L6" s="505">
        <v>2</v>
      </c>
      <c r="M6" s="506">
        <v>228.72000000000003</v>
      </c>
    </row>
    <row r="7" spans="1:13" ht="14.45" customHeight="1" x14ac:dyDescent="0.2">
      <c r="A7" s="507" t="s">
        <v>450</v>
      </c>
      <c r="B7" s="508" t="s">
        <v>516</v>
      </c>
      <c r="C7" s="508" t="s">
        <v>517</v>
      </c>
      <c r="D7" s="508" t="s">
        <v>518</v>
      </c>
      <c r="E7" s="508" t="s">
        <v>519</v>
      </c>
      <c r="F7" s="512">
        <v>2</v>
      </c>
      <c r="G7" s="512">
        <v>66.8</v>
      </c>
      <c r="H7" s="535">
        <v>1</v>
      </c>
      <c r="I7" s="512"/>
      <c r="J7" s="512"/>
      <c r="K7" s="535">
        <v>0</v>
      </c>
      <c r="L7" s="512">
        <v>2</v>
      </c>
      <c r="M7" s="513">
        <v>66.8</v>
      </c>
    </row>
    <row r="8" spans="1:13" ht="14.45" customHeight="1" x14ac:dyDescent="0.2">
      <c r="A8" s="507" t="s">
        <v>450</v>
      </c>
      <c r="B8" s="508" t="s">
        <v>520</v>
      </c>
      <c r="C8" s="508" t="s">
        <v>521</v>
      </c>
      <c r="D8" s="508" t="s">
        <v>522</v>
      </c>
      <c r="E8" s="508" t="s">
        <v>523</v>
      </c>
      <c r="F8" s="512">
        <v>0.4</v>
      </c>
      <c r="G8" s="512">
        <v>351.02600000000001</v>
      </c>
      <c r="H8" s="535">
        <v>1</v>
      </c>
      <c r="I8" s="512"/>
      <c r="J8" s="512"/>
      <c r="K8" s="535">
        <v>0</v>
      </c>
      <c r="L8" s="512">
        <v>0.4</v>
      </c>
      <c r="M8" s="513">
        <v>351.02600000000001</v>
      </c>
    </row>
    <row r="9" spans="1:13" ht="14.45" customHeight="1" thickBot="1" x14ac:dyDescent="0.25">
      <c r="A9" s="514" t="s">
        <v>450</v>
      </c>
      <c r="B9" s="515" t="s">
        <v>524</v>
      </c>
      <c r="C9" s="515" t="s">
        <v>525</v>
      </c>
      <c r="D9" s="515" t="s">
        <v>526</v>
      </c>
      <c r="E9" s="515" t="s">
        <v>527</v>
      </c>
      <c r="F9" s="519"/>
      <c r="G9" s="519"/>
      <c r="H9" s="527">
        <v>0</v>
      </c>
      <c r="I9" s="519">
        <v>1</v>
      </c>
      <c r="J9" s="519">
        <v>33.39</v>
      </c>
      <c r="K9" s="527">
        <v>1</v>
      </c>
      <c r="L9" s="519">
        <v>1</v>
      </c>
      <c r="M9" s="520">
        <v>33.39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8DA87359-DD1B-4780-8A5F-8D8365E0E6B7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140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81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5" t="s">
        <v>197</v>
      </c>
      <c r="B5" s="546" t="s">
        <v>199</v>
      </c>
      <c r="C5" s="546" t="s">
        <v>200</v>
      </c>
      <c r="D5" s="546" t="s">
        <v>201</v>
      </c>
      <c r="E5" s="547" t="s">
        <v>202</v>
      </c>
      <c r="F5" s="548" t="s">
        <v>199</v>
      </c>
      <c r="G5" s="549" t="s">
        <v>200</v>
      </c>
      <c r="H5" s="549" t="s">
        <v>201</v>
      </c>
      <c r="I5" s="550" t="s">
        <v>202</v>
      </c>
      <c r="J5" s="546" t="s">
        <v>199</v>
      </c>
      <c r="K5" s="546" t="s">
        <v>200</v>
      </c>
      <c r="L5" s="546" t="s">
        <v>201</v>
      </c>
      <c r="M5" s="547" t="s">
        <v>202</v>
      </c>
      <c r="N5" s="548" t="s">
        <v>199</v>
      </c>
      <c r="O5" s="549" t="s">
        <v>200</v>
      </c>
      <c r="P5" s="549" t="s">
        <v>201</v>
      </c>
      <c r="Q5" s="550" t="s">
        <v>202</v>
      </c>
    </row>
    <row r="6" spans="1:17" ht="14.45" customHeight="1" x14ac:dyDescent="0.2">
      <c r="A6" s="553" t="s">
        <v>529</v>
      </c>
      <c r="B6" s="557"/>
      <c r="C6" s="505"/>
      <c r="D6" s="505"/>
      <c r="E6" s="506"/>
      <c r="F6" s="555"/>
      <c r="G6" s="526"/>
      <c r="H6" s="526"/>
      <c r="I6" s="559"/>
      <c r="J6" s="557"/>
      <c r="K6" s="505"/>
      <c r="L6" s="505"/>
      <c r="M6" s="506"/>
      <c r="N6" s="555"/>
      <c r="O6" s="526"/>
      <c r="P6" s="526"/>
      <c r="Q6" s="551"/>
    </row>
    <row r="7" spans="1:17" ht="14.45" customHeight="1" thickBot="1" x14ac:dyDescent="0.25">
      <c r="A7" s="554" t="s">
        <v>507</v>
      </c>
      <c r="B7" s="558">
        <v>140</v>
      </c>
      <c r="C7" s="519"/>
      <c r="D7" s="519"/>
      <c r="E7" s="520"/>
      <c r="F7" s="556">
        <v>1</v>
      </c>
      <c r="G7" s="527">
        <v>0</v>
      </c>
      <c r="H7" s="527">
        <v>0</v>
      </c>
      <c r="I7" s="560">
        <v>0</v>
      </c>
      <c r="J7" s="558">
        <v>81</v>
      </c>
      <c r="K7" s="519"/>
      <c r="L7" s="519"/>
      <c r="M7" s="520"/>
      <c r="N7" s="556">
        <v>1</v>
      </c>
      <c r="O7" s="527">
        <v>0</v>
      </c>
      <c r="P7" s="527">
        <v>0</v>
      </c>
      <c r="Q7" s="5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30B9786D-33D0-45F6-A94B-E69FB8E57033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40</v>
      </c>
      <c r="B5" s="488" t="s">
        <v>530</v>
      </c>
      <c r="C5" s="491">
        <v>2991.67</v>
      </c>
      <c r="D5" s="491">
        <v>22</v>
      </c>
      <c r="E5" s="491">
        <v>2302.09</v>
      </c>
      <c r="F5" s="561">
        <v>0.76949997827300476</v>
      </c>
      <c r="G5" s="491">
        <v>16</v>
      </c>
      <c r="H5" s="561">
        <v>0.72727272727272729</v>
      </c>
      <c r="I5" s="491">
        <v>689.58</v>
      </c>
      <c r="J5" s="561">
        <v>0.2305000217269953</v>
      </c>
      <c r="K5" s="491">
        <v>6</v>
      </c>
      <c r="L5" s="561">
        <v>0.27272727272727271</v>
      </c>
      <c r="M5" s="491" t="s">
        <v>68</v>
      </c>
      <c r="N5" s="150"/>
    </row>
    <row r="6" spans="1:14" ht="14.45" customHeight="1" x14ac:dyDescent="0.2">
      <c r="A6" s="487">
        <v>40</v>
      </c>
      <c r="B6" s="488" t="s">
        <v>531</v>
      </c>
      <c r="C6" s="491">
        <v>2991.67</v>
      </c>
      <c r="D6" s="491">
        <v>22</v>
      </c>
      <c r="E6" s="491">
        <v>2302.09</v>
      </c>
      <c r="F6" s="561">
        <v>0.76949997827300476</v>
      </c>
      <c r="G6" s="491">
        <v>16</v>
      </c>
      <c r="H6" s="561">
        <v>0.72727272727272729</v>
      </c>
      <c r="I6" s="491">
        <v>689.58</v>
      </c>
      <c r="J6" s="561">
        <v>0.2305000217269953</v>
      </c>
      <c r="K6" s="491">
        <v>6</v>
      </c>
      <c r="L6" s="561">
        <v>0.27272727272727271</v>
      </c>
      <c r="M6" s="491" t="s">
        <v>1</v>
      </c>
      <c r="N6" s="150"/>
    </row>
    <row r="7" spans="1:14" ht="14.45" customHeight="1" x14ac:dyDescent="0.2">
      <c r="A7" s="487" t="s">
        <v>441</v>
      </c>
      <c r="B7" s="488" t="s">
        <v>3</v>
      </c>
      <c r="C7" s="491">
        <v>2991.67</v>
      </c>
      <c r="D7" s="491">
        <v>22</v>
      </c>
      <c r="E7" s="491">
        <v>2302.09</v>
      </c>
      <c r="F7" s="561">
        <v>0.76949997827300476</v>
      </c>
      <c r="G7" s="491">
        <v>16</v>
      </c>
      <c r="H7" s="561">
        <v>0.72727272727272729</v>
      </c>
      <c r="I7" s="491">
        <v>689.58</v>
      </c>
      <c r="J7" s="561">
        <v>0.2305000217269953</v>
      </c>
      <c r="K7" s="491">
        <v>6</v>
      </c>
      <c r="L7" s="561">
        <v>0.27272727272727271</v>
      </c>
      <c r="M7" s="491" t="s">
        <v>449</v>
      </c>
      <c r="N7" s="150"/>
    </row>
    <row r="9" spans="1:14" ht="14.45" customHeight="1" x14ac:dyDescent="0.2">
      <c r="A9" s="487">
        <v>40</v>
      </c>
      <c r="B9" s="488" t="s">
        <v>530</v>
      </c>
      <c r="C9" s="491" t="s">
        <v>443</v>
      </c>
      <c r="D9" s="491" t="s">
        <v>443</v>
      </c>
      <c r="E9" s="491" t="s">
        <v>443</v>
      </c>
      <c r="F9" s="561" t="s">
        <v>443</v>
      </c>
      <c r="G9" s="491" t="s">
        <v>443</v>
      </c>
      <c r="H9" s="561" t="s">
        <v>443</v>
      </c>
      <c r="I9" s="491" t="s">
        <v>443</v>
      </c>
      <c r="J9" s="561" t="s">
        <v>443</v>
      </c>
      <c r="K9" s="491" t="s">
        <v>443</v>
      </c>
      <c r="L9" s="561" t="s">
        <v>443</v>
      </c>
      <c r="M9" s="491" t="s">
        <v>68</v>
      </c>
      <c r="N9" s="150"/>
    </row>
    <row r="10" spans="1:14" ht="14.45" customHeight="1" x14ac:dyDescent="0.2">
      <c r="A10" s="487" t="s">
        <v>532</v>
      </c>
      <c r="B10" s="488" t="s">
        <v>531</v>
      </c>
      <c r="C10" s="491">
        <v>2991.67</v>
      </c>
      <c r="D10" s="491">
        <v>22</v>
      </c>
      <c r="E10" s="491">
        <v>2302.09</v>
      </c>
      <c r="F10" s="561">
        <v>0.76949997827300476</v>
      </c>
      <c r="G10" s="491">
        <v>16</v>
      </c>
      <c r="H10" s="561">
        <v>0.72727272727272729</v>
      </c>
      <c r="I10" s="491">
        <v>689.58</v>
      </c>
      <c r="J10" s="561">
        <v>0.2305000217269953</v>
      </c>
      <c r="K10" s="491">
        <v>6</v>
      </c>
      <c r="L10" s="561">
        <v>0.27272727272727271</v>
      </c>
      <c r="M10" s="491" t="s">
        <v>1</v>
      </c>
      <c r="N10" s="150"/>
    </row>
    <row r="11" spans="1:14" ht="14.45" customHeight="1" x14ac:dyDescent="0.2">
      <c r="A11" s="487" t="s">
        <v>532</v>
      </c>
      <c r="B11" s="488" t="s">
        <v>533</v>
      </c>
      <c r="C11" s="491">
        <v>2991.67</v>
      </c>
      <c r="D11" s="491">
        <v>22</v>
      </c>
      <c r="E11" s="491">
        <v>2302.09</v>
      </c>
      <c r="F11" s="561">
        <v>0.76949997827300476</v>
      </c>
      <c r="G11" s="491">
        <v>16</v>
      </c>
      <c r="H11" s="561">
        <v>0.72727272727272729</v>
      </c>
      <c r="I11" s="491">
        <v>689.58</v>
      </c>
      <c r="J11" s="561">
        <v>0.2305000217269953</v>
      </c>
      <c r="K11" s="491">
        <v>6</v>
      </c>
      <c r="L11" s="561">
        <v>0.27272727272727271</v>
      </c>
      <c r="M11" s="491" t="s">
        <v>453</v>
      </c>
      <c r="N11" s="150"/>
    </row>
    <row r="12" spans="1:14" ht="14.45" customHeight="1" x14ac:dyDescent="0.2">
      <c r="A12" s="487" t="s">
        <v>443</v>
      </c>
      <c r="B12" s="488" t="s">
        <v>443</v>
      </c>
      <c r="C12" s="491" t="s">
        <v>443</v>
      </c>
      <c r="D12" s="491" t="s">
        <v>443</v>
      </c>
      <c r="E12" s="491" t="s">
        <v>443</v>
      </c>
      <c r="F12" s="561" t="s">
        <v>443</v>
      </c>
      <c r="G12" s="491" t="s">
        <v>443</v>
      </c>
      <c r="H12" s="561" t="s">
        <v>443</v>
      </c>
      <c r="I12" s="491" t="s">
        <v>443</v>
      </c>
      <c r="J12" s="561" t="s">
        <v>443</v>
      </c>
      <c r="K12" s="491" t="s">
        <v>443</v>
      </c>
      <c r="L12" s="561" t="s">
        <v>443</v>
      </c>
      <c r="M12" s="491" t="s">
        <v>454</v>
      </c>
      <c r="N12" s="150"/>
    </row>
    <row r="13" spans="1:14" ht="14.45" customHeight="1" x14ac:dyDescent="0.2">
      <c r="A13" s="487" t="s">
        <v>441</v>
      </c>
      <c r="B13" s="488" t="s">
        <v>534</v>
      </c>
      <c r="C13" s="491">
        <v>2991.67</v>
      </c>
      <c r="D13" s="491">
        <v>22</v>
      </c>
      <c r="E13" s="491">
        <v>2302.09</v>
      </c>
      <c r="F13" s="561">
        <v>0.76949997827300476</v>
      </c>
      <c r="G13" s="491">
        <v>16</v>
      </c>
      <c r="H13" s="561">
        <v>0.72727272727272729</v>
      </c>
      <c r="I13" s="491">
        <v>689.58</v>
      </c>
      <c r="J13" s="561">
        <v>0.2305000217269953</v>
      </c>
      <c r="K13" s="491">
        <v>6</v>
      </c>
      <c r="L13" s="561">
        <v>0.27272727272727271</v>
      </c>
      <c r="M13" s="491" t="s">
        <v>449</v>
      </c>
      <c r="N13" s="150"/>
    </row>
    <row r="14" spans="1:14" ht="14.45" customHeight="1" x14ac:dyDescent="0.2">
      <c r="A14" s="562" t="s">
        <v>247</v>
      </c>
    </row>
    <row r="15" spans="1:14" ht="14.45" customHeight="1" x14ac:dyDescent="0.2">
      <c r="A15" s="563" t="s">
        <v>535</v>
      </c>
    </row>
    <row r="16" spans="1:14" ht="14.45" customHeight="1" x14ac:dyDescent="0.2">
      <c r="A16" s="562" t="s">
        <v>536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6C565CDC-2BA8-454A-B40D-536C28F4A798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5" t="s">
        <v>135</v>
      </c>
      <c r="B4" s="546" t="s">
        <v>19</v>
      </c>
      <c r="C4" s="567"/>
      <c r="D4" s="546" t="s">
        <v>20</v>
      </c>
      <c r="E4" s="567"/>
      <c r="F4" s="546" t="s">
        <v>19</v>
      </c>
      <c r="G4" s="549" t="s">
        <v>2</v>
      </c>
      <c r="H4" s="546" t="s">
        <v>20</v>
      </c>
      <c r="I4" s="549" t="s">
        <v>2</v>
      </c>
      <c r="J4" s="546" t="s">
        <v>19</v>
      </c>
      <c r="K4" s="549" t="s">
        <v>2</v>
      </c>
      <c r="L4" s="546" t="s">
        <v>20</v>
      </c>
      <c r="M4" s="550" t="s">
        <v>2</v>
      </c>
    </row>
    <row r="5" spans="1:13" ht="14.45" customHeight="1" x14ac:dyDescent="0.2">
      <c r="A5" s="564" t="s">
        <v>537</v>
      </c>
      <c r="B5" s="557">
        <v>853.81</v>
      </c>
      <c r="C5" s="501">
        <v>1</v>
      </c>
      <c r="D5" s="569">
        <v>6</v>
      </c>
      <c r="E5" s="573" t="s">
        <v>537</v>
      </c>
      <c r="F5" s="557">
        <v>211.04000000000002</v>
      </c>
      <c r="G5" s="526">
        <v>0.24717442990829344</v>
      </c>
      <c r="H5" s="505">
        <v>2</v>
      </c>
      <c r="I5" s="551">
        <v>0.33333333333333331</v>
      </c>
      <c r="J5" s="576">
        <v>642.77</v>
      </c>
      <c r="K5" s="526">
        <v>0.75282557009170659</v>
      </c>
      <c r="L5" s="505">
        <v>4</v>
      </c>
      <c r="M5" s="551">
        <v>0.66666666666666663</v>
      </c>
    </row>
    <row r="6" spans="1:13" ht="14.45" customHeight="1" x14ac:dyDescent="0.2">
      <c r="A6" s="565" t="s">
        <v>538</v>
      </c>
      <c r="B6" s="568">
        <v>388.88</v>
      </c>
      <c r="C6" s="508">
        <v>1</v>
      </c>
      <c r="D6" s="570">
        <v>2</v>
      </c>
      <c r="E6" s="574" t="s">
        <v>538</v>
      </c>
      <c r="F6" s="568">
        <v>388.88</v>
      </c>
      <c r="G6" s="535">
        <v>1</v>
      </c>
      <c r="H6" s="512">
        <v>2</v>
      </c>
      <c r="I6" s="572">
        <v>1</v>
      </c>
      <c r="J6" s="577"/>
      <c r="K6" s="535">
        <v>0</v>
      </c>
      <c r="L6" s="512"/>
      <c r="M6" s="572">
        <v>0</v>
      </c>
    </row>
    <row r="7" spans="1:13" ht="14.45" customHeight="1" x14ac:dyDescent="0.2">
      <c r="A7" s="565" t="s">
        <v>539</v>
      </c>
      <c r="B7" s="568">
        <v>1389.67</v>
      </c>
      <c r="C7" s="508">
        <v>1</v>
      </c>
      <c r="D7" s="570">
        <v>12</v>
      </c>
      <c r="E7" s="574" t="s">
        <v>539</v>
      </c>
      <c r="F7" s="568">
        <v>1389.67</v>
      </c>
      <c r="G7" s="535">
        <v>1</v>
      </c>
      <c r="H7" s="512">
        <v>11</v>
      </c>
      <c r="I7" s="572">
        <v>0.91666666666666663</v>
      </c>
      <c r="J7" s="577">
        <v>0</v>
      </c>
      <c r="K7" s="535">
        <v>0</v>
      </c>
      <c r="L7" s="512">
        <v>1</v>
      </c>
      <c r="M7" s="572">
        <v>8.3333333333333329E-2</v>
      </c>
    </row>
    <row r="8" spans="1:13" ht="14.45" customHeight="1" thickBot="1" x14ac:dyDescent="0.25">
      <c r="A8" s="566" t="s">
        <v>540</v>
      </c>
      <c r="B8" s="558">
        <v>359.31</v>
      </c>
      <c r="C8" s="515">
        <v>1</v>
      </c>
      <c r="D8" s="571">
        <v>2</v>
      </c>
      <c r="E8" s="575" t="s">
        <v>540</v>
      </c>
      <c r="F8" s="558">
        <v>312.5</v>
      </c>
      <c r="G8" s="527">
        <v>0.86972252372603043</v>
      </c>
      <c r="H8" s="519">
        <v>1</v>
      </c>
      <c r="I8" s="552">
        <v>0.5</v>
      </c>
      <c r="J8" s="578">
        <v>46.81</v>
      </c>
      <c r="K8" s="527">
        <v>0.13027747627396954</v>
      </c>
      <c r="L8" s="519">
        <v>1</v>
      </c>
      <c r="M8" s="552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523CC5FE-D1B0-4447-A783-EC1E01ABEC5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610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2991.67</v>
      </c>
      <c r="N3" s="66">
        <f>SUBTOTAL(9,N7:N1048576)</f>
        <v>31</v>
      </c>
      <c r="O3" s="66">
        <f>SUBTOTAL(9,O7:O1048576)</f>
        <v>22</v>
      </c>
      <c r="P3" s="66">
        <f>SUBTOTAL(9,P7:P1048576)</f>
        <v>2302.09</v>
      </c>
      <c r="Q3" s="67">
        <f>IF(M3=0,0,P3/M3)</f>
        <v>0.76949997827300476</v>
      </c>
      <c r="R3" s="66">
        <f>SUBTOTAL(9,R7:R1048576)</f>
        <v>21</v>
      </c>
      <c r="S3" s="67">
        <f>IF(N3=0,0,R3/N3)</f>
        <v>0.67741935483870963</v>
      </c>
      <c r="T3" s="66">
        <f>SUBTOTAL(9,T7:T1048576)</f>
        <v>16</v>
      </c>
      <c r="U3" s="68">
        <f>IF(O3=0,0,T3/O3)</f>
        <v>0.72727272727272729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5" customHeight="1" x14ac:dyDescent="0.2">
      <c r="A7" s="584">
        <v>40</v>
      </c>
      <c r="B7" s="585" t="s">
        <v>530</v>
      </c>
      <c r="C7" s="585" t="s">
        <v>532</v>
      </c>
      <c r="D7" s="586" t="s">
        <v>609</v>
      </c>
      <c r="E7" s="587" t="s">
        <v>537</v>
      </c>
      <c r="F7" s="585" t="s">
        <v>531</v>
      </c>
      <c r="G7" s="585" t="s">
        <v>541</v>
      </c>
      <c r="H7" s="585" t="s">
        <v>443</v>
      </c>
      <c r="I7" s="585" t="s">
        <v>542</v>
      </c>
      <c r="J7" s="585" t="s">
        <v>543</v>
      </c>
      <c r="K7" s="585" t="s">
        <v>544</v>
      </c>
      <c r="L7" s="588">
        <v>117.03</v>
      </c>
      <c r="M7" s="588">
        <v>117.03</v>
      </c>
      <c r="N7" s="585">
        <v>1</v>
      </c>
      <c r="O7" s="589">
        <v>1</v>
      </c>
      <c r="P7" s="588"/>
      <c r="Q7" s="590">
        <v>0</v>
      </c>
      <c r="R7" s="585"/>
      <c r="S7" s="590">
        <v>0</v>
      </c>
      <c r="T7" s="589"/>
      <c r="U7" s="122">
        <v>0</v>
      </c>
    </row>
    <row r="8" spans="1:21" ht="14.45" customHeight="1" x14ac:dyDescent="0.2">
      <c r="A8" s="507">
        <v>40</v>
      </c>
      <c r="B8" s="508" t="s">
        <v>530</v>
      </c>
      <c r="C8" s="508" t="s">
        <v>532</v>
      </c>
      <c r="D8" s="591" t="s">
        <v>609</v>
      </c>
      <c r="E8" s="592" t="s">
        <v>537</v>
      </c>
      <c r="F8" s="508" t="s">
        <v>531</v>
      </c>
      <c r="G8" s="508" t="s">
        <v>541</v>
      </c>
      <c r="H8" s="508" t="s">
        <v>443</v>
      </c>
      <c r="I8" s="508" t="s">
        <v>545</v>
      </c>
      <c r="J8" s="508" t="s">
        <v>543</v>
      </c>
      <c r="K8" s="508" t="s">
        <v>546</v>
      </c>
      <c r="L8" s="509">
        <v>70.23</v>
      </c>
      <c r="M8" s="509">
        <v>351.15</v>
      </c>
      <c r="N8" s="508">
        <v>5</v>
      </c>
      <c r="O8" s="593">
        <v>2</v>
      </c>
      <c r="P8" s="509"/>
      <c r="Q8" s="535">
        <v>0</v>
      </c>
      <c r="R8" s="508"/>
      <c r="S8" s="535">
        <v>0</v>
      </c>
      <c r="T8" s="593"/>
      <c r="U8" s="572">
        <v>0</v>
      </c>
    </row>
    <row r="9" spans="1:21" ht="14.45" customHeight="1" x14ac:dyDescent="0.2">
      <c r="A9" s="507">
        <v>40</v>
      </c>
      <c r="B9" s="508" t="s">
        <v>530</v>
      </c>
      <c r="C9" s="508" t="s">
        <v>532</v>
      </c>
      <c r="D9" s="591" t="s">
        <v>609</v>
      </c>
      <c r="E9" s="592" t="s">
        <v>537</v>
      </c>
      <c r="F9" s="508" t="s">
        <v>531</v>
      </c>
      <c r="G9" s="508" t="s">
        <v>547</v>
      </c>
      <c r="H9" s="508" t="s">
        <v>443</v>
      </c>
      <c r="I9" s="508" t="s">
        <v>548</v>
      </c>
      <c r="J9" s="508" t="s">
        <v>549</v>
      </c>
      <c r="K9" s="508" t="s">
        <v>550</v>
      </c>
      <c r="L9" s="509">
        <v>42.14</v>
      </c>
      <c r="M9" s="509">
        <v>42.14</v>
      </c>
      <c r="N9" s="508">
        <v>1</v>
      </c>
      <c r="O9" s="593">
        <v>1</v>
      </c>
      <c r="P9" s="509">
        <v>42.14</v>
      </c>
      <c r="Q9" s="535">
        <v>1</v>
      </c>
      <c r="R9" s="508">
        <v>1</v>
      </c>
      <c r="S9" s="535">
        <v>1</v>
      </c>
      <c r="T9" s="593">
        <v>1</v>
      </c>
      <c r="U9" s="572">
        <v>1</v>
      </c>
    </row>
    <row r="10" spans="1:21" ht="14.45" customHeight="1" x14ac:dyDescent="0.2">
      <c r="A10" s="507">
        <v>40</v>
      </c>
      <c r="B10" s="508" t="s">
        <v>530</v>
      </c>
      <c r="C10" s="508" t="s">
        <v>532</v>
      </c>
      <c r="D10" s="591" t="s">
        <v>609</v>
      </c>
      <c r="E10" s="592" t="s">
        <v>537</v>
      </c>
      <c r="F10" s="508" t="s">
        <v>531</v>
      </c>
      <c r="G10" s="508" t="s">
        <v>551</v>
      </c>
      <c r="H10" s="508" t="s">
        <v>443</v>
      </c>
      <c r="I10" s="508" t="s">
        <v>552</v>
      </c>
      <c r="J10" s="508" t="s">
        <v>553</v>
      </c>
      <c r="K10" s="508" t="s">
        <v>554</v>
      </c>
      <c r="L10" s="509">
        <v>174.59</v>
      </c>
      <c r="M10" s="509">
        <v>174.59</v>
      </c>
      <c r="N10" s="508">
        <v>1</v>
      </c>
      <c r="O10" s="593">
        <v>1</v>
      </c>
      <c r="P10" s="509"/>
      <c r="Q10" s="535">
        <v>0</v>
      </c>
      <c r="R10" s="508"/>
      <c r="S10" s="535">
        <v>0</v>
      </c>
      <c r="T10" s="593"/>
      <c r="U10" s="572">
        <v>0</v>
      </c>
    </row>
    <row r="11" spans="1:21" ht="14.45" customHeight="1" x14ac:dyDescent="0.2">
      <c r="A11" s="507">
        <v>40</v>
      </c>
      <c r="B11" s="508" t="s">
        <v>530</v>
      </c>
      <c r="C11" s="508" t="s">
        <v>532</v>
      </c>
      <c r="D11" s="591" t="s">
        <v>609</v>
      </c>
      <c r="E11" s="592" t="s">
        <v>537</v>
      </c>
      <c r="F11" s="508" t="s">
        <v>531</v>
      </c>
      <c r="G11" s="508" t="s">
        <v>555</v>
      </c>
      <c r="H11" s="508" t="s">
        <v>443</v>
      </c>
      <c r="I11" s="508" t="s">
        <v>556</v>
      </c>
      <c r="J11" s="508" t="s">
        <v>557</v>
      </c>
      <c r="K11" s="508" t="s">
        <v>558</v>
      </c>
      <c r="L11" s="509">
        <v>168.9</v>
      </c>
      <c r="M11" s="509">
        <v>168.9</v>
      </c>
      <c r="N11" s="508">
        <v>1</v>
      </c>
      <c r="O11" s="593">
        <v>1</v>
      </c>
      <c r="P11" s="509">
        <v>168.9</v>
      </c>
      <c r="Q11" s="535">
        <v>1</v>
      </c>
      <c r="R11" s="508">
        <v>1</v>
      </c>
      <c r="S11" s="535">
        <v>1</v>
      </c>
      <c r="T11" s="593">
        <v>1</v>
      </c>
      <c r="U11" s="572">
        <v>1</v>
      </c>
    </row>
    <row r="12" spans="1:21" ht="14.45" customHeight="1" x14ac:dyDescent="0.2">
      <c r="A12" s="507">
        <v>40</v>
      </c>
      <c r="B12" s="508" t="s">
        <v>530</v>
      </c>
      <c r="C12" s="508" t="s">
        <v>532</v>
      </c>
      <c r="D12" s="591" t="s">
        <v>609</v>
      </c>
      <c r="E12" s="592" t="s">
        <v>540</v>
      </c>
      <c r="F12" s="508" t="s">
        <v>531</v>
      </c>
      <c r="G12" s="508" t="s">
        <v>559</v>
      </c>
      <c r="H12" s="508" t="s">
        <v>443</v>
      </c>
      <c r="I12" s="508" t="s">
        <v>560</v>
      </c>
      <c r="J12" s="508" t="s">
        <v>561</v>
      </c>
      <c r="K12" s="508" t="s">
        <v>562</v>
      </c>
      <c r="L12" s="509">
        <v>97.96</v>
      </c>
      <c r="M12" s="509">
        <v>97.96</v>
      </c>
      <c r="N12" s="508">
        <v>1</v>
      </c>
      <c r="O12" s="593">
        <v>0.5</v>
      </c>
      <c r="P12" s="509">
        <v>97.96</v>
      </c>
      <c r="Q12" s="535">
        <v>1</v>
      </c>
      <c r="R12" s="508">
        <v>1</v>
      </c>
      <c r="S12" s="535">
        <v>1</v>
      </c>
      <c r="T12" s="593">
        <v>0.5</v>
      </c>
      <c r="U12" s="572">
        <v>1</v>
      </c>
    </row>
    <row r="13" spans="1:21" ht="14.45" customHeight="1" x14ac:dyDescent="0.2">
      <c r="A13" s="507">
        <v>40</v>
      </c>
      <c r="B13" s="508" t="s">
        <v>530</v>
      </c>
      <c r="C13" s="508" t="s">
        <v>532</v>
      </c>
      <c r="D13" s="591" t="s">
        <v>609</v>
      </c>
      <c r="E13" s="592" t="s">
        <v>540</v>
      </c>
      <c r="F13" s="508" t="s">
        <v>531</v>
      </c>
      <c r="G13" s="508" t="s">
        <v>563</v>
      </c>
      <c r="H13" s="508" t="s">
        <v>443</v>
      </c>
      <c r="I13" s="508" t="s">
        <v>564</v>
      </c>
      <c r="J13" s="508" t="s">
        <v>565</v>
      </c>
      <c r="K13" s="508" t="s">
        <v>566</v>
      </c>
      <c r="L13" s="509">
        <v>46.81</v>
      </c>
      <c r="M13" s="509">
        <v>46.81</v>
      </c>
      <c r="N13" s="508">
        <v>1</v>
      </c>
      <c r="O13" s="593">
        <v>1</v>
      </c>
      <c r="P13" s="509"/>
      <c r="Q13" s="535">
        <v>0</v>
      </c>
      <c r="R13" s="508"/>
      <c r="S13" s="535">
        <v>0</v>
      </c>
      <c r="T13" s="593"/>
      <c r="U13" s="572">
        <v>0</v>
      </c>
    </row>
    <row r="14" spans="1:21" ht="14.45" customHeight="1" x14ac:dyDescent="0.2">
      <c r="A14" s="507">
        <v>40</v>
      </c>
      <c r="B14" s="508" t="s">
        <v>530</v>
      </c>
      <c r="C14" s="508" t="s">
        <v>532</v>
      </c>
      <c r="D14" s="591" t="s">
        <v>609</v>
      </c>
      <c r="E14" s="592" t="s">
        <v>540</v>
      </c>
      <c r="F14" s="508" t="s">
        <v>531</v>
      </c>
      <c r="G14" s="508" t="s">
        <v>567</v>
      </c>
      <c r="H14" s="508" t="s">
        <v>443</v>
      </c>
      <c r="I14" s="508" t="s">
        <v>568</v>
      </c>
      <c r="J14" s="508" t="s">
        <v>569</v>
      </c>
      <c r="K14" s="508" t="s">
        <v>570</v>
      </c>
      <c r="L14" s="509">
        <v>107.27</v>
      </c>
      <c r="M14" s="509">
        <v>214.54</v>
      </c>
      <c r="N14" s="508">
        <v>2</v>
      </c>
      <c r="O14" s="593">
        <v>0.5</v>
      </c>
      <c r="P14" s="509">
        <v>214.54</v>
      </c>
      <c r="Q14" s="535">
        <v>1</v>
      </c>
      <c r="R14" s="508">
        <v>2</v>
      </c>
      <c r="S14" s="535">
        <v>1</v>
      </c>
      <c r="T14" s="593">
        <v>0.5</v>
      </c>
      <c r="U14" s="572">
        <v>1</v>
      </c>
    </row>
    <row r="15" spans="1:21" ht="14.45" customHeight="1" x14ac:dyDescent="0.2">
      <c r="A15" s="507">
        <v>40</v>
      </c>
      <c r="B15" s="508" t="s">
        <v>530</v>
      </c>
      <c r="C15" s="508" t="s">
        <v>532</v>
      </c>
      <c r="D15" s="591" t="s">
        <v>609</v>
      </c>
      <c r="E15" s="592" t="s">
        <v>539</v>
      </c>
      <c r="F15" s="508" t="s">
        <v>531</v>
      </c>
      <c r="G15" s="508" t="s">
        <v>571</v>
      </c>
      <c r="H15" s="508" t="s">
        <v>443</v>
      </c>
      <c r="I15" s="508" t="s">
        <v>572</v>
      </c>
      <c r="J15" s="508" t="s">
        <v>573</v>
      </c>
      <c r="K15" s="508" t="s">
        <v>574</v>
      </c>
      <c r="L15" s="509">
        <v>425.17</v>
      </c>
      <c r="M15" s="509">
        <v>425.17</v>
      </c>
      <c r="N15" s="508">
        <v>1</v>
      </c>
      <c r="O15" s="593">
        <v>1</v>
      </c>
      <c r="P15" s="509">
        <v>425.17</v>
      </c>
      <c r="Q15" s="535">
        <v>1</v>
      </c>
      <c r="R15" s="508">
        <v>1</v>
      </c>
      <c r="S15" s="535">
        <v>1</v>
      </c>
      <c r="T15" s="593">
        <v>1</v>
      </c>
      <c r="U15" s="572">
        <v>1</v>
      </c>
    </row>
    <row r="16" spans="1:21" ht="14.45" customHeight="1" x14ac:dyDescent="0.2">
      <c r="A16" s="507">
        <v>40</v>
      </c>
      <c r="B16" s="508" t="s">
        <v>530</v>
      </c>
      <c r="C16" s="508" t="s">
        <v>532</v>
      </c>
      <c r="D16" s="591" t="s">
        <v>609</v>
      </c>
      <c r="E16" s="592" t="s">
        <v>539</v>
      </c>
      <c r="F16" s="508" t="s">
        <v>531</v>
      </c>
      <c r="G16" s="508" t="s">
        <v>575</v>
      </c>
      <c r="H16" s="508" t="s">
        <v>443</v>
      </c>
      <c r="I16" s="508" t="s">
        <v>576</v>
      </c>
      <c r="J16" s="508" t="s">
        <v>577</v>
      </c>
      <c r="K16" s="508" t="s">
        <v>578</v>
      </c>
      <c r="L16" s="509">
        <v>52.87</v>
      </c>
      <c r="M16" s="509">
        <v>52.87</v>
      </c>
      <c r="N16" s="508">
        <v>1</v>
      </c>
      <c r="O16" s="593">
        <v>1</v>
      </c>
      <c r="P16" s="509">
        <v>52.87</v>
      </c>
      <c r="Q16" s="535">
        <v>1</v>
      </c>
      <c r="R16" s="508">
        <v>1</v>
      </c>
      <c r="S16" s="535">
        <v>1</v>
      </c>
      <c r="T16" s="593">
        <v>1</v>
      </c>
      <c r="U16" s="572">
        <v>1</v>
      </c>
    </row>
    <row r="17" spans="1:21" ht="14.45" customHeight="1" x14ac:dyDescent="0.2">
      <c r="A17" s="507">
        <v>40</v>
      </c>
      <c r="B17" s="508" t="s">
        <v>530</v>
      </c>
      <c r="C17" s="508" t="s">
        <v>532</v>
      </c>
      <c r="D17" s="591" t="s">
        <v>609</v>
      </c>
      <c r="E17" s="592" t="s">
        <v>539</v>
      </c>
      <c r="F17" s="508" t="s">
        <v>531</v>
      </c>
      <c r="G17" s="508" t="s">
        <v>579</v>
      </c>
      <c r="H17" s="508" t="s">
        <v>443</v>
      </c>
      <c r="I17" s="508" t="s">
        <v>580</v>
      </c>
      <c r="J17" s="508" t="s">
        <v>581</v>
      </c>
      <c r="K17" s="508" t="s">
        <v>582</v>
      </c>
      <c r="L17" s="509">
        <v>180.93</v>
      </c>
      <c r="M17" s="509">
        <v>180.93</v>
      </c>
      <c r="N17" s="508">
        <v>1</v>
      </c>
      <c r="O17" s="593">
        <v>1</v>
      </c>
      <c r="P17" s="509">
        <v>180.93</v>
      </c>
      <c r="Q17" s="535">
        <v>1</v>
      </c>
      <c r="R17" s="508">
        <v>1</v>
      </c>
      <c r="S17" s="535">
        <v>1</v>
      </c>
      <c r="T17" s="593">
        <v>1</v>
      </c>
      <c r="U17" s="572">
        <v>1</v>
      </c>
    </row>
    <row r="18" spans="1:21" ht="14.45" customHeight="1" x14ac:dyDescent="0.2">
      <c r="A18" s="507">
        <v>40</v>
      </c>
      <c r="B18" s="508" t="s">
        <v>530</v>
      </c>
      <c r="C18" s="508" t="s">
        <v>532</v>
      </c>
      <c r="D18" s="591" t="s">
        <v>609</v>
      </c>
      <c r="E18" s="592" t="s">
        <v>539</v>
      </c>
      <c r="F18" s="508" t="s">
        <v>531</v>
      </c>
      <c r="G18" s="508" t="s">
        <v>583</v>
      </c>
      <c r="H18" s="508" t="s">
        <v>443</v>
      </c>
      <c r="I18" s="508" t="s">
        <v>584</v>
      </c>
      <c r="J18" s="508" t="s">
        <v>585</v>
      </c>
      <c r="K18" s="508" t="s">
        <v>586</v>
      </c>
      <c r="L18" s="509">
        <v>35.25</v>
      </c>
      <c r="M18" s="509">
        <v>35.25</v>
      </c>
      <c r="N18" s="508">
        <v>1</v>
      </c>
      <c r="O18" s="593">
        <v>1</v>
      </c>
      <c r="P18" s="509">
        <v>35.25</v>
      </c>
      <c r="Q18" s="535">
        <v>1</v>
      </c>
      <c r="R18" s="508">
        <v>1</v>
      </c>
      <c r="S18" s="535">
        <v>1</v>
      </c>
      <c r="T18" s="593">
        <v>1</v>
      </c>
      <c r="U18" s="572">
        <v>1</v>
      </c>
    </row>
    <row r="19" spans="1:21" ht="14.45" customHeight="1" x14ac:dyDescent="0.2">
      <c r="A19" s="507">
        <v>40</v>
      </c>
      <c r="B19" s="508" t="s">
        <v>530</v>
      </c>
      <c r="C19" s="508" t="s">
        <v>532</v>
      </c>
      <c r="D19" s="591" t="s">
        <v>609</v>
      </c>
      <c r="E19" s="592" t="s">
        <v>539</v>
      </c>
      <c r="F19" s="508" t="s">
        <v>531</v>
      </c>
      <c r="G19" s="508" t="s">
        <v>587</v>
      </c>
      <c r="H19" s="508" t="s">
        <v>443</v>
      </c>
      <c r="I19" s="508" t="s">
        <v>588</v>
      </c>
      <c r="J19" s="508" t="s">
        <v>589</v>
      </c>
      <c r="K19" s="508" t="s">
        <v>590</v>
      </c>
      <c r="L19" s="509">
        <v>0</v>
      </c>
      <c r="M19" s="509">
        <v>0</v>
      </c>
      <c r="N19" s="508">
        <v>2</v>
      </c>
      <c r="O19" s="593">
        <v>2</v>
      </c>
      <c r="P19" s="509">
        <v>0</v>
      </c>
      <c r="Q19" s="535"/>
      <c r="R19" s="508">
        <v>2</v>
      </c>
      <c r="S19" s="535">
        <v>1</v>
      </c>
      <c r="T19" s="593">
        <v>2</v>
      </c>
      <c r="U19" s="572">
        <v>1</v>
      </c>
    </row>
    <row r="20" spans="1:21" ht="14.45" customHeight="1" x14ac:dyDescent="0.2">
      <c r="A20" s="507">
        <v>40</v>
      </c>
      <c r="B20" s="508" t="s">
        <v>530</v>
      </c>
      <c r="C20" s="508" t="s">
        <v>532</v>
      </c>
      <c r="D20" s="591" t="s">
        <v>609</v>
      </c>
      <c r="E20" s="592" t="s">
        <v>539</v>
      </c>
      <c r="F20" s="508" t="s">
        <v>531</v>
      </c>
      <c r="G20" s="508" t="s">
        <v>587</v>
      </c>
      <c r="H20" s="508" t="s">
        <v>484</v>
      </c>
      <c r="I20" s="508" t="s">
        <v>591</v>
      </c>
      <c r="J20" s="508" t="s">
        <v>589</v>
      </c>
      <c r="K20" s="508" t="s">
        <v>592</v>
      </c>
      <c r="L20" s="509">
        <v>0</v>
      </c>
      <c r="M20" s="509">
        <v>0</v>
      </c>
      <c r="N20" s="508">
        <v>2</v>
      </c>
      <c r="O20" s="593">
        <v>1</v>
      </c>
      <c r="P20" s="509"/>
      <c r="Q20" s="535"/>
      <c r="R20" s="508"/>
      <c r="S20" s="535">
        <v>0</v>
      </c>
      <c r="T20" s="593"/>
      <c r="U20" s="572">
        <v>0</v>
      </c>
    </row>
    <row r="21" spans="1:21" ht="14.45" customHeight="1" x14ac:dyDescent="0.2">
      <c r="A21" s="507">
        <v>40</v>
      </c>
      <c r="B21" s="508" t="s">
        <v>530</v>
      </c>
      <c r="C21" s="508" t="s">
        <v>532</v>
      </c>
      <c r="D21" s="591" t="s">
        <v>609</v>
      </c>
      <c r="E21" s="592" t="s">
        <v>539</v>
      </c>
      <c r="F21" s="508" t="s">
        <v>531</v>
      </c>
      <c r="G21" s="508" t="s">
        <v>593</v>
      </c>
      <c r="H21" s="508" t="s">
        <v>484</v>
      </c>
      <c r="I21" s="508" t="s">
        <v>513</v>
      </c>
      <c r="J21" s="508" t="s">
        <v>514</v>
      </c>
      <c r="K21" s="508" t="s">
        <v>515</v>
      </c>
      <c r="L21" s="509">
        <v>154.36000000000001</v>
      </c>
      <c r="M21" s="509">
        <v>308.72000000000003</v>
      </c>
      <c r="N21" s="508">
        <v>2</v>
      </c>
      <c r="O21" s="593">
        <v>1.5</v>
      </c>
      <c r="P21" s="509">
        <v>308.72000000000003</v>
      </c>
      <c r="Q21" s="535">
        <v>1</v>
      </c>
      <c r="R21" s="508">
        <v>2</v>
      </c>
      <c r="S21" s="535">
        <v>1</v>
      </c>
      <c r="T21" s="593">
        <v>1.5</v>
      </c>
      <c r="U21" s="572">
        <v>1</v>
      </c>
    </row>
    <row r="22" spans="1:21" ht="14.45" customHeight="1" x14ac:dyDescent="0.2">
      <c r="A22" s="507">
        <v>40</v>
      </c>
      <c r="B22" s="508" t="s">
        <v>530</v>
      </c>
      <c r="C22" s="508" t="s">
        <v>532</v>
      </c>
      <c r="D22" s="591" t="s">
        <v>609</v>
      </c>
      <c r="E22" s="592" t="s">
        <v>539</v>
      </c>
      <c r="F22" s="508" t="s">
        <v>531</v>
      </c>
      <c r="G22" s="508" t="s">
        <v>593</v>
      </c>
      <c r="H22" s="508" t="s">
        <v>484</v>
      </c>
      <c r="I22" s="508" t="s">
        <v>594</v>
      </c>
      <c r="J22" s="508" t="s">
        <v>595</v>
      </c>
      <c r="K22" s="508" t="s">
        <v>596</v>
      </c>
      <c r="L22" s="509">
        <v>149.52000000000001</v>
      </c>
      <c r="M22" s="509">
        <v>149.52000000000001</v>
      </c>
      <c r="N22" s="508">
        <v>1</v>
      </c>
      <c r="O22" s="593">
        <v>1</v>
      </c>
      <c r="P22" s="509">
        <v>149.52000000000001</v>
      </c>
      <c r="Q22" s="535">
        <v>1</v>
      </c>
      <c r="R22" s="508">
        <v>1</v>
      </c>
      <c r="S22" s="535">
        <v>1</v>
      </c>
      <c r="T22" s="593">
        <v>1</v>
      </c>
      <c r="U22" s="572">
        <v>1</v>
      </c>
    </row>
    <row r="23" spans="1:21" ht="14.45" customHeight="1" x14ac:dyDescent="0.2">
      <c r="A23" s="507">
        <v>40</v>
      </c>
      <c r="B23" s="508" t="s">
        <v>530</v>
      </c>
      <c r="C23" s="508" t="s">
        <v>532</v>
      </c>
      <c r="D23" s="591" t="s">
        <v>609</v>
      </c>
      <c r="E23" s="592" t="s">
        <v>539</v>
      </c>
      <c r="F23" s="508" t="s">
        <v>531</v>
      </c>
      <c r="G23" s="508" t="s">
        <v>597</v>
      </c>
      <c r="H23" s="508" t="s">
        <v>443</v>
      </c>
      <c r="I23" s="508" t="s">
        <v>598</v>
      </c>
      <c r="J23" s="508" t="s">
        <v>599</v>
      </c>
      <c r="K23" s="508" t="s">
        <v>600</v>
      </c>
      <c r="L23" s="509">
        <v>79.069999999999993</v>
      </c>
      <c r="M23" s="509">
        <v>237.20999999999998</v>
      </c>
      <c r="N23" s="508">
        <v>3</v>
      </c>
      <c r="O23" s="593">
        <v>2.5</v>
      </c>
      <c r="P23" s="509">
        <v>237.20999999999998</v>
      </c>
      <c r="Q23" s="535">
        <v>1</v>
      </c>
      <c r="R23" s="508">
        <v>3</v>
      </c>
      <c r="S23" s="535">
        <v>1</v>
      </c>
      <c r="T23" s="593">
        <v>2.5</v>
      </c>
      <c r="U23" s="572">
        <v>1</v>
      </c>
    </row>
    <row r="24" spans="1:21" ht="14.45" customHeight="1" x14ac:dyDescent="0.2">
      <c r="A24" s="507">
        <v>40</v>
      </c>
      <c r="B24" s="508" t="s">
        <v>530</v>
      </c>
      <c r="C24" s="508" t="s">
        <v>532</v>
      </c>
      <c r="D24" s="591" t="s">
        <v>609</v>
      </c>
      <c r="E24" s="592" t="s">
        <v>538</v>
      </c>
      <c r="F24" s="508" t="s">
        <v>531</v>
      </c>
      <c r="G24" s="508" t="s">
        <v>601</v>
      </c>
      <c r="H24" s="508" t="s">
        <v>443</v>
      </c>
      <c r="I24" s="508" t="s">
        <v>602</v>
      </c>
      <c r="J24" s="508" t="s">
        <v>603</v>
      </c>
      <c r="K24" s="508" t="s">
        <v>604</v>
      </c>
      <c r="L24" s="509">
        <v>82.72</v>
      </c>
      <c r="M24" s="509">
        <v>165.44</v>
      </c>
      <c r="N24" s="508">
        <v>2</v>
      </c>
      <c r="O24" s="593">
        <v>1</v>
      </c>
      <c r="P24" s="509">
        <v>165.44</v>
      </c>
      <c r="Q24" s="535">
        <v>1</v>
      </c>
      <c r="R24" s="508">
        <v>2</v>
      </c>
      <c r="S24" s="535">
        <v>1</v>
      </c>
      <c r="T24" s="593">
        <v>1</v>
      </c>
      <c r="U24" s="572">
        <v>1</v>
      </c>
    </row>
    <row r="25" spans="1:21" ht="14.45" customHeight="1" thickBot="1" x14ac:dyDescent="0.25">
      <c r="A25" s="514">
        <v>40</v>
      </c>
      <c r="B25" s="515" t="s">
        <v>530</v>
      </c>
      <c r="C25" s="515" t="s">
        <v>532</v>
      </c>
      <c r="D25" s="594" t="s">
        <v>609</v>
      </c>
      <c r="E25" s="595" t="s">
        <v>538</v>
      </c>
      <c r="F25" s="515" t="s">
        <v>531</v>
      </c>
      <c r="G25" s="515" t="s">
        <v>605</v>
      </c>
      <c r="H25" s="515" t="s">
        <v>443</v>
      </c>
      <c r="I25" s="515" t="s">
        <v>606</v>
      </c>
      <c r="J25" s="515" t="s">
        <v>607</v>
      </c>
      <c r="K25" s="515" t="s">
        <v>608</v>
      </c>
      <c r="L25" s="516">
        <v>111.72</v>
      </c>
      <c r="M25" s="516">
        <v>223.44</v>
      </c>
      <c r="N25" s="515">
        <v>2</v>
      </c>
      <c r="O25" s="596">
        <v>1</v>
      </c>
      <c r="P25" s="516">
        <v>223.44</v>
      </c>
      <c r="Q25" s="527">
        <v>1</v>
      </c>
      <c r="R25" s="515">
        <v>2</v>
      </c>
      <c r="S25" s="527">
        <v>1</v>
      </c>
      <c r="T25" s="596">
        <v>1</v>
      </c>
      <c r="U25" s="552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7614639B-84E4-4674-8ACD-3DA784AA0C8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611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599" t="s">
        <v>537</v>
      </c>
      <c r="B5" s="116">
        <v>468.17999999999995</v>
      </c>
      <c r="C5" s="590">
        <v>1</v>
      </c>
      <c r="D5" s="116"/>
      <c r="E5" s="590">
        <v>0</v>
      </c>
      <c r="F5" s="598">
        <v>468.17999999999995</v>
      </c>
    </row>
    <row r="6" spans="1:6" ht="14.45" customHeight="1" thickBot="1" x14ac:dyDescent="0.25">
      <c r="A6" s="541" t="s">
        <v>539</v>
      </c>
      <c r="B6" s="536">
        <v>425.17</v>
      </c>
      <c r="C6" s="537">
        <v>0.48128275659093739</v>
      </c>
      <c r="D6" s="536">
        <v>458.24</v>
      </c>
      <c r="E6" s="537">
        <v>0.51871724340906256</v>
      </c>
      <c r="F6" s="538">
        <v>883.41000000000008</v>
      </c>
    </row>
    <row r="7" spans="1:6" ht="14.45" customHeight="1" thickBot="1" x14ac:dyDescent="0.25">
      <c r="A7" s="529" t="s">
        <v>3</v>
      </c>
      <c r="B7" s="530">
        <v>893.34999999999991</v>
      </c>
      <c r="C7" s="531">
        <v>0.66096227406240049</v>
      </c>
      <c r="D7" s="530">
        <v>458.24</v>
      </c>
      <c r="E7" s="531">
        <v>0.3390377259375994</v>
      </c>
      <c r="F7" s="532">
        <v>1351.5900000000001</v>
      </c>
    </row>
    <row r="8" spans="1:6" ht="14.45" customHeight="1" thickBot="1" x14ac:dyDescent="0.25"/>
    <row r="9" spans="1:6" ht="14.45" customHeight="1" x14ac:dyDescent="0.2">
      <c r="A9" s="599" t="s">
        <v>612</v>
      </c>
      <c r="B9" s="116">
        <v>468.17999999999995</v>
      </c>
      <c r="C9" s="590">
        <v>1</v>
      </c>
      <c r="D9" s="116"/>
      <c r="E9" s="590">
        <v>0</v>
      </c>
      <c r="F9" s="598">
        <v>468.17999999999995</v>
      </c>
    </row>
    <row r="10" spans="1:6" ht="14.45" customHeight="1" x14ac:dyDescent="0.2">
      <c r="A10" s="540" t="s">
        <v>613</v>
      </c>
      <c r="B10" s="512">
        <v>425.17</v>
      </c>
      <c r="C10" s="535">
        <v>1</v>
      </c>
      <c r="D10" s="512"/>
      <c r="E10" s="535">
        <v>0</v>
      </c>
      <c r="F10" s="513">
        <v>425.17</v>
      </c>
    </row>
    <row r="11" spans="1:6" ht="14.45" customHeight="1" x14ac:dyDescent="0.2">
      <c r="A11" s="540" t="s">
        <v>511</v>
      </c>
      <c r="B11" s="512"/>
      <c r="C11" s="535">
        <v>0</v>
      </c>
      <c r="D11" s="512">
        <v>458.24</v>
      </c>
      <c r="E11" s="535">
        <v>1</v>
      </c>
      <c r="F11" s="513">
        <v>458.24</v>
      </c>
    </row>
    <row r="12" spans="1:6" ht="14.45" customHeight="1" thickBot="1" x14ac:dyDescent="0.25">
      <c r="A12" s="541" t="s">
        <v>614</v>
      </c>
      <c r="B12" s="536">
        <v>0</v>
      </c>
      <c r="C12" s="537"/>
      <c r="D12" s="536">
        <v>0</v>
      </c>
      <c r="E12" s="537"/>
      <c r="F12" s="538">
        <v>0</v>
      </c>
    </row>
    <row r="13" spans="1:6" ht="14.45" customHeight="1" thickBot="1" x14ac:dyDescent="0.25">
      <c r="A13" s="529" t="s">
        <v>3</v>
      </c>
      <c r="B13" s="530">
        <v>893.34999999999991</v>
      </c>
      <c r="C13" s="531">
        <v>0.6609622740624006</v>
      </c>
      <c r="D13" s="530">
        <v>458.24</v>
      </c>
      <c r="E13" s="531">
        <v>0.33903772593759945</v>
      </c>
      <c r="F13" s="532">
        <v>1351.59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{6AA408A5-E033-44F6-8D01-F0A5B533C43B}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{B0DBA6F4-1574-4E14-B0E2-DCE5032E382B}</x14:id>
        </ext>
      </extLst>
    </cfRule>
  </conditionalFormatting>
  <hyperlinks>
    <hyperlink ref="A2" location="Obsah!A1" display="Zpět na Obsah  KL 01  1.-4.měsíc" xr:uid="{0784821D-D81F-4D0C-9603-13C0FA6162C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A408A5-E033-44F6-8D01-F0A5B533C4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B0DBA6F4-1574-4E14-B0E2-DCE5032E38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9</v>
      </c>
      <c r="G3" s="43">
        <f>SUBTOTAL(9,G6:G1048576)</f>
        <v>893.34999999999991</v>
      </c>
      <c r="H3" s="44">
        <f>IF(M3=0,0,G3/M3)</f>
        <v>0.6609622740624006</v>
      </c>
      <c r="I3" s="43">
        <f>SUBTOTAL(9,I6:I1048576)</f>
        <v>5</v>
      </c>
      <c r="J3" s="43">
        <f>SUBTOTAL(9,J6:J1048576)</f>
        <v>458.24</v>
      </c>
      <c r="K3" s="44">
        <f>IF(M3=0,0,J3/M3)</f>
        <v>0.33903772593759945</v>
      </c>
      <c r="L3" s="43">
        <f>SUBTOTAL(9,L6:L1048576)</f>
        <v>14</v>
      </c>
      <c r="M3" s="45">
        <f>SUBTOTAL(9,M6:M1048576)</f>
        <v>1351.59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97" t="s">
        <v>135</v>
      </c>
      <c r="B5" s="600" t="s">
        <v>131</v>
      </c>
      <c r="C5" s="600" t="s">
        <v>70</v>
      </c>
      <c r="D5" s="600" t="s">
        <v>132</v>
      </c>
      <c r="E5" s="600" t="s">
        <v>133</v>
      </c>
      <c r="F5" s="543" t="s">
        <v>28</v>
      </c>
      <c r="G5" s="543" t="s">
        <v>14</v>
      </c>
      <c r="H5" s="523" t="s">
        <v>134</v>
      </c>
      <c r="I5" s="522" t="s">
        <v>28</v>
      </c>
      <c r="J5" s="543" t="s">
        <v>14</v>
      </c>
      <c r="K5" s="523" t="s">
        <v>134</v>
      </c>
      <c r="L5" s="522" t="s">
        <v>28</v>
      </c>
      <c r="M5" s="544" t="s">
        <v>14</v>
      </c>
    </row>
    <row r="6" spans="1:13" ht="14.45" customHeight="1" x14ac:dyDescent="0.2">
      <c r="A6" s="584" t="s">
        <v>537</v>
      </c>
      <c r="B6" s="585" t="s">
        <v>615</v>
      </c>
      <c r="C6" s="585" t="s">
        <v>542</v>
      </c>
      <c r="D6" s="585" t="s">
        <v>543</v>
      </c>
      <c r="E6" s="585" t="s">
        <v>544</v>
      </c>
      <c r="F6" s="116">
        <v>1</v>
      </c>
      <c r="G6" s="116">
        <v>117.03</v>
      </c>
      <c r="H6" s="590">
        <v>1</v>
      </c>
      <c r="I6" s="116"/>
      <c r="J6" s="116"/>
      <c r="K6" s="590">
        <v>0</v>
      </c>
      <c r="L6" s="116">
        <v>1</v>
      </c>
      <c r="M6" s="598">
        <v>117.03</v>
      </c>
    </row>
    <row r="7" spans="1:13" ht="14.45" customHeight="1" x14ac:dyDescent="0.2">
      <c r="A7" s="507" t="s">
        <v>537</v>
      </c>
      <c r="B7" s="508" t="s">
        <v>615</v>
      </c>
      <c r="C7" s="508" t="s">
        <v>545</v>
      </c>
      <c r="D7" s="508" t="s">
        <v>543</v>
      </c>
      <c r="E7" s="508" t="s">
        <v>546</v>
      </c>
      <c r="F7" s="512">
        <v>5</v>
      </c>
      <c r="G7" s="512">
        <v>351.15</v>
      </c>
      <c r="H7" s="535">
        <v>1</v>
      </c>
      <c r="I7" s="512"/>
      <c r="J7" s="512"/>
      <c r="K7" s="535">
        <v>0</v>
      </c>
      <c r="L7" s="512">
        <v>5</v>
      </c>
      <c r="M7" s="513">
        <v>351.15</v>
      </c>
    </row>
    <row r="8" spans="1:13" ht="14.45" customHeight="1" x14ac:dyDescent="0.2">
      <c r="A8" s="507" t="s">
        <v>539</v>
      </c>
      <c r="B8" s="508" t="s">
        <v>512</v>
      </c>
      <c r="C8" s="508" t="s">
        <v>513</v>
      </c>
      <c r="D8" s="508" t="s">
        <v>514</v>
      </c>
      <c r="E8" s="508" t="s">
        <v>515</v>
      </c>
      <c r="F8" s="512"/>
      <c r="G8" s="512"/>
      <c r="H8" s="535">
        <v>0</v>
      </c>
      <c r="I8" s="512">
        <v>2</v>
      </c>
      <c r="J8" s="512">
        <v>308.72000000000003</v>
      </c>
      <c r="K8" s="535">
        <v>1</v>
      </c>
      <c r="L8" s="512">
        <v>2</v>
      </c>
      <c r="M8" s="513">
        <v>308.72000000000003</v>
      </c>
    </row>
    <row r="9" spans="1:13" ht="14.45" customHeight="1" x14ac:dyDescent="0.2">
      <c r="A9" s="507" t="s">
        <v>539</v>
      </c>
      <c r="B9" s="508" t="s">
        <v>512</v>
      </c>
      <c r="C9" s="508" t="s">
        <v>594</v>
      </c>
      <c r="D9" s="508" t="s">
        <v>595</v>
      </c>
      <c r="E9" s="508" t="s">
        <v>596</v>
      </c>
      <c r="F9" s="512"/>
      <c r="G9" s="512"/>
      <c r="H9" s="535">
        <v>0</v>
      </c>
      <c r="I9" s="512">
        <v>1</v>
      </c>
      <c r="J9" s="512">
        <v>149.52000000000001</v>
      </c>
      <c r="K9" s="535">
        <v>1</v>
      </c>
      <c r="L9" s="512">
        <v>1</v>
      </c>
      <c r="M9" s="513">
        <v>149.52000000000001</v>
      </c>
    </row>
    <row r="10" spans="1:13" ht="14.45" customHeight="1" x14ac:dyDescent="0.2">
      <c r="A10" s="507" t="s">
        <v>539</v>
      </c>
      <c r="B10" s="508" t="s">
        <v>616</v>
      </c>
      <c r="C10" s="508" t="s">
        <v>572</v>
      </c>
      <c r="D10" s="508" t="s">
        <v>573</v>
      </c>
      <c r="E10" s="508" t="s">
        <v>574</v>
      </c>
      <c r="F10" s="512">
        <v>1</v>
      </c>
      <c r="G10" s="512">
        <v>425.17</v>
      </c>
      <c r="H10" s="535">
        <v>1</v>
      </c>
      <c r="I10" s="512"/>
      <c r="J10" s="512"/>
      <c r="K10" s="535">
        <v>0</v>
      </c>
      <c r="L10" s="512">
        <v>1</v>
      </c>
      <c r="M10" s="513">
        <v>425.17</v>
      </c>
    </row>
    <row r="11" spans="1:13" ht="14.45" customHeight="1" x14ac:dyDescent="0.2">
      <c r="A11" s="507" t="s">
        <v>539</v>
      </c>
      <c r="B11" s="508" t="s">
        <v>617</v>
      </c>
      <c r="C11" s="508" t="s">
        <v>588</v>
      </c>
      <c r="D11" s="508" t="s">
        <v>589</v>
      </c>
      <c r="E11" s="508" t="s">
        <v>590</v>
      </c>
      <c r="F11" s="512">
        <v>2</v>
      </c>
      <c r="G11" s="512">
        <v>0</v>
      </c>
      <c r="H11" s="535"/>
      <c r="I11" s="512"/>
      <c r="J11" s="512"/>
      <c r="K11" s="535"/>
      <c r="L11" s="512">
        <v>2</v>
      </c>
      <c r="M11" s="513">
        <v>0</v>
      </c>
    </row>
    <row r="12" spans="1:13" ht="14.45" customHeight="1" thickBot="1" x14ac:dyDescent="0.25">
      <c r="A12" s="514" t="s">
        <v>539</v>
      </c>
      <c r="B12" s="515" t="s">
        <v>617</v>
      </c>
      <c r="C12" s="515" t="s">
        <v>591</v>
      </c>
      <c r="D12" s="515" t="s">
        <v>589</v>
      </c>
      <c r="E12" s="515" t="s">
        <v>592</v>
      </c>
      <c r="F12" s="519"/>
      <c r="G12" s="519"/>
      <c r="H12" s="527"/>
      <c r="I12" s="519">
        <v>2</v>
      </c>
      <c r="J12" s="519">
        <v>0</v>
      </c>
      <c r="K12" s="527"/>
      <c r="L12" s="519">
        <v>2</v>
      </c>
      <c r="M12" s="52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C4346ED-5DA2-419A-B29F-1A282D80A3A2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5" customHeight="1" x14ac:dyDescent="0.2">
      <c r="A6" s="487" t="s">
        <v>441</v>
      </c>
      <c r="B6" s="488" t="s">
        <v>619</v>
      </c>
      <c r="C6" s="489">
        <v>20654.929550000012</v>
      </c>
      <c r="D6" s="489">
        <v>26062.754699999979</v>
      </c>
      <c r="E6" s="489"/>
      <c r="F6" s="489">
        <v>26514.032360000027</v>
      </c>
      <c r="G6" s="489">
        <v>26861.822</v>
      </c>
      <c r="H6" s="489">
        <v>-347.78963999997359</v>
      </c>
      <c r="I6" s="490">
        <v>0.98705264147755978</v>
      </c>
      <c r="J6" s="491" t="s">
        <v>1</v>
      </c>
    </row>
    <row r="7" spans="1:10" ht="14.45" customHeight="1" x14ac:dyDescent="0.2">
      <c r="A7" s="487" t="s">
        <v>441</v>
      </c>
      <c r="B7" s="488" t="s">
        <v>620</v>
      </c>
      <c r="C7" s="489">
        <v>202.73791</v>
      </c>
      <c r="D7" s="489">
        <v>422.06356000000005</v>
      </c>
      <c r="E7" s="489"/>
      <c r="F7" s="489">
        <v>445.61304999999999</v>
      </c>
      <c r="G7" s="489">
        <v>640.07712500000002</v>
      </c>
      <c r="H7" s="489">
        <v>-194.46407500000004</v>
      </c>
      <c r="I7" s="490">
        <v>0.69618649471342997</v>
      </c>
      <c r="J7" s="491" t="s">
        <v>1</v>
      </c>
    </row>
    <row r="8" spans="1:10" ht="14.45" customHeight="1" x14ac:dyDescent="0.2">
      <c r="A8" s="487" t="s">
        <v>441</v>
      </c>
      <c r="B8" s="488" t="s">
        <v>621</v>
      </c>
      <c r="C8" s="489">
        <v>12.853540000000001</v>
      </c>
      <c r="D8" s="489">
        <v>13.08062</v>
      </c>
      <c r="E8" s="489"/>
      <c r="F8" s="489">
        <v>13.247770000000004</v>
      </c>
      <c r="G8" s="489">
        <v>13.75</v>
      </c>
      <c r="H8" s="489">
        <v>-0.50222999999999551</v>
      </c>
      <c r="I8" s="490">
        <v>0.96347418181818212</v>
      </c>
      <c r="J8" s="491" t="s">
        <v>1</v>
      </c>
    </row>
    <row r="9" spans="1:10" ht="14.45" customHeight="1" x14ac:dyDescent="0.2">
      <c r="A9" s="487" t="s">
        <v>441</v>
      </c>
      <c r="B9" s="488" t="s">
        <v>622</v>
      </c>
      <c r="C9" s="489">
        <v>92.53201999999996</v>
      </c>
      <c r="D9" s="489">
        <v>79.963849999999994</v>
      </c>
      <c r="E9" s="489"/>
      <c r="F9" s="489">
        <v>334.34536999999983</v>
      </c>
      <c r="G9" s="489">
        <v>82.5</v>
      </c>
      <c r="H9" s="489">
        <v>251.84536999999983</v>
      </c>
      <c r="I9" s="490">
        <v>4.0526711515151499</v>
      </c>
      <c r="J9" s="491" t="s">
        <v>1</v>
      </c>
    </row>
    <row r="10" spans="1:10" ht="14.45" customHeight="1" x14ac:dyDescent="0.2">
      <c r="A10" s="487" t="s">
        <v>441</v>
      </c>
      <c r="B10" s="488" t="s">
        <v>623</v>
      </c>
      <c r="C10" s="489">
        <v>1.0509999999999999</v>
      </c>
      <c r="D10" s="489">
        <v>1.2925199999999999</v>
      </c>
      <c r="E10" s="489"/>
      <c r="F10" s="489">
        <v>1.3919999999999999</v>
      </c>
      <c r="G10" s="489">
        <v>1.8333333740234374</v>
      </c>
      <c r="H10" s="489">
        <v>-0.44133337402343753</v>
      </c>
      <c r="I10" s="490">
        <v>0.75927271042097144</v>
      </c>
      <c r="J10" s="491" t="s">
        <v>1</v>
      </c>
    </row>
    <row r="11" spans="1:10" ht="14.45" customHeight="1" x14ac:dyDescent="0.2">
      <c r="A11" s="487" t="s">
        <v>441</v>
      </c>
      <c r="B11" s="488" t="s">
        <v>624</v>
      </c>
      <c r="C11" s="489">
        <v>20.96</v>
      </c>
      <c r="D11" s="489">
        <v>25.5183</v>
      </c>
      <c r="E11" s="489"/>
      <c r="F11" s="489">
        <v>24.565810000000003</v>
      </c>
      <c r="G11" s="489">
        <v>27.5</v>
      </c>
      <c r="H11" s="489">
        <v>-2.9341899999999974</v>
      </c>
      <c r="I11" s="490">
        <v>0.89330218181818188</v>
      </c>
      <c r="J11" s="491" t="s">
        <v>1</v>
      </c>
    </row>
    <row r="12" spans="1:10" ht="14.45" customHeight="1" x14ac:dyDescent="0.2">
      <c r="A12" s="487" t="s">
        <v>441</v>
      </c>
      <c r="B12" s="488" t="s">
        <v>448</v>
      </c>
      <c r="C12" s="489">
        <v>20985.064020000009</v>
      </c>
      <c r="D12" s="489">
        <v>26604.673549999978</v>
      </c>
      <c r="E12" s="489"/>
      <c r="F12" s="489">
        <v>27333.196360000027</v>
      </c>
      <c r="G12" s="489">
        <v>27627.482458374023</v>
      </c>
      <c r="H12" s="489">
        <v>-294.28609837399563</v>
      </c>
      <c r="I12" s="490">
        <v>0.98934806677309839</v>
      </c>
      <c r="J12" s="491" t="s">
        <v>449</v>
      </c>
    </row>
    <row r="14" spans="1:10" ht="14.45" customHeight="1" x14ac:dyDescent="0.2">
      <c r="A14" s="487" t="s">
        <v>441</v>
      </c>
      <c r="B14" s="488" t="s">
        <v>442</v>
      </c>
      <c r="C14" s="489" t="s">
        <v>443</v>
      </c>
      <c r="D14" s="489" t="s">
        <v>443</v>
      </c>
      <c r="E14" s="489"/>
      <c r="F14" s="489" t="s">
        <v>443</v>
      </c>
      <c r="G14" s="489" t="s">
        <v>443</v>
      </c>
      <c r="H14" s="489" t="s">
        <v>443</v>
      </c>
      <c r="I14" s="490" t="s">
        <v>443</v>
      </c>
      <c r="J14" s="491" t="s">
        <v>68</v>
      </c>
    </row>
    <row r="15" spans="1:10" ht="14.45" customHeight="1" x14ac:dyDescent="0.2">
      <c r="A15" s="487" t="s">
        <v>450</v>
      </c>
      <c r="B15" s="488" t="s">
        <v>451</v>
      </c>
      <c r="C15" s="489" t="s">
        <v>443</v>
      </c>
      <c r="D15" s="489" t="s">
        <v>443</v>
      </c>
      <c r="E15" s="489"/>
      <c r="F15" s="489" t="s">
        <v>443</v>
      </c>
      <c r="G15" s="489" t="s">
        <v>443</v>
      </c>
      <c r="H15" s="489" t="s">
        <v>443</v>
      </c>
      <c r="I15" s="490" t="s">
        <v>443</v>
      </c>
      <c r="J15" s="491" t="s">
        <v>0</v>
      </c>
    </row>
    <row r="16" spans="1:10" ht="14.45" customHeight="1" x14ac:dyDescent="0.2">
      <c r="A16" s="487" t="s">
        <v>450</v>
      </c>
      <c r="B16" s="488" t="s">
        <v>619</v>
      </c>
      <c r="C16" s="489">
        <v>20654.929550000012</v>
      </c>
      <c r="D16" s="489">
        <v>26062.754699999979</v>
      </c>
      <c r="E16" s="489"/>
      <c r="F16" s="489">
        <v>26514.032360000027</v>
      </c>
      <c r="G16" s="489">
        <v>26862</v>
      </c>
      <c r="H16" s="489">
        <v>-347.96763999997347</v>
      </c>
      <c r="I16" s="490">
        <v>0.9870461008115563</v>
      </c>
      <c r="J16" s="491" t="s">
        <v>1</v>
      </c>
    </row>
    <row r="17" spans="1:10" ht="14.45" customHeight="1" x14ac:dyDescent="0.2">
      <c r="A17" s="487" t="s">
        <v>450</v>
      </c>
      <c r="B17" s="488" t="s">
        <v>620</v>
      </c>
      <c r="C17" s="489">
        <v>202.73791</v>
      </c>
      <c r="D17" s="489">
        <v>422.06356000000005</v>
      </c>
      <c r="E17" s="489"/>
      <c r="F17" s="489">
        <v>445.61304999999999</v>
      </c>
      <c r="G17" s="489">
        <v>640</v>
      </c>
      <c r="H17" s="489">
        <v>-194.38695000000001</v>
      </c>
      <c r="I17" s="490">
        <v>0.69627039062499996</v>
      </c>
      <c r="J17" s="491" t="s">
        <v>1</v>
      </c>
    </row>
    <row r="18" spans="1:10" ht="14.45" customHeight="1" x14ac:dyDescent="0.2">
      <c r="A18" s="487" t="s">
        <v>450</v>
      </c>
      <c r="B18" s="488" t="s">
        <v>621</v>
      </c>
      <c r="C18" s="489">
        <v>12.853540000000001</v>
      </c>
      <c r="D18" s="489">
        <v>13.08062</v>
      </c>
      <c r="E18" s="489"/>
      <c r="F18" s="489">
        <v>13.247770000000004</v>
      </c>
      <c r="G18" s="489">
        <v>14</v>
      </c>
      <c r="H18" s="489">
        <v>-0.75222999999999551</v>
      </c>
      <c r="I18" s="490">
        <v>0.94626928571428603</v>
      </c>
      <c r="J18" s="491" t="s">
        <v>1</v>
      </c>
    </row>
    <row r="19" spans="1:10" ht="14.45" customHeight="1" x14ac:dyDescent="0.2">
      <c r="A19" s="487" t="s">
        <v>450</v>
      </c>
      <c r="B19" s="488" t="s">
        <v>622</v>
      </c>
      <c r="C19" s="489">
        <v>92.53201999999996</v>
      </c>
      <c r="D19" s="489">
        <v>79.963849999999994</v>
      </c>
      <c r="E19" s="489"/>
      <c r="F19" s="489">
        <v>334.34536999999983</v>
      </c>
      <c r="G19" s="489">
        <v>83</v>
      </c>
      <c r="H19" s="489">
        <v>251.34536999999983</v>
      </c>
      <c r="I19" s="490">
        <v>4.0282574698795157</v>
      </c>
      <c r="J19" s="491" t="s">
        <v>1</v>
      </c>
    </row>
    <row r="20" spans="1:10" ht="14.45" customHeight="1" x14ac:dyDescent="0.2">
      <c r="A20" s="487" t="s">
        <v>450</v>
      </c>
      <c r="B20" s="488" t="s">
        <v>623</v>
      </c>
      <c r="C20" s="489">
        <v>1.0509999999999999</v>
      </c>
      <c r="D20" s="489">
        <v>1.2925199999999999</v>
      </c>
      <c r="E20" s="489"/>
      <c r="F20" s="489">
        <v>1.3919999999999999</v>
      </c>
      <c r="G20" s="489">
        <v>2</v>
      </c>
      <c r="H20" s="489">
        <v>-0.6080000000000001</v>
      </c>
      <c r="I20" s="490">
        <v>0.69599999999999995</v>
      </c>
      <c r="J20" s="491" t="s">
        <v>1</v>
      </c>
    </row>
    <row r="21" spans="1:10" ht="14.45" customHeight="1" x14ac:dyDescent="0.2">
      <c r="A21" s="487" t="s">
        <v>450</v>
      </c>
      <c r="B21" s="488" t="s">
        <v>624</v>
      </c>
      <c r="C21" s="489">
        <v>20.96</v>
      </c>
      <c r="D21" s="489">
        <v>25.5183</v>
      </c>
      <c r="E21" s="489"/>
      <c r="F21" s="489">
        <v>24.565810000000003</v>
      </c>
      <c r="G21" s="489">
        <v>28</v>
      </c>
      <c r="H21" s="489">
        <v>-3.4341899999999974</v>
      </c>
      <c r="I21" s="490">
        <v>0.87735035714285725</v>
      </c>
      <c r="J21" s="491" t="s">
        <v>1</v>
      </c>
    </row>
    <row r="22" spans="1:10" ht="14.45" customHeight="1" x14ac:dyDescent="0.2">
      <c r="A22" s="487" t="s">
        <v>450</v>
      </c>
      <c r="B22" s="488" t="s">
        <v>452</v>
      </c>
      <c r="C22" s="489">
        <v>20985.064020000009</v>
      </c>
      <c r="D22" s="489">
        <v>26604.673549999978</v>
      </c>
      <c r="E22" s="489"/>
      <c r="F22" s="489">
        <v>27333.196360000027</v>
      </c>
      <c r="G22" s="489">
        <v>27627</v>
      </c>
      <c r="H22" s="489">
        <v>-293.8036399999728</v>
      </c>
      <c r="I22" s="490">
        <v>0.98936534404749077</v>
      </c>
      <c r="J22" s="491" t="s">
        <v>453</v>
      </c>
    </row>
    <row r="23" spans="1:10" ht="14.45" customHeight="1" x14ac:dyDescent="0.2">
      <c r="A23" s="487" t="s">
        <v>443</v>
      </c>
      <c r="B23" s="488" t="s">
        <v>443</v>
      </c>
      <c r="C23" s="489" t="s">
        <v>443</v>
      </c>
      <c r="D23" s="489" t="s">
        <v>443</v>
      </c>
      <c r="E23" s="489"/>
      <c r="F23" s="489" t="s">
        <v>443</v>
      </c>
      <c r="G23" s="489" t="s">
        <v>443</v>
      </c>
      <c r="H23" s="489" t="s">
        <v>443</v>
      </c>
      <c r="I23" s="490" t="s">
        <v>443</v>
      </c>
      <c r="J23" s="491" t="s">
        <v>454</v>
      </c>
    </row>
    <row r="24" spans="1:10" ht="14.45" customHeight="1" x14ac:dyDescent="0.2">
      <c r="A24" s="487" t="s">
        <v>441</v>
      </c>
      <c r="B24" s="488" t="s">
        <v>448</v>
      </c>
      <c r="C24" s="489">
        <v>20985.064020000009</v>
      </c>
      <c r="D24" s="489">
        <v>26604.673549999978</v>
      </c>
      <c r="E24" s="489"/>
      <c r="F24" s="489">
        <v>27333.196360000027</v>
      </c>
      <c r="G24" s="489">
        <v>27627</v>
      </c>
      <c r="H24" s="489">
        <v>-293.8036399999728</v>
      </c>
      <c r="I24" s="490">
        <v>0.98936534404749077</v>
      </c>
      <c r="J24" s="491" t="s">
        <v>449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FEC72C49-0D41-4644-B2ED-A9877EBDE5D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1556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44.643675575100737</v>
      </c>
      <c r="J3" s="98">
        <f>SUBTOTAL(9,J5:J1048576)</f>
        <v>612417.5</v>
      </c>
      <c r="K3" s="99">
        <f>SUBTOTAL(9,K5:K1048576)</f>
        <v>27340568.186514255</v>
      </c>
    </row>
    <row r="4" spans="1:11" s="208" customFormat="1" ht="14.45" customHeight="1" thickBot="1" x14ac:dyDescent="0.25">
      <c r="A4" s="601" t="s">
        <v>4</v>
      </c>
      <c r="B4" s="602" t="s">
        <v>5</v>
      </c>
      <c r="C4" s="602" t="s">
        <v>0</v>
      </c>
      <c r="D4" s="602" t="s">
        <v>6</v>
      </c>
      <c r="E4" s="602" t="s">
        <v>7</v>
      </c>
      <c r="F4" s="602" t="s">
        <v>1</v>
      </c>
      <c r="G4" s="60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4" t="s">
        <v>441</v>
      </c>
      <c r="B5" s="585" t="s">
        <v>442</v>
      </c>
      <c r="C5" s="588" t="s">
        <v>450</v>
      </c>
      <c r="D5" s="603" t="s">
        <v>451</v>
      </c>
      <c r="E5" s="588" t="s">
        <v>625</v>
      </c>
      <c r="F5" s="603" t="s">
        <v>626</v>
      </c>
      <c r="G5" s="588" t="s">
        <v>627</v>
      </c>
      <c r="H5" s="588" t="s">
        <v>628</v>
      </c>
      <c r="I5" s="116">
        <v>8022.4784458705353</v>
      </c>
      <c r="J5" s="116">
        <v>7</v>
      </c>
      <c r="K5" s="598">
        <v>56157.34912109375</v>
      </c>
    </row>
    <row r="6" spans="1:11" ht="14.45" customHeight="1" x14ac:dyDescent="0.2">
      <c r="A6" s="507" t="s">
        <v>441</v>
      </c>
      <c r="B6" s="508" t="s">
        <v>442</v>
      </c>
      <c r="C6" s="509" t="s">
        <v>450</v>
      </c>
      <c r="D6" s="510" t="s">
        <v>451</v>
      </c>
      <c r="E6" s="509" t="s">
        <v>625</v>
      </c>
      <c r="F6" s="510" t="s">
        <v>626</v>
      </c>
      <c r="G6" s="509" t="s">
        <v>629</v>
      </c>
      <c r="H6" s="509" t="s">
        <v>630</v>
      </c>
      <c r="I6" s="512">
        <v>593.44000244140625</v>
      </c>
      <c r="J6" s="512">
        <v>1</v>
      </c>
      <c r="K6" s="513">
        <v>593.44000244140625</v>
      </c>
    </row>
    <row r="7" spans="1:11" ht="14.45" customHeight="1" x14ac:dyDescent="0.2">
      <c r="A7" s="507" t="s">
        <v>441</v>
      </c>
      <c r="B7" s="508" t="s">
        <v>442</v>
      </c>
      <c r="C7" s="509" t="s">
        <v>450</v>
      </c>
      <c r="D7" s="510" t="s">
        <v>451</v>
      </c>
      <c r="E7" s="509" t="s">
        <v>625</v>
      </c>
      <c r="F7" s="510" t="s">
        <v>626</v>
      </c>
      <c r="G7" s="509" t="s">
        <v>631</v>
      </c>
      <c r="H7" s="509" t="s">
        <v>632</v>
      </c>
      <c r="I7" s="512">
        <v>90.212499618530273</v>
      </c>
      <c r="J7" s="512">
        <v>17</v>
      </c>
      <c r="K7" s="513">
        <v>1534.1399993896484</v>
      </c>
    </row>
    <row r="8" spans="1:11" ht="14.45" customHeight="1" x14ac:dyDescent="0.2">
      <c r="A8" s="507" t="s">
        <v>441</v>
      </c>
      <c r="B8" s="508" t="s">
        <v>442</v>
      </c>
      <c r="C8" s="509" t="s">
        <v>450</v>
      </c>
      <c r="D8" s="510" t="s">
        <v>451</v>
      </c>
      <c r="E8" s="509" t="s">
        <v>625</v>
      </c>
      <c r="F8" s="510" t="s">
        <v>626</v>
      </c>
      <c r="G8" s="509" t="s">
        <v>633</v>
      </c>
      <c r="H8" s="509" t="s">
        <v>634</v>
      </c>
      <c r="I8" s="512">
        <v>32.39999249106959</v>
      </c>
      <c r="J8" s="512">
        <v>860</v>
      </c>
      <c r="K8" s="513">
        <v>27863.680053710938</v>
      </c>
    </row>
    <row r="9" spans="1:11" ht="14.45" customHeight="1" x14ac:dyDescent="0.2">
      <c r="A9" s="507" t="s">
        <v>441</v>
      </c>
      <c r="B9" s="508" t="s">
        <v>442</v>
      </c>
      <c r="C9" s="509" t="s">
        <v>450</v>
      </c>
      <c r="D9" s="510" t="s">
        <v>451</v>
      </c>
      <c r="E9" s="509" t="s">
        <v>625</v>
      </c>
      <c r="F9" s="510" t="s">
        <v>626</v>
      </c>
      <c r="G9" s="509" t="s">
        <v>635</v>
      </c>
      <c r="H9" s="509" t="s">
        <v>636</v>
      </c>
      <c r="I9" s="512">
        <v>32.389999389648438</v>
      </c>
      <c r="J9" s="512">
        <v>110</v>
      </c>
      <c r="K9" s="513">
        <v>3563.0801086425781</v>
      </c>
    </row>
    <row r="10" spans="1:11" ht="14.45" customHeight="1" x14ac:dyDescent="0.2">
      <c r="A10" s="507" t="s">
        <v>441</v>
      </c>
      <c r="B10" s="508" t="s">
        <v>442</v>
      </c>
      <c r="C10" s="509" t="s">
        <v>450</v>
      </c>
      <c r="D10" s="510" t="s">
        <v>451</v>
      </c>
      <c r="E10" s="509" t="s">
        <v>625</v>
      </c>
      <c r="F10" s="510" t="s">
        <v>626</v>
      </c>
      <c r="G10" s="509" t="s">
        <v>637</v>
      </c>
      <c r="H10" s="509" t="s">
        <v>638</v>
      </c>
      <c r="I10" s="512">
        <v>984.94000244140625</v>
      </c>
      <c r="J10" s="512">
        <v>1</v>
      </c>
      <c r="K10" s="513">
        <v>984.94000244140625</v>
      </c>
    </row>
    <row r="11" spans="1:11" ht="14.45" customHeight="1" x14ac:dyDescent="0.2">
      <c r="A11" s="507" t="s">
        <v>441</v>
      </c>
      <c r="B11" s="508" t="s">
        <v>442</v>
      </c>
      <c r="C11" s="509" t="s">
        <v>450</v>
      </c>
      <c r="D11" s="510" t="s">
        <v>451</v>
      </c>
      <c r="E11" s="509" t="s">
        <v>625</v>
      </c>
      <c r="F11" s="510" t="s">
        <v>626</v>
      </c>
      <c r="G11" s="509" t="s">
        <v>639</v>
      </c>
      <c r="H11" s="509" t="s">
        <v>640</v>
      </c>
      <c r="I11" s="512">
        <v>5398.74169921875</v>
      </c>
      <c r="J11" s="512">
        <v>30</v>
      </c>
      <c r="K11" s="513">
        <v>160579</v>
      </c>
    </row>
    <row r="12" spans="1:11" ht="14.45" customHeight="1" x14ac:dyDescent="0.2">
      <c r="A12" s="507" t="s">
        <v>441</v>
      </c>
      <c r="B12" s="508" t="s">
        <v>442</v>
      </c>
      <c r="C12" s="509" t="s">
        <v>450</v>
      </c>
      <c r="D12" s="510" t="s">
        <v>451</v>
      </c>
      <c r="E12" s="509" t="s">
        <v>625</v>
      </c>
      <c r="F12" s="510" t="s">
        <v>626</v>
      </c>
      <c r="G12" s="509" t="s">
        <v>641</v>
      </c>
      <c r="H12" s="509" t="s">
        <v>642</v>
      </c>
      <c r="I12" s="512">
        <v>21005.606119791668</v>
      </c>
      <c r="J12" s="512">
        <v>7</v>
      </c>
      <c r="K12" s="513">
        <v>147039.236328125</v>
      </c>
    </row>
    <row r="13" spans="1:11" ht="14.45" customHeight="1" x14ac:dyDescent="0.2">
      <c r="A13" s="507" t="s">
        <v>441</v>
      </c>
      <c r="B13" s="508" t="s">
        <v>442</v>
      </c>
      <c r="C13" s="509" t="s">
        <v>450</v>
      </c>
      <c r="D13" s="510" t="s">
        <v>451</v>
      </c>
      <c r="E13" s="509" t="s">
        <v>625</v>
      </c>
      <c r="F13" s="510" t="s">
        <v>626</v>
      </c>
      <c r="G13" s="509" t="s">
        <v>643</v>
      </c>
      <c r="H13" s="509" t="s">
        <v>644</v>
      </c>
      <c r="I13" s="512">
        <v>25403.970920138891</v>
      </c>
      <c r="J13" s="512">
        <v>11</v>
      </c>
      <c r="K13" s="513">
        <v>279443.63671875</v>
      </c>
    </row>
    <row r="14" spans="1:11" ht="14.45" customHeight="1" x14ac:dyDescent="0.2">
      <c r="A14" s="507" t="s">
        <v>441</v>
      </c>
      <c r="B14" s="508" t="s">
        <v>442</v>
      </c>
      <c r="C14" s="509" t="s">
        <v>450</v>
      </c>
      <c r="D14" s="510" t="s">
        <v>451</v>
      </c>
      <c r="E14" s="509" t="s">
        <v>625</v>
      </c>
      <c r="F14" s="510" t="s">
        <v>626</v>
      </c>
      <c r="G14" s="509" t="s">
        <v>641</v>
      </c>
      <c r="H14" s="509" t="s">
        <v>645</v>
      </c>
      <c r="I14" s="512">
        <v>21005.609375</v>
      </c>
      <c r="J14" s="512">
        <v>15</v>
      </c>
      <c r="K14" s="513">
        <v>315084.111328125</v>
      </c>
    </row>
    <row r="15" spans="1:11" ht="14.45" customHeight="1" x14ac:dyDescent="0.2">
      <c r="A15" s="507" t="s">
        <v>441</v>
      </c>
      <c r="B15" s="508" t="s">
        <v>442</v>
      </c>
      <c r="C15" s="509" t="s">
        <v>450</v>
      </c>
      <c r="D15" s="510" t="s">
        <v>451</v>
      </c>
      <c r="E15" s="509" t="s">
        <v>625</v>
      </c>
      <c r="F15" s="510" t="s">
        <v>626</v>
      </c>
      <c r="G15" s="509" t="s">
        <v>643</v>
      </c>
      <c r="H15" s="509" t="s">
        <v>646</v>
      </c>
      <c r="I15" s="512">
        <v>25110.757421875001</v>
      </c>
      <c r="J15" s="512">
        <v>20</v>
      </c>
      <c r="K15" s="513">
        <v>499282.78125</v>
      </c>
    </row>
    <row r="16" spans="1:11" ht="14.45" customHeight="1" x14ac:dyDescent="0.2">
      <c r="A16" s="507" t="s">
        <v>441</v>
      </c>
      <c r="B16" s="508" t="s">
        <v>442</v>
      </c>
      <c r="C16" s="509" t="s">
        <v>450</v>
      </c>
      <c r="D16" s="510" t="s">
        <v>451</v>
      </c>
      <c r="E16" s="509" t="s">
        <v>625</v>
      </c>
      <c r="F16" s="510" t="s">
        <v>626</v>
      </c>
      <c r="G16" s="509" t="s">
        <v>647</v>
      </c>
      <c r="H16" s="509" t="s">
        <v>648</v>
      </c>
      <c r="I16" s="512">
        <v>36590.494419642855</v>
      </c>
      <c r="J16" s="512">
        <v>7</v>
      </c>
      <c r="K16" s="513">
        <v>256133.4609375</v>
      </c>
    </row>
    <row r="17" spans="1:11" ht="14.45" customHeight="1" x14ac:dyDescent="0.2">
      <c r="A17" s="507" t="s">
        <v>441</v>
      </c>
      <c r="B17" s="508" t="s">
        <v>442</v>
      </c>
      <c r="C17" s="509" t="s">
        <v>450</v>
      </c>
      <c r="D17" s="510" t="s">
        <v>451</v>
      </c>
      <c r="E17" s="509" t="s">
        <v>625</v>
      </c>
      <c r="F17" s="510" t="s">
        <v>626</v>
      </c>
      <c r="G17" s="509" t="s">
        <v>647</v>
      </c>
      <c r="H17" s="509" t="s">
        <v>649</v>
      </c>
      <c r="I17" s="512">
        <v>36590.455729166664</v>
      </c>
      <c r="J17" s="512">
        <v>6</v>
      </c>
      <c r="K17" s="513">
        <v>219542.734375</v>
      </c>
    </row>
    <row r="18" spans="1:11" ht="14.45" customHeight="1" x14ac:dyDescent="0.2">
      <c r="A18" s="507" t="s">
        <v>441</v>
      </c>
      <c r="B18" s="508" t="s">
        <v>442</v>
      </c>
      <c r="C18" s="509" t="s">
        <v>450</v>
      </c>
      <c r="D18" s="510" t="s">
        <v>451</v>
      </c>
      <c r="E18" s="509" t="s">
        <v>625</v>
      </c>
      <c r="F18" s="510" t="s">
        <v>626</v>
      </c>
      <c r="G18" s="509" t="s">
        <v>650</v>
      </c>
      <c r="H18" s="509" t="s">
        <v>651</v>
      </c>
      <c r="I18" s="512">
        <v>36590.225260416664</v>
      </c>
      <c r="J18" s="512">
        <v>9</v>
      </c>
      <c r="K18" s="513">
        <v>329312.02734375</v>
      </c>
    </row>
    <row r="19" spans="1:11" ht="14.45" customHeight="1" x14ac:dyDescent="0.2">
      <c r="A19" s="507" t="s">
        <v>441</v>
      </c>
      <c r="B19" s="508" t="s">
        <v>442</v>
      </c>
      <c r="C19" s="509" t="s">
        <v>450</v>
      </c>
      <c r="D19" s="510" t="s">
        <v>451</v>
      </c>
      <c r="E19" s="509" t="s">
        <v>625</v>
      </c>
      <c r="F19" s="510" t="s">
        <v>626</v>
      </c>
      <c r="G19" s="509" t="s">
        <v>652</v>
      </c>
      <c r="H19" s="509" t="s">
        <v>653</v>
      </c>
      <c r="I19" s="512">
        <v>36590.38232421875</v>
      </c>
      <c r="J19" s="512">
        <v>8</v>
      </c>
      <c r="K19" s="513">
        <v>292723.05859375</v>
      </c>
    </row>
    <row r="20" spans="1:11" ht="14.45" customHeight="1" x14ac:dyDescent="0.2">
      <c r="A20" s="507" t="s">
        <v>441</v>
      </c>
      <c r="B20" s="508" t="s">
        <v>442</v>
      </c>
      <c r="C20" s="509" t="s">
        <v>450</v>
      </c>
      <c r="D20" s="510" t="s">
        <v>451</v>
      </c>
      <c r="E20" s="509" t="s">
        <v>625</v>
      </c>
      <c r="F20" s="510" t="s">
        <v>626</v>
      </c>
      <c r="G20" s="509" t="s">
        <v>654</v>
      </c>
      <c r="H20" s="509" t="s">
        <v>655</v>
      </c>
      <c r="I20" s="512">
        <v>36026.995410156247</v>
      </c>
      <c r="J20" s="512">
        <v>23</v>
      </c>
      <c r="K20" s="513">
        <v>830311.302734375</v>
      </c>
    </row>
    <row r="21" spans="1:11" ht="14.45" customHeight="1" x14ac:dyDescent="0.2">
      <c r="A21" s="507" t="s">
        <v>441</v>
      </c>
      <c r="B21" s="508" t="s">
        <v>442</v>
      </c>
      <c r="C21" s="509" t="s">
        <v>450</v>
      </c>
      <c r="D21" s="510" t="s">
        <v>451</v>
      </c>
      <c r="E21" s="509" t="s">
        <v>625</v>
      </c>
      <c r="F21" s="510" t="s">
        <v>626</v>
      </c>
      <c r="G21" s="509" t="s">
        <v>656</v>
      </c>
      <c r="H21" s="509" t="s">
        <v>657</v>
      </c>
      <c r="I21" s="512">
        <v>34363.528564453125</v>
      </c>
      <c r="J21" s="512">
        <v>9</v>
      </c>
      <c r="K21" s="513">
        <v>311498.740234375</v>
      </c>
    </row>
    <row r="22" spans="1:11" ht="14.45" customHeight="1" x14ac:dyDescent="0.2">
      <c r="A22" s="507" t="s">
        <v>441</v>
      </c>
      <c r="B22" s="508" t="s">
        <v>442</v>
      </c>
      <c r="C22" s="509" t="s">
        <v>450</v>
      </c>
      <c r="D22" s="510" t="s">
        <v>451</v>
      </c>
      <c r="E22" s="509" t="s">
        <v>625</v>
      </c>
      <c r="F22" s="510" t="s">
        <v>626</v>
      </c>
      <c r="G22" s="509" t="s">
        <v>656</v>
      </c>
      <c r="H22" s="509" t="s">
        <v>658</v>
      </c>
      <c r="I22" s="512">
        <v>36590.333767361109</v>
      </c>
      <c r="J22" s="512">
        <v>9</v>
      </c>
      <c r="K22" s="513">
        <v>329313.00390625</v>
      </c>
    </row>
    <row r="23" spans="1:11" ht="14.45" customHeight="1" x14ac:dyDescent="0.2">
      <c r="A23" s="507" t="s">
        <v>441</v>
      </c>
      <c r="B23" s="508" t="s">
        <v>442</v>
      </c>
      <c r="C23" s="509" t="s">
        <v>450</v>
      </c>
      <c r="D23" s="510" t="s">
        <v>451</v>
      </c>
      <c r="E23" s="509" t="s">
        <v>625</v>
      </c>
      <c r="F23" s="510" t="s">
        <v>626</v>
      </c>
      <c r="G23" s="509" t="s">
        <v>659</v>
      </c>
      <c r="H23" s="509" t="s">
        <v>660</v>
      </c>
      <c r="I23" s="512">
        <v>274.6684352329799</v>
      </c>
      <c r="J23" s="512">
        <v>120</v>
      </c>
      <c r="K23" s="513">
        <v>32960.2197265625</v>
      </c>
    </row>
    <row r="24" spans="1:11" ht="14.45" customHeight="1" x14ac:dyDescent="0.2">
      <c r="A24" s="507" t="s">
        <v>441</v>
      </c>
      <c r="B24" s="508" t="s">
        <v>442</v>
      </c>
      <c r="C24" s="509" t="s">
        <v>450</v>
      </c>
      <c r="D24" s="510" t="s">
        <v>451</v>
      </c>
      <c r="E24" s="509" t="s">
        <v>625</v>
      </c>
      <c r="F24" s="510" t="s">
        <v>626</v>
      </c>
      <c r="G24" s="509" t="s">
        <v>661</v>
      </c>
      <c r="H24" s="509" t="s">
        <v>662</v>
      </c>
      <c r="I24" s="512">
        <v>274.67001342773438</v>
      </c>
      <c r="J24" s="512">
        <v>13</v>
      </c>
      <c r="K24" s="513">
        <v>3570.7100219726563</v>
      </c>
    </row>
    <row r="25" spans="1:11" ht="14.45" customHeight="1" x14ac:dyDescent="0.2">
      <c r="A25" s="507" t="s">
        <v>441</v>
      </c>
      <c r="B25" s="508" t="s">
        <v>442</v>
      </c>
      <c r="C25" s="509" t="s">
        <v>450</v>
      </c>
      <c r="D25" s="510" t="s">
        <v>451</v>
      </c>
      <c r="E25" s="509" t="s">
        <v>625</v>
      </c>
      <c r="F25" s="510" t="s">
        <v>626</v>
      </c>
      <c r="G25" s="509" t="s">
        <v>663</v>
      </c>
      <c r="H25" s="509" t="s">
        <v>664</v>
      </c>
      <c r="I25" s="512">
        <v>2766.639892578125</v>
      </c>
      <c r="J25" s="512">
        <v>10</v>
      </c>
      <c r="K25" s="513">
        <v>27666.399658203125</v>
      </c>
    </row>
    <row r="26" spans="1:11" ht="14.45" customHeight="1" x14ac:dyDescent="0.2">
      <c r="A26" s="507" t="s">
        <v>441</v>
      </c>
      <c r="B26" s="508" t="s">
        <v>442</v>
      </c>
      <c r="C26" s="509" t="s">
        <v>450</v>
      </c>
      <c r="D26" s="510" t="s">
        <v>451</v>
      </c>
      <c r="E26" s="509" t="s">
        <v>625</v>
      </c>
      <c r="F26" s="510" t="s">
        <v>626</v>
      </c>
      <c r="G26" s="509" t="s">
        <v>665</v>
      </c>
      <c r="H26" s="509" t="s">
        <v>666</v>
      </c>
      <c r="I26" s="512">
        <v>274.67001342773438</v>
      </c>
      <c r="J26" s="512">
        <v>4</v>
      </c>
      <c r="K26" s="513">
        <v>1098.6800537109375</v>
      </c>
    </row>
    <row r="27" spans="1:11" ht="14.45" customHeight="1" x14ac:dyDescent="0.2">
      <c r="A27" s="507" t="s">
        <v>441</v>
      </c>
      <c r="B27" s="508" t="s">
        <v>442</v>
      </c>
      <c r="C27" s="509" t="s">
        <v>450</v>
      </c>
      <c r="D27" s="510" t="s">
        <v>451</v>
      </c>
      <c r="E27" s="509" t="s">
        <v>625</v>
      </c>
      <c r="F27" s="510" t="s">
        <v>626</v>
      </c>
      <c r="G27" s="509" t="s">
        <v>667</v>
      </c>
      <c r="H27" s="509" t="s">
        <v>668</v>
      </c>
      <c r="I27" s="512">
        <v>274.67001342773438</v>
      </c>
      <c r="J27" s="512">
        <v>8</v>
      </c>
      <c r="K27" s="513">
        <v>2197.360107421875</v>
      </c>
    </row>
    <row r="28" spans="1:11" ht="14.45" customHeight="1" x14ac:dyDescent="0.2">
      <c r="A28" s="507" t="s">
        <v>441</v>
      </c>
      <c r="B28" s="508" t="s">
        <v>442</v>
      </c>
      <c r="C28" s="509" t="s">
        <v>450</v>
      </c>
      <c r="D28" s="510" t="s">
        <v>451</v>
      </c>
      <c r="E28" s="509" t="s">
        <v>625</v>
      </c>
      <c r="F28" s="510" t="s">
        <v>626</v>
      </c>
      <c r="G28" s="509" t="s">
        <v>669</v>
      </c>
      <c r="H28" s="509" t="s">
        <v>670</v>
      </c>
      <c r="I28" s="512">
        <v>26517.26953125</v>
      </c>
      <c r="J28" s="512">
        <v>9</v>
      </c>
      <c r="K28" s="513">
        <v>238655.42578125</v>
      </c>
    </row>
    <row r="29" spans="1:11" ht="14.45" customHeight="1" x14ac:dyDescent="0.2">
      <c r="A29" s="507" t="s">
        <v>441</v>
      </c>
      <c r="B29" s="508" t="s">
        <v>442</v>
      </c>
      <c r="C29" s="509" t="s">
        <v>450</v>
      </c>
      <c r="D29" s="510" t="s">
        <v>451</v>
      </c>
      <c r="E29" s="509" t="s">
        <v>625</v>
      </c>
      <c r="F29" s="510" t="s">
        <v>626</v>
      </c>
      <c r="G29" s="509" t="s">
        <v>671</v>
      </c>
      <c r="H29" s="509" t="s">
        <v>672</v>
      </c>
      <c r="I29" s="512">
        <v>10030.981889204546</v>
      </c>
      <c r="J29" s="512">
        <v>11</v>
      </c>
      <c r="K29" s="513">
        <v>110340.80078125</v>
      </c>
    </row>
    <row r="30" spans="1:11" ht="14.45" customHeight="1" x14ac:dyDescent="0.2">
      <c r="A30" s="507" t="s">
        <v>441</v>
      </c>
      <c r="B30" s="508" t="s">
        <v>442</v>
      </c>
      <c r="C30" s="509" t="s">
        <v>450</v>
      </c>
      <c r="D30" s="510" t="s">
        <v>451</v>
      </c>
      <c r="E30" s="509" t="s">
        <v>625</v>
      </c>
      <c r="F30" s="510" t="s">
        <v>626</v>
      </c>
      <c r="G30" s="509" t="s">
        <v>673</v>
      </c>
      <c r="H30" s="509" t="s">
        <v>674</v>
      </c>
      <c r="I30" s="512">
        <v>20.090000152587891</v>
      </c>
      <c r="J30" s="512">
        <v>40</v>
      </c>
      <c r="K30" s="513">
        <v>803.44000244140625</v>
      </c>
    </row>
    <row r="31" spans="1:11" ht="14.45" customHeight="1" x14ac:dyDescent="0.2">
      <c r="A31" s="507" t="s">
        <v>441</v>
      </c>
      <c r="B31" s="508" t="s">
        <v>442</v>
      </c>
      <c r="C31" s="509" t="s">
        <v>450</v>
      </c>
      <c r="D31" s="510" t="s">
        <v>451</v>
      </c>
      <c r="E31" s="509" t="s">
        <v>625</v>
      </c>
      <c r="F31" s="510" t="s">
        <v>626</v>
      </c>
      <c r="G31" s="509" t="s">
        <v>675</v>
      </c>
      <c r="H31" s="509" t="s">
        <v>676</v>
      </c>
      <c r="I31" s="512">
        <v>25.919079128064606</v>
      </c>
      <c r="J31" s="512">
        <v>4200</v>
      </c>
      <c r="K31" s="513">
        <v>108856.580078125</v>
      </c>
    </row>
    <row r="32" spans="1:11" ht="14.45" customHeight="1" x14ac:dyDescent="0.2">
      <c r="A32" s="507" t="s">
        <v>441</v>
      </c>
      <c r="B32" s="508" t="s">
        <v>442</v>
      </c>
      <c r="C32" s="509" t="s">
        <v>450</v>
      </c>
      <c r="D32" s="510" t="s">
        <v>451</v>
      </c>
      <c r="E32" s="509" t="s">
        <v>625</v>
      </c>
      <c r="F32" s="510" t="s">
        <v>626</v>
      </c>
      <c r="G32" s="509" t="s">
        <v>673</v>
      </c>
      <c r="H32" s="509" t="s">
        <v>677</v>
      </c>
      <c r="I32" s="512">
        <v>20.090000152587891</v>
      </c>
      <c r="J32" s="512">
        <v>60</v>
      </c>
      <c r="K32" s="513">
        <v>1205.1600036621094</v>
      </c>
    </row>
    <row r="33" spans="1:11" ht="14.45" customHeight="1" x14ac:dyDescent="0.2">
      <c r="A33" s="507" t="s">
        <v>441</v>
      </c>
      <c r="B33" s="508" t="s">
        <v>442</v>
      </c>
      <c r="C33" s="509" t="s">
        <v>450</v>
      </c>
      <c r="D33" s="510" t="s">
        <v>451</v>
      </c>
      <c r="E33" s="509" t="s">
        <v>625</v>
      </c>
      <c r="F33" s="510" t="s">
        <v>626</v>
      </c>
      <c r="G33" s="509" t="s">
        <v>675</v>
      </c>
      <c r="H33" s="509" t="s">
        <v>678</v>
      </c>
      <c r="I33" s="512">
        <v>25.918448075004246</v>
      </c>
      <c r="J33" s="512">
        <v>6000</v>
      </c>
      <c r="K33" s="513">
        <v>155509.16943359375</v>
      </c>
    </row>
    <row r="34" spans="1:11" ht="14.45" customHeight="1" x14ac:dyDescent="0.2">
      <c r="A34" s="507" t="s">
        <v>441</v>
      </c>
      <c r="B34" s="508" t="s">
        <v>442</v>
      </c>
      <c r="C34" s="509" t="s">
        <v>450</v>
      </c>
      <c r="D34" s="510" t="s">
        <v>451</v>
      </c>
      <c r="E34" s="509" t="s">
        <v>625</v>
      </c>
      <c r="F34" s="510" t="s">
        <v>626</v>
      </c>
      <c r="G34" s="509" t="s">
        <v>679</v>
      </c>
      <c r="H34" s="509" t="s">
        <v>680</v>
      </c>
      <c r="I34" s="512">
        <v>884.510009765625</v>
      </c>
      <c r="J34" s="512">
        <v>1</v>
      </c>
      <c r="K34" s="513">
        <v>884.510009765625</v>
      </c>
    </row>
    <row r="35" spans="1:11" ht="14.45" customHeight="1" x14ac:dyDescent="0.2">
      <c r="A35" s="507" t="s">
        <v>441</v>
      </c>
      <c r="B35" s="508" t="s">
        <v>442</v>
      </c>
      <c r="C35" s="509" t="s">
        <v>450</v>
      </c>
      <c r="D35" s="510" t="s">
        <v>451</v>
      </c>
      <c r="E35" s="509" t="s">
        <v>625</v>
      </c>
      <c r="F35" s="510" t="s">
        <v>626</v>
      </c>
      <c r="G35" s="509" t="s">
        <v>681</v>
      </c>
      <c r="H35" s="509" t="s">
        <v>682</v>
      </c>
      <c r="I35" s="512">
        <v>98.790000915527344</v>
      </c>
      <c r="J35" s="512">
        <v>1</v>
      </c>
      <c r="K35" s="513">
        <v>98.790000915527344</v>
      </c>
    </row>
    <row r="36" spans="1:11" ht="14.45" customHeight="1" x14ac:dyDescent="0.2">
      <c r="A36" s="507" t="s">
        <v>441</v>
      </c>
      <c r="B36" s="508" t="s">
        <v>442</v>
      </c>
      <c r="C36" s="509" t="s">
        <v>450</v>
      </c>
      <c r="D36" s="510" t="s">
        <v>451</v>
      </c>
      <c r="E36" s="509" t="s">
        <v>625</v>
      </c>
      <c r="F36" s="510" t="s">
        <v>626</v>
      </c>
      <c r="G36" s="509" t="s">
        <v>683</v>
      </c>
      <c r="H36" s="509" t="s">
        <v>684</v>
      </c>
      <c r="I36" s="512">
        <v>724.03997802734375</v>
      </c>
      <c r="J36" s="512">
        <v>1</v>
      </c>
      <c r="K36" s="513">
        <v>724.03997802734375</v>
      </c>
    </row>
    <row r="37" spans="1:11" ht="14.45" customHeight="1" x14ac:dyDescent="0.2">
      <c r="A37" s="507" t="s">
        <v>441</v>
      </c>
      <c r="B37" s="508" t="s">
        <v>442</v>
      </c>
      <c r="C37" s="509" t="s">
        <v>450</v>
      </c>
      <c r="D37" s="510" t="s">
        <v>451</v>
      </c>
      <c r="E37" s="509" t="s">
        <v>625</v>
      </c>
      <c r="F37" s="510" t="s">
        <v>626</v>
      </c>
      <c r="G37" s="509" t="s">
        <v>685</v>
      </c>
      <c r="H37" s="509" t="s">
        <v>686</v>
      </c>
      <c r="I37" s="512">
        <v>3628.7999441964284</v>
      </c>
      <c r="J37" s="512">
        <v>10</v>
      </c>
      <c r="K37" s="513">
        <v>36264.360107421875</v>
      </c>
    </row>
    <row r="38" spans="1:11" ht="14.45" customHeight="1" x14ac:dyDescent="0.2">
      <c r="A38" s="507" t="s">
        <v>441</v>
      </c>
      <c r="B38" s="508" t="s">
        <v>442</v>
      </c>
      <c r="C38" s="509" t="s">
        <v>450</v>
      </c>
      <c r="D38" s="510" t="s">
        <v>451</v>
      </c>
      <c r="E38" s="509" t="s">
        <v>625</v>
      </c>
      <c r="F38" s="510" t="s">
        <v>626</v>
      </c>
      <c r="G38" s="509" t="s">
        <v>687</v>
      </c>
      <c r="H38" s="509" t="s">
        <v>688</v>
      </c>
      <c r="I38" s="512">
        <v>3991.4913853236608</v>
      </c>
      <c r="J38" s="512">
        <v>10</v>
      </c>
      <c r="K38" s="513">
        <v>39889.290283203125</v>
      </c>
    </row>
    <row r="39" spans="1:11" ht="14.45" customHeight="1" x14ac:dyDescent="0.2">
      <c r="A39" s="507" t="s">
        <v>441</v>
      </c>
      <c r="B39" s="508" t="s">
        <v>442</v>
      </c>
      <c r="C39" s="509" t="s">
        <v>450</v>
      </c>
      <c r="D39" s="510" t="s">
        <v>451</v>
      </c>
      <c r="E39" s="509" t="s">
        <v>625</v>
      </c>
      <c r="F39" s="510" t="s">
        <v>626</v>
      </c>
      <c r="G39" s="509" t="s">
        <v>689</v>
      </c>
      <c r="H39" s="509" t="s">
        <v>690</v>
      </c>
      <c r="I39" s="512">
        <v>32.390000661214195</v>
      </c>
      <c r="J39" s="512">
        <v>60</v>
      </c>
      <c r="K39" s="513">
        <v>1943.4299926757813</v>
      </c>
    </row>
    <row r="40" spans="1:11" ht="14.45" customHeight="1" x14ac:dyDescent="0.2">
      <c r="A40" s="507" t="s">
        <v>441</v>
      </c>
      <c r="B40" s="508" t="s">
        <v>442</v>
      </c>
      <c r="C40" s="509" t="s">
        <v>450</v>
      </c>
      <c r="D40" s="510" t="s">
        <v>451</v>
      </c>
      <c r="E40" s="509" t="s">
        <v>625</v>
      </c>
      <c r="F40" s="510" t="s">
        <v>626</v>
      </c>
      <c r="G40" s="509" t="s">
        <v>691</v>
      </c>
      <c r="H40" s="509" t="s">
        <v>692</v>
      </c>
      <c r="I40" s="512">
        <v>751.8699951171875</v>
      </c>
      <c r="J40" s="512">
        <v>1</v>
      </c>
      <c r="K40" s="513">
        <v>751.8699951171875</v>
      </c>
    </row>
    <row r="41" spans="1:11" ht="14.45" customHeight="1" x14ac:dyDescent="0.2">
      <c r="A41" s="507" t="s">
        <v>441</v>
      </c>
      <c r="B41" s="508" t="s">
        <v>442</v>
      </c>
      <c r="C41" s="509" t="s">
        <v>450</v>
      </c>
      <c r="D41" s="510" t="s">
        <v>451</v>
      </c>
      <c r="E41" s="509" t="s">
        <v>625</v>
      </c>
      <c r="F41" s="510" t="s">
        <v>626</v>
      </c>
      <c r="G41" s="509" t="s">
        <v>693</v>
      </c>
      <c r="H41" s="509" t="s">
        <v>694</v>
      </c>
      <c r="I41" s="512">
        <v>3626.4439453125001</v>
      </c>
      <c r="J41" s="512">
        <v>15</v>
      </c>
      <c r="K41" s="513">
        <v>54369.040283203125</v>
      </c>
    </row>
    <row r="42" spans="1:11" ht="14.45" customHeight="1" x14ac:dyDescent="0.2">
      <c r="A42" s="507" t="s">
        <v>441</v>
      </c>
      <c r="B42" s="508" t="s">
        <v>442</v>
      </c>
      <c r="C42" s="509" t="s">
        <v>450</v>
      </c>
      <c r="D42" s="510" t="s">
        <v>451</v>
      </c>
      <c r="E42" s="509" t="s">
        <v>625</v>
      </c>
      <c r="F42" s="510" t="s">
        <v>626</v>
      </c>
      <c r="G42" s="509" t="s">
        <v>695</v>
      </c>
      <c r="H42" s="509" t="s">
        <v>696</v>
      </c>
      <c r="I42" s="512">
        <v>3626.4369384765623</v>
      </c>
      <c r="J42" s="512">
        <v>15</v>
      </c>
      <c r="K42" s="513">
        <v>54368.97021484375</v>
      </c>
    </row>
    <row r="43" spans="1:11" ht="14.45" customHeight="1" x14ac:dyDescent="0.2">
      <c r="A43" s="507" t="s">
        <v>441</v>
      </c>
      <c r="B43" s="508" t="s">
        <v>442</v>
      </c>
      <c r="C43" s="509" t="s">
        <v>450</v>
      </c>
      <c r="D43" s="510" t="s">
        <v>451</v>
      </c>
      <c r="E43" s="509" t="s">
        <v>625</v>
      </c>
      <c r="F43" s="510" t="s">
        <v>626</v>
      </c>
      <c r="G43" s="509" t="s">
        <v>697</v>
      </c>
      <c r="H43" s="509" t="s">
        <v>698</v>
      </c>
      <c r="I43" s="512">
        <v>49658.3984375</v>
      </c>
      <c r="J43" s="512">
        <v>4</v>
      </c>
      <c r="K43" s="513">
        <v>198633.59375</v>
      </c>
    </row>
    <row r="44" spans="1:11" ht="14.45" customHeight="1" x14ac:dyDescent="0.2">
      <c r="A44" s="507" t="s">
        <v>441</v>
      </c>
      <c r="B44" s="508" t="s">
        <v>442</v>
      </c>
      <c r="C44" s="509" t="s">
        <v>450</v>
      </c>
      <c r="D44" s="510" t="s">
        <v>451</v>
      </c>
      <c r="E44" s="509" t="s">
        <v>625</v>
      </c>
      <c r="F44" s="510" t="s">
        <v>626</v>
      </c>
      <c r="G44" s="509" t="s">
        <v>699</v>
      </c>
      <c r="H44" s="509" t="s">
        <v>700</v>
      </c>
      <c r="I44" s="512">
        <v>20908.810546875</v>
      </c>
      <c r="J44" s="512">
        <v>2</v>
      </c>
      <c r="K44" s="513">
        <v>41817.62109375</v>
      </c>
    </row>
    <row r="45" spans="1:11" ht="14.45" customHeight="1" x14ac:dyDescent="0.2">
      <c r="A45" s="507" t="s">
        <v>441</v>
      </c>
      <c r="B45" s="508" t="s">
        <v>442</v>
      </c>
      <c r="C45" s="509" t="s">
        <v>450</v>
      </c>
      <c r="D45" s="510" t="s">
        <v>451</v>
      </c>
      <c r="E45" s="509" t="s">
        <v>625</v>
      </c>
      <c r="F45" s="510" t="s">
        <v>626</v>
      </c>
      <c r="G45" s="509" t="s">
        <v>701</v>
      </c>
      <c r="H45" s="509" t="s">
        <v>702</v>
      </c>
      <c r="I45" s="512">
        <v>32.389999389648438</v>
      </c>
      <c r="J45" s="512">
        <v>20</v>
      </c>
      <c r="K45" s="513">
        <v>647.84002685546875</v>
      </c>
    </row>
    <row r="46" spans="1:11" ht="14.45" customHeight="1" x14ac:dyDescent="0.2">
      <c r="A46" s="507" t="s">
        <v>441</v>
      </c>
      <c r="B46" s="508" t="s">
        <v>442</v>
      </c>
      <c r="C46" s="509" t="s">
        <v>450</v>
      </c>
      <c r="D46" s="510" t="s">
        <v>451</v>
      </c>
      <c r="E46" s="509" t="s">
        <v>625</v>
      </c>
      <c r="F46" s="510" t="s">
        <v>626</v>
      </c>
      <c r="G46" s="509" t="s">
        <v>703</v>
      </c>
      <c r="H46" s="509" t="s">
        <v>704</v>
      </c>
      <c r="I46" s="512">
        <v>2904</v>
      </c>
      <c r="J46" s="512">
        <v>2</v>
      </c>
      <c r="K46" s="513">
        <v>5808</v>
      </c>
    </row>
    <row r="47" spans="1:11" ht="14.45" customHeight="1" x14ac:dyDescent="0.2">
      <c r="A47" s="507" t="s">
        <v>441</v>
      </c>
      <c r="B47" s="508" t="s">
        <v>442</v>
      </c>
      <c r="C47" s="509" t="s">
        <v>450</v>
      </c>
      <c r="D47" s="510" t="s">
        <v>451</v>
      </c>
      <c r="E47" s="509" t="s">
        <v>625</v>
      </c>
      <c r="F47" s="510" t="s">
        <v>626</v>
      </c>
      <c r="G47" s="509" t="s">
        <v>705</v>
      </c>
      <c r="H47" s="509" t="s">
        <v>706</v>
      </c>
      <c r="I47" s="512">
        <v>1210</v>
      </c>
      <c r="J47" s="512">
        <v>1</v>
      </c>
      <c r="K47" s="513">
        <v>1210</v>
      </c>
    </row>
    <row r="48" spans="1:11" ht="14.45" customHeight="1" x14ac:dyDescent="0.2">
      <c r="A48" s="507" t="s">
        <v>441</v>
      </c>
      <c r="B48" s="508" t="s">
        <v>442</v>
      </c>
      <c r="C48" s="509" t="s">
        <v>450</v>
      </c>
      <c r="D48" s="510" t="s">
        <v>451</v>
      </c>
      <c r="E48" s="509" t="s">
        <v>625</v>
      </c>
      <c r="F48" s="510" t="s">
        <v>626</v>
      </c>
      <c r="G48" s="509" t="s">
        <v>707</v>
      </c>
      <c r="H48" s="509" t="s">
        <v>708</v>
      </c>
      <c r="I48" s="512">
        <v>6361.5</v>
      </c>
      <c r="J48" s="512">
        <v>1</v>
      </c>
      <c r="K48" s="513">
        <v>6361.5</v>
      </c>
    </row>
    <row r="49" spans="1:11" ht="14.45" customHeight="1" x14ac:dyDescent="0.2">
      <c r="A49" s="507" t="s">
        <v>441</v>
      </c>
      <c r="B49" s="508" t="s">
        <v>442</v>
      </c>
      <c r="C49" s="509" t="s">
        <v>450</v>
      </c>
      <c r="D49" s="510" t="s">
        <v>451</v>
      </c>
      <c r="E49" s="509" t="s">
        <v>625</v>
      </c>
      <c r="F49" s="510" t="s">
        <v>626</v>
      </c>
      <c r="G49" s="509" t="s">
        <v>709</v>
      </c>
      <c r="H49" s="509" t="s">
        <v>710</v>
      </c>
      <c r="I49" s="512">
        <v>1089</v>
      </c>
      <c r="J49" s="512">
        <v>2</v>
      </c>
      <c r="K49" s="513">
        <v>2178</v>
      </c>
    </row>
    <row r="50" spans="1:11" ht="14.45" customHeight="1" x14ac:dyDescent="0.2">
      <c r="A50" s="507" t="s">
        <v>441</v>
      </c>
      <c r="B50" s="508" t="s">
        <v>442</v>
      </c>
      <c r="C50" s="509" t="s">
        <v>450</v>
      </c>
      <c r="D50" s="510" t="s">
        <v>451</v>
      </c>
      <c r="E50" s="509" t="s">
        <v>625</v>
      </c>
      <c r="F50" s="510" t="s">
        <v>626</v>
      </c>
      <c r="G50" s="509" t="s">
        <v>711</v>
      </c>
      <c r="H50" s="509" t="s">
        <v>712</v>
      </c>
      <c r="I50" s="512">
        <v>274.67001342773438</v>
      </c>
      <c r="J50" s="512">
        <v>2</v>
      </c>
      <c r="K50" s="513">
        <v>549.34002685546875</v>
      </c>
    </row>
    <row r="51" spans="1:11" ht="14.45" customHeight="1" x14ac:dyDescent="0.2">
      <c r="A51" s="507" t="s">
        <v>441</v>
      </c>
      <c r="B51" s="508" t="s">
        <v>442</v>
      </c>
      <c r="C51" s="509" t="s">
        <v>450</v>
      </c>
      <c r="D51" s="510" t="s">
        <v>451</v>
      </c>
      <c r="E51" s="509" t="s">
        <v>625</v>
      </c>
      <c r="F51" s="510" t="s">
        <v>626</v>
      </c>
      <c r="G51" s="509" t="s">
        <v>713</v>
      </c>
      <c r="H51" s="509" t="s">
        <v>714</v>
      </c>
      <c r="I51" s="512">
        <v>6654.39990234375</v>
      </c>
      <c r="J51" s="512">
        <v>4</v>
      </c>
      <c r="K51" s="513">
        <v>26617.599609375</v>
      </c>
    </row>
    <row r="52" spans="1:11" ht="14.45" customHeight="1" x14ac:dyDescent="0.2">
      <c r="A52" s="507" t="s">
        <v>441</v>
      </c>
      <c r="B52" s="508" t="s">
        <v>442</v>
      </c>
      <c r="C52" s="509" t="s">
        <v>450</v>
      </c>
      <c r="D52" s="510" t="s">
        <v>451</v>
      </c>
      <c r="E52" s="509" t="s">
        <v>625</v>
      </c>
      <c r="F52" s="510" t="s">
        <v>626</v>
      </c>
      <c r="G52" s="509" t="s">
        <v>715</v>
      </c>
      <c r="H52" s="509" t="s">
        <v>716</v>
      </c>
      <c r="I52" s="512">
        <v>10097.349763569078</v>
      </c>
      <c r="J52" s="512">
        <v>20</v>
      </c>
      <c r="K52" s="513">
        <v>201947.060546875</v>
      </c>
    </row>
    <row r="53" spans="1:11" ht="14.45" customHeight="1" x14ac:dyDescent="0.2">
      <c r="A53" s="507" t="s">
        <v>441</v>
      </c>
      <c r="B53" s="508" t="s">
        <v>442</v>
      </c>
      <c r="C53" s="509" t="s">
        <v>450</v>
      </c>
      <c r="D53" s="510" t="s">
        <v>451</v>
      </c>
      <c r="E53" s="509" t="s">
        <v>625</v>
      </c>
      <c r="F53" s="510" t="s">
        <v>626</v>
      </c>
      <c r="G53" s="509" t="s">
        <v>717</v>
      </c>
      <c r="H53" s="509" t="s">
        <v>718</v>
      </c>
      <c r="I53" s="512">
        <v>34618.91714638158</v>
      </c>
      <c r="J53" s="512">
        <v>19</v>
      </c>
      <c r="K53" s="513">
        <v>657759.42578125</v>
      </c>
    </row>
    <row r="54" spans="1:11" ht="14.45" customHeight="1" x14ac:dyDescent="0.2">
      <c r="A54" s="507" t="s">
        <v>441</v>
      </c>
      <c r="B54" s="508" t="s">
        <v>442</v>
      </c>
      <c r="C54" s="509" t="s">
        <v>450</v>
      </c>
      <c r="D54" s="510" t="s">
        <v>451</v>
      </c>
      <c r="E54" s="509" t="s">
        <v>625</v>
      </c>
      <c r="F54" s="510" t="s">
        <v>626</v>
      </c>
      <c r="G54" s="509" t="s">
        <v>719</v>
      </c>
      <c r="H54" s="509" t="s">
        <v>720</v>
      </c>
      <c r="I54" s="512">
        <v>15004</v>
      </c>
      <c r="J54" s="512">
        <v>1</v>
      </c>
      <c r="K54" s="513">
        <v>15004</v>
      </c>
    </row>
    <row r="55" spans="1:11" ht="14.45" customHeight="1" x14ac:dyDescent="0.2">
      <c r="A55" s="507" t="s">
        <v>441</v>
      </c>
      <c r="B55" s="508" t="s">
        <v>442</v>
      </c>
      <c r="C55" s="509" t="s">
        <v>450</v>
      </c>
      <c r="D55" s="510" t="s">
        <v>451</v>
      </c>
      <c r="E55" s="509" t="s">
        <v>625</v>
      </c>
      <c r="F55" s="510" t="s">
        <v>626</v>
      </c>
      <c r="G55" s="509" t="s">
        <v>721</v>
      </c>
      <c r="H55" s="509" t="s">
        <v>722</v>
      </c>
      <c r="I55" s="512">
        <v>2766.639892578125</v>
      </c>
      <c r="J55" s="512">
        <v>20</v>
      </c>
      <c r="K55" s="513">
        <v>55332.80078125</v>
      </c>
    </row>
    <row r="56" spans="1:11" ht="14.45" customHeight="1" x14ac:dyDescent="0.2">
      <c r="A56" s="507" t="s">
        <v>441</v>
      </c>
      <c r="B56" s="508" t="s">
        <v>442</v>
      </c>
      <c r="C56" s="509" t="s">
        <v>450</v>
      </c>
      <c r="D56" s="510" t="s">
        <v>451</v>
      </c>
      <c r="E56" s="509" t="s">
        <v>625</v>
      </c>
      <c r="F56" s="510" t="s">
        <v>626</v>
      </c>
      <c r="G56" s="509" t="s">
        <v>723</v>
      </c>
      <c r="H56" s="509" t="s">
        <v>724</v>
      </c>
      <c r="I56" s="512">
        <v>6200</v>
      </c>
      <c r="J56" s="512">
        <v>6</v>
      </c>
      <c r="K56" s="513">
        <v>37200</v>
      </c>
    </row>
    <row r="57" spans="1:11" ht="14.45" customHeight="1" x14ac:dyDescent="0.2">
      <c r="A57" s="507" t="s">
        <v>441</v>
      </c>
      <c r="B57" s="508" t="s">
        <v>442</v>
      </c>
      <c r="C57" s="509" t="s">
        <v>450</v>
      </c>
      <c r="D57" s="510" t="s">
        <v>451</v>
      </c>
      <c r="E57" s="509" t="s">
        <v>625</v>
      </c>
      <c r="F57" s="510" t="s">
        <v>626</v>
      </c>
      <c r="G57" s="509" t="s">
        <v>725</v>
      </c>
      <c r="H57" s="509" t="s">
        <v>726</v>
      </c>
      <c r="I57" s="512">
        <v>5091.2841796875</v>
      </c>
      <c r="J57" s="512">
        <v>10</v>
      </c>
      <c r="K57" s="513">
        <v>50846.859375</v>
      </c>
    </row>
    <row r="58" spans="1:11" ht="14.45" customHeight="1" x14ac:dyDescent="0.2">
      <c r="A58" s="507" t="s">
        <v>441</v>
      </c>
      <c r="B58" s="508" t="s">
        <v>442</v>
      </c>
      <c r="C58" s="509" t="s">
        <v>450</v>
      </c>
      <c r="D58" s="510" t="s">
        <v>451</v>
      </c>
      <c r="E58" s="509" t="s">
        <v>625</v>
      </c>
      <c r="F58" s="510" t="s">
        <v>626</v>
      </c>
      <c r="G58" s="509" t="s">
        <v>727</v>
      </c>
      <c r="H58" s="509" t="s">
        <v>728</v>
      </c>
      <c r="I58" s="512">
        <v>5091.2841796875</v>
      </c>
      <c r="J58" s="512">
        <v>9</v>
      </c>
      <c r="K58" s="513">
        <v>45777.5693359375</v>
      </c>
    </row>
    <row r="59" spans="1:11" ht="14.45" customHeight="1" x14ac:dyDescent="0.2">
      <c r="A59" s="507" t="s">
        <v>441</v>
      </c>
      <c r="B59" s="508" t="s">
        <v>442</v>
      </c>
      <c r="C59" s="509" t="s">
        <v>450</v>
      </c>
      <c r="D59" s="510" t="s">
        <v>451</v>
      </c>
      <c r="E59" s="509" t="s">
        <v>625</v>
      </c>
      <c r="F59" s="510" t="s">
        <v>626</v>
      </c>
      <c r="G59" s="509" t="s">
        <v>729</v>
      </c>
      <c r="H59" s="509" t="s">
        <v>730</v>
      </c>
      <c r="I59" s="512">
        <v>9663.7963579963234</v>
      </c>
      <c r="J59" s="512">
        <v>46</v>
      </c>
      <c r="K59" s="513">
        <v>444534.708984375</v>
      </c>
    </row>
    <row r="60" spans="1:11" ht="14.45" customHeight="1" x14ac:dyDescent="0.2">
      <c r="A60" s="507" t="s">
        <v>441</v>
      </c>
      <c r="B60" s="508" t="s">
        <v>442</v>
      </c>
      <c r="C60" s="509" t="s">
        <v>450</v>
      </c>
      <c r="D60" s="510" t="s">
        <v>451</v>
      </c>
      <c r="E60" s="509" t="s">
        <v>625</v>
      </c>
      <c r="F60" s="510" t="s">
        <v>626</v>
      </c>
      <c r="G60" s="509" t="s">
        <v>731</v>
      </c>
      <c r="H60" s="509" t="s">
        <v>732</v>
      </c>
      <c r="I60" s="512">
        <v>9663.7963005514703</v>
      </c>
      <c r="J60" s="512">
        <v>46</v>
      </c>
      <c r="K60" s="513">
        <v>444534.587890625</v>
      </c>
    </row>
    <row r="61" spans="1:11" ht="14.45" customHeight="1" x14ac:dyDescent="0.2">
      <c r="A61" s="507" t="s">
        <v>441</v>
      </c>
      <c r="B61" s="508" t="s">
        <v>442</v>
      </c>
      <c r="C61" s="509" t="s">
        <v>450</v>
      </c>
      <c r="D61" s="510" t="s">
        <v>451</v>
      </c>
      <c r="E61" s="509" t="s">
        <v>625</v>
      </c>
      <c r="F61" s="510" t="s">
        <v>626</v>
      </c>
      <c r="G61" s="509" t="s">
        <v>733</v>
      </c>
      <c r="H61" s="509" t="s">
        <v>734</v>
      </c>
      <c r="I61" s="512">
        <v>27225.0849609375</v>
      </c>
      <c r="J61" s="512">
        <v>2</v>
      </c>
      <c r="K61" s="513">
        <v>54450.169921875</v>
      </c>
    </row>
    <row r="62" spans="1:11" ht="14.45" customHeight="1" x14ac:dyDescent="0.2">
      <c r="A62" s="507" t="s">
        <v>441</v>
      </c>
      <c r="B62" s="508" t="s">
        <v>442</v>
      </c>
      <c r="C62" s="509" t="s">
        <v>450</v>
      </c>
      <c r="D62" s="510" t="s">
        <v>451</v>
      </c>
      <c r="E62" s="509" t="s">
        <v>625</v>
      </c>
      <c r="F62" s="510" t="s">
        <v>626</v>
      </c>
      <c r="G62" s="509" t="s">
        <v>733</v>
      </c>
      <c r="H62" s="509" t="s">
        <v>735</v>
      </c>
      <c r="I62" s="512">
        <v>15004</v>
      </c>
      <c r="J62" s="512">
        <v>1</v>
      </c>
      <c r="K62" s="513">
        <v>15004</v>
      </c>
    </row>
    <row r="63" spans="1:11" ht="14.45" customHeight="1" x14ac:dyDescent="0.2">
      <c r="A63" s="507" t="s">
        <v>441</v>
      </c>
      <c r="B63" s="508" t="s">
        <v>442</v>
      </c>
      <c r="C63" s="509" t="s">
        <v>450</v>
      </c>
      <c r="D63" s="510" t="s">
        <v>451</v>
      </c>
      <c r="E63" s="509" t="s">
        <v>625</v>
      </c>
      <c r="F63" s="510" t="s">
        <v>626</v>
      </c>
      <c r="G63" s="509" t="s">
        <v>736</v>
      </c>
      <c r="H63" s="509" t="s">
        <v>737</v>
      </c>
      <c r="I63" s="512">
        <v>27225</v>
      </c>
      <c r="J63" s="512">
        <v>1</v>
      </c>
      <c r="K63" s="513">
        <v>27225</v>
      </c>
    </row>
    <row r="64" spans="1:11" ht="14.45" customHeight="1" x14ac:dyDescent="0.2">
      <c r="A64" s="507" t="s">
        <v>441</v>
      </c>
      <c r="B64" s="508" t="s">
        <v>442</v>
      </c>
      <c r="C64" s="509" t="s">
        <v>450</v>
      </c>
      <c r="D64" s="510" t="s">
        <v>451</v>
      </c>
      <c r="E64" s="509" t="s">
        <v>625</v>
      </c>
      <c r="F64" s="510" t="s">
        <v>626</v>
      </c>
      <c r="G64" s="509" t="s">
        <v>738</v>
      </c>
      <c r="H64" s="509" t="s">
        <v>739</v>
      </c>
      <c r="I64" s="512">
        <v>1368.510009765625</v>
      </c>
      <c r="J64" s="512">
        <v>25</v>
      </c>
      <c r="K64" s="513">
        <v>34212.7490234375</v>
      </c>
    </row>
    <row r="65" spans="1:11" ht="14.45" customHeight="1" x14ac:dyDescent="0.2">
      <c r="A65" s="507" t="s">
        <v>441</v>
      </c>
      <c r="B65" s="508" t="s">
        <v>442</v>
      </c>
      <c r="C65" s="509" t="s">
        <v>450</v>
      </c>
      <c r="D65" s="510" t="s">
        <v>451</v>
      </c>
      <c r="E65" s="509" t="s">
        <v>625</v>
      </c>
      <c r="F65" s="510" t="s">
        <v>626</v>
      </c>
      <c r="G65" s="509" t="s">
        <v>740</v>
      </c>
      <c r="H65" s="509" t="s">
        <v>741</v>
      </c>
      <c r="I65" s="512">
        <v>428.33999633789063</v>
      </c>
      <c r="J65" s="512">
        <v>69</v>
      </c>
      <c r="K65" s="513">
        <v>29555.4599609375</v>
      </c>
    </row>
    <row r="66" spans="1:11" ht="14.45" customHeight="1" x14ac:dyDescent="0.2">
      <c r="A66" s="507" t="s">
        <v>441</v>
      </c>
      <c r="B66" s="508" t="s">
        <v>442</v>
      </c>
      <c r="C66" s="509" t="s">
        <v>450</v>
      </c>
      <c r="D66" s="510" t="s">
        <v>451</v>
      </c>
      <c r="E66" s="509" t="s">
        <v>625</v>
      </c>
      <c r="F66" s="510" t="s">
        <v>626</v>
      </c>
      <c r="G66" s="509" t="s">
        <v>742</v>
      </c>
      <c r="H66" s="509" t="s">
        <v>743</v>
      </c>
      <c r="I66" s="512">
        <v>281.92999267578125</v>
      </c>
      <c r="J66" s="512">
        <v>20</v>
      </c>
      <c r="K66" s="513">
        <v>5638.599853515625</v>
      </c>
    </row>
    <row r="67" spans="1:11" ht="14.45" customHeight="1" x14ac:dyDescent="0.2">
      <c r="A67" s="507" t="s">
        <v>441</v>
      </c>
      <c r="B67" s="508" t="s">
        <v>442</v>
      </c>
      <c r="C67" s="509" t="s">
        <v>450</v>
      </c>
      <c r="D67" s="510" t="s">
        <v>451</v>
      </c>
      <c r="E67" s="509" t="s">
        <v>625</v>
      </c>
      <c r="F67" s="510" t="s">
        <v>626</v>
      </c>
      <c r="G67" s="509" t="s">
        <v>742</v>
      </c>
      <c r="H67" s="509" t="s">
        <v>744</v>
      </c>
      <c r="I67" s="512">
        <v>281.92999267578125</v>
      </c>
      <c r="J67" s="512">
        <v>35</v>
      </c>
      <c r="K67" s="513">
        <v>9867.5499267578125</v>
      </c>
    </row>
    <row r="68" spans="1:11" ht="14.45" customHeight="1" x14ac:dyDescent="0.2">
      <c r="A68" s="507" t="s">
        <v>441</v>
      </c>
      <c r="B68" s="508" t="s">
        <v>442</v>
      </c>
      <c r="C68" s="509" t="s">
        <v>450</v>
      </c>
      <c r="D68" s="510" t="s">
        <v>451</v>
      </c>
      <c r="E68" s="509" t="s">
        <v>625</v>
      </c>
      <c r="F68" s="510" t="s">
        <v>626</v>
      </c>
      <c r="G68" s="509" t="s">
        <v>745</v>
      </c>
      <c r="H68" s="509" t="s">
        <v>746</v>
      </c>
      <c r="I68" s="512">
        <v>484</v>
      </c>
      <c r="J68" s="512">
        <v>32</v>
      </c>
      <c r="K68" s="513">
        <v>15488</v>
      </c>
    </row>
    <row r="69" spans="1:11" ht="14.45" customHeight="1" x14ac:dyDescent="0.2">
      <c r="A69" s="507" t="s">
        <v>441</v>
      </c>
      <c r="B69" s="508" t="s">
        <v>442</v>
      </c>
      <c r="C69" s="509" t="s">
        <v>450</v>
      </c>
      <c r="D69" s="510" t="s">
        <v>451</v>
      </c>
      <c r="E69" s="509" t="s">
        <v>625</v>
      </c>
      <c r="F69" s="510" t="s">
        <v>626</v>
      </c>
      <c r="G69" s="509" t="s">
        <v>747</v>
      </c>
      <c r="H69" s="509" t="s">
        <v>748</v>
      </c>
      <c r="I69" s="512">
        <v>2565.197265625</v>
      </c>
      <c r="J69" s="512">
        <v>63</v>
      </c>
      <c r="K69" s="513">
        <v>161607.48779296875</v>
      </c>
    </row>
    <row r="70" spans="1:11" ht="14.45" customHeight="1" x14ac:dyDescent="0.2">
      <c r="A70" s="507" t="s">
        <v>441</v>
      </c>
      <c r="B70" s="508" t="s">
        <v>442</v>
      </c>
      <c r="C70" s="509" t="s">
        <v>450</v>
      </c>
      <c r="D70" s="510" t="s">
        <v>451</v>
      </c>
      <c r="E70" s="509" t="s">
        <v>625</v>
      </c>
      <c r="F70" s="510" t="s">
        <v>626</v>
      </c>
      <c r="G70" s="509" t="s">
        <v>749</v>
      </c>
      <c r="H70" s="509" t="s">
        <v>750</v>
      </c>
      <c r="I70" s="512">
        <v>3049.2342703683034</v>
      </c>
      <c r="J70" s="512">
        <v>16</v>
      </c>
      <c r="K70" s="513">
        <v>48787.799560546875</v>
      </c>
    </row>
    <row r="71" spans="1:11" ht="14.45" customHeight="1" x14ac:dyDescent="0.2">
      <c r="A71" s="507" t="s">
        <v>441</v>
      </c>
      <c r="B71" s="508" t="s">
        <v>442</v>
      </c>
      <c r="C71" s="509" t="s">
        <v>450</v>
      </c>
      <c r="D71" s="510" t="s">
        <v>451</v>
      </c>
      <c r="E71" s="509" t="s">
        <v>625</v>
      </c>
      <c r="F71" s="510" t="s">
        <v>626</v>
      </c>
      <c r="G71" s="509" t="s">
        <v>751</v>
      </c>
      <c r="H71" s="509" t="s">
        <v>752</v>
      </c>
      <c r="I71" s="512">
        <v>647.83001708984375</v>
      </c>
      <c r="J71" s="512">
        <v>1</v>
      </c>
      <c r="K71" s="513">
        <v>647.83001708984375</v>
      </c>
    </row>
    <row r="72" spans="1:11" ht="14.45" customHeight="1" x14ac:dyDescent="0.2">
      <c r="A72" s="507" t="s">
        <v>441</v>
      </c>
      <c r="B72" s="508" t="s">
        <v>442</v>
      </c>
      <c r="C72" s="509" t="s">
        <v>450</v>
      </c>
      <c r="D72" s="510" t="s">
        <v>451</v>
      </c>
      <c r="E72" s="509" t="s">
        <v>625</v>
      </c>
      <c r="F72" s="510" t="s">
        <v>626</v>
      </c>
      <c r="G72" s="509" t="s">
        <v>753</v>
      </c>
      <c r="H72" s="509" t="s">
        <v>754</v>
      </c>
      <c r="I72" s="512">
        <v>180.89866129557291</v>
      </c>
      <c r="J72" s="512">
        <v>35</v>
      </c>
      <c r="K72" s="513">
        <v>6331.33984375</v>
      </c>
    </row>
    <row r="73" spans="1:11" ht="14.45" customHeight="1" x14ac:dyDescent="0.2">
      <c r="A73" s="507" t="s">
        <v>441</v>
      </c>
      <c r="B73" s="508" t="s">
        <v>442</v>
      </c>
      <c r="C73" s="509" t="s">
        <v>450</v>
      </c>
      <c r="D73" s="510" t="s">
        <v>451</v>
      </c>
      <c r="E73" s="509" t="s">
        <v>625</v>
      </c>
      <c r="F73" s="510" t="s">
        <v>626</v>
      </c>
      <c r="G73" s="509" t="s">
        <v>755</v>
      </c>
      <c r="H73" s="509" t="s">
        <v>756</v>
      </c>
      <c r="I73" s="512">
        <v>1004.3933308919271</v>
      </c>
      <c r="J73" s="512">
        <v>3</v>
      </c>
      <c r="K73" s="513">
        <v>3013.1799926757813</v>
      </c>
    </row>
    <row r="74" spans="1:11" ht="14.45" customHeight="1" x14ac:dyDescent="0.2">
      <c r="A74" s="507" t="s">
        <v>441</v>
      </c>
      <c r="B74" s="508" t="s">
        <v>442</v>
      </c>
      <c r="C74" s="509" t="s">
        <v>450</v>
      </c>
      <c r="D74" s="510" t="s">
        <v>451</v>
      </c>
      <c r="E74" s="509" t="s">
        <v>625</v>
      </c>
      <c r="F74" s="510" t="s">
        <v>626</v>
      </c>
      <c r="G74" s="509" t="s">
        <v>757</v>
      </c>
      <c r="H74" s="509" t="s">
        <v>758</v>
      </c>
      <c r="I74" s="512">
        <v>980.09334309895837</v>
      </c>
      <c r="J74" s="512">
        <v>3</v>
      </c>
      <c r="K74" s="513">
        <v>2940.280029296875</v>
      </c>
    </row>
    <row r="75" spans="1:11" ht="14.45" customHeight="1" x14ac:dyDescent="0.2">
      <c r="A75" s="507" t="s">
        <v>441</v>
      </c>
      <c r="B75" s="508" t="s">
        <v>442</v>
      </c>
      <c r="C75" s="509" t="s">
        <v>450</v>
      </c>
      <c r="D75" s="510" t="s">
        <v>451</v>
      </c>
      <c r="E75" s="509" t="s">
        <v>625</v>
      </c>
      <c r="F75" s="510" t="s">
        <v>626</v>
      </c>
      <c r="G75" s="509" t="s">
        <v>759</v>
      </c>
      <c r="H75" s="509" t="s">
        <v>760</v>
      </c>
      <c r="I75" s="512">
        <v>1166.43994140625</v>
      </c>
      <c r="J75" s="512">
        <v>1</v>
      </c>
      <c r="K75" s="513">
        <v>1166.43994140625</v>
      </c>
    </row>
    <row r="76" spans="1:11" ht="14.45" customHeight="1" x14ac:dyDescent="0.2">
      <c r="A76" s="507" t="s">
        <v>441</v>
      </c>
      <c r="B76" s="508" t="s">
        <v>442</v>
      </c>
      <c r="C76" s="509" t="s">
        <v>450</v>
      </c>
      <c r="D76" s="510" t="s">
        <v>451</v>
      </c>
      <c r="E76" s="509" t="s">
        <v>625</v>
      </c>
      <c r="F76" s="510" t="s">
        <v>626</v>
      </c>
      <c r="G76" s="509" t="s">
        <v>761</v>
      </c>
      <c r="H76" s="509" t="s">
        <v>762</v>
      </c>
      <c r="I76" s="512">
        <v>274.66876220703125</v>
      </c>
      <c r="J76" s="512">
        <v>6</v>
      </c>
      <c r="K76" s="513">
        <v>1648.0100708007813</v>
      </c>
    </row>
    <row r="77" spans="1:11" ht="14.45" customHeight="1" x14ac:dyDescent="0.2">
      <c r="A77" s="507" t="s">
        <v>441</v>
      </c>
      <c r="B77" s="508" t="s">
        <v>442</v>
      </c>
      <c r="C77" s="509" t="s">
        <v>450</v>
      </c>
      <c r="D77" s="510" t="s">
        <v>451</v>
      </c>
      <c r="E77" s="509" t="s">
        <v>625</v>
      </c>
      <c r="F77" s="510" t="s">
        <v>626</v>
      </c>
      <c r="G77" s="509" t="s">
        <v>763</v>
      </c>
      <c r="H77" s="509" t="s">
        <v>764</v>
      </c>
      <c r="I77" s="512">
        <v>274.67999267578125</v>
      </c>
      <c r="J77" s="512">
        <v>9</v>
      </c>
      <c r="K77" s="513">
        <v>2472.1199951171875</v>
      </c>
    </row>
    <row r="78" spans="1:11" ht="14.45" customHeight="1" x14ac:dyDescent="0.2">
      <c r="A78" s="507" t="s">
        <v>441</v>
      </c>
      <c r="B78" s="508" t="s">
        <v>442</v>
      </c>
      <c r="C78" s="509" t="s">
        <v>450</v>
      </c>
      <c r="D78" s="510" t="s">
        <v>451</v>
      </c>
      <c r="E78" s="509" t="s">
        <v>625</v>
      </c>
      <c r="F78" s="510" t="s">
        <v>626</v>
      </c>
      <c r="G78" s="509" t="s">
        <v>765</v>
      </c>
      <c r="H78" s="509" t="s">
        <v>766</v>
      </c>
      <c r="I78" s="512">
        <v>2766.639892578125</v>
      </c>
      <c r="J78" s="512">
        <v>2</v>
      </c>
      <c r="K78" s="513">
        <v>5533.27978515625</v>
      </c>
    </row>
    <row r="79" spans="1:11" ht="14.45" customHeight="1" x14ac:dyDescent="0.2">
      <c r="A79" s="507" t="s">
        <v>441</v>
      </c>
      <c r="B79" s="508" t="s">
        <v>442</v>
      </c>
      <c r="C79" s="509" t="s">
        <v>450</v>
      </c>
      <c r="D79" s="510" t="s">
        <v>451</v>
      </c>
      <c r="E79" s="509" t="s">
        <v>625</v>
      </c>
      <c r="F79" s="510" t="s">
        <v>626</v>
      </c>
      <c r="G79" s="509" t="s">
        <v>767</v>
      </c>
      <c r="H79" s="509" t="s">
        <v>768</v>
      </c>
      <c r="I79" s="512">
        <v>274.67001342773438</v>
      </c>
      <c r="J79" s="512">
        <v>4</v>
      </c>
      <c r="K79" s="513">
        <v>1098.6800537109375</v>
      </c>
    </row>
    <row r="80" spans="1:11" ht="14.45" customHeight="1" x14ac:dyDescent="0.2">
      <c r="A80" s="507" t="s">
        <v>441</v>
      </c>
      <c r="B80" s="508" t="s">
        <v>442</v>
      </c>
      <c r="C80" s="509" t="s">
        <v>450</v>
      </c>
      <c r="D80" s="510" t="s">
        <v>451</v>
      </c>
      <c r="E80" s="509" t="s">
        <v>625</v>
      </c>
      <c r="F80" s="510" t="s">
        <v>626</v>
      </c>
      <c r="G80" s="509" t="s">
        <v>769</v>
      </c>
      <c r="H80" s="509" t="s">
        <v>770</v>
      </c>
      <c r="I80" s="512">
        <v>12033.4599609375</v>
      </c>
      <c r="J80" s="512">
        <v>4</v>
      </c>
      <c r="K80" s="513">
        <v>48133.83984375</v>
      </c>
    </row>
    <row r="81" spans="1:11" ht="14.45" customHeight="1" x14ac:dyDescent="0.2">
      <c r="A81" s="507" t="s">
        <v>441</v>
      </c>
      <c r="B81" s="508" t="s">
        <v>442</v>
      </c>
      <c r="C81" s="509" t="s">
        <v>450</v>
      </c>
      <c r="D81" s="510" t="s">
        <v>451</v>
      </c>
      <c r="E81" s="509" t="s">
        <v>625</v>
      </c>
      <c r="F81" s="510" t="s">
        <v>626</v>
      </c>
      <c r="G81" s="509" t="s">
        <v>771</v>
      </c>
      <c r="H81" s="509" t="s">
        <v>772</v>
      </c>
      <c r="I81" s="512">
        <v>2783.9150390625</v>
      </c>
      <c r="J81" s="512">
        <v>2</v>
      </c>
      <c r="K81" s="513">
        <v>5567.830078125</v>
      </c>
    </row>
    <row r="82" spans="1:11" ht="14.45" customHeight="1" x14ac:dyDescent="0.2">
      <c r="A82" s="507" t="s">
        <v>441</v>
      </c>
      <c r="B82" s="508" t="s">
        <v>442</v>
      </c>
      <c r="C82" s="509" t="s">
        <v>450</v>
      </c>
      <c r="D82" s="510" t="s">
        <v>451</v>
      </c>
      <c r="E82" s="509" t="s">
        <v>625</v>
      </c>
      <c r="F82" s="510" t="s">
        <v>626</v>
      </c>
      <c r="G82" s="509" t="s">
        <v>773</v>
      </c>
      <c r="H82" s="509" t="s">
        <v>774</v>
      </c>
      <c r="I82" s="512">
        <v>274.66000366210938</v>
      </c>
      <c r="J82" s="512">
        <v>2</v>
      </c>
      <c r="K82" s="513">
        <v>549.32000732421875</v>
      </c>
    </row>
    <row r="83" spans="1:11" ht="14.45" customHeight="1" x14ac:dyDescent="0.2">
      <c r="A83" s="507" t="s">
        <v>441</v>
      </c>
      <c r="B83" s="508" t="s">
        <v>442</v>
      </c>
      <c r="C83" s="509" t="s">
        <v>450</v>
      </c>
      <c r="D83" s="510" t="s">
        <v>451</v>
      </c>
      <c r="E83" s="509" t="s">
        <v>625</v>
      </c>
      <c r="F83" s="510" t="s">
        <v>626</v>
      </c>
      <c r="G83" s="509" t="s">
        <v>775</v>
      </c>
      <c r="H83" s="509" t="s">
        <v>776</v>
      </c>
      <c r="I83" s="512">
        <v>119.79000091552734</v>
      </c>
      <c r="J83" s="512">
        <v>5</v>
      </c>
      <c r="K83" s="513">
        <v>598.95001220703125</v>
      </c>
    </row>
    <row r="84" spans="1:11" ht="14.45" customHeight="1" x14ac:dyDescent="0.2">
      <c r="A84" s="507" t="s">
        <v>441</v>
      </c>
      <c r="B84" s="508" t="s">
        <v>442</v>
      </c>
      <c r="C84" s="509" t="s">
        <v>450</v>
      </c>
      <c r="D84" s="510" t="s">
        <v>451</v>
      </c>
      <c r="E84" s="509" t="s">
        <v>625</v>
      </c>
      <c r="F84" s="510" t="s">
        <v>626</v>
      </c>
      <c r="G84" s="509" t="s">
        <v>777</v>
      </c>
      <c r="H84" s="509" t="s">
        <v>778</v>
      </c>
      <c r="I84" s="512">
        <v>274.67500305175781</v>
      </c>
      <c r="J84" s="512">
        <v>3</v>
      </c>
      <c r="K84" s="513">
        <v>824.02001953125</v>
      </c>
    </row>
    <row r="85" spans="1:11" ht="14.45" customHeight="1" x14ac:dyDescent="0.2">
      <c r="A85" s="507" t="s">
        <v>441</v>
      </c>
      <c r="B85" s="508" t="s">
        <v>442</v>
      </c>
      <c r="C85" s="509" t="s">
        <v>450</v>
      </c>
      <c r="D85" s="510" t="s">
        <v>451</v>
      </c>
      <c r="E85" s="509" t="s">
        <v>625</v>
      </c>
      <c r="F85" s="510" t="s">
        <v>626</v>
      </c>
      <c r="G85" s="509" t="s">
        <v>777</v>
      </c>
      <c r="H85" s="509" t="s">
        <v>779</v>
      </c>
      <c r="I85" s="512">
        <v>274.67999267578125</v>
      </c>
      <c r="J85" s="512">
        <v>2</v>
      </c>
      <c r="K85" s="513">
        <v>549.3599853515625</v>
      </c>
    </row>
    <row r="86" spans="1:11" ht="14.45" customHeight="1" x14ac:dyDescent="0.2">
      <c r="A86" s="507" t="s">
        <v>441</v>
      </c>
      <c r="B86" s="508" t="s">
        <v>442</v>
      </c>
      <c r="C86" s="509" t="s">
        <v>450</v>
      </c>
      <c r="D86" s="510" t="s">
        <v>451</v>
      </c>
      <c r="E86" s="509" t="s">
        <v>625</v>
      </c>
      <c r="F86" s="510" t="s">
        <v>626</v>
      </c>
      <c r="G86" s="509" t="s">
        <v>780</v>
      </c>
      <c r="H86" s="509" t="s">
        <v>781</v>
      </c>
      <c r="I86" s="512">
        <v>3018.8458658854165</v>
      </c>
      <c r="J86" s="512">
        <v>8</v>
      </c>
      <c r="K86" s="513">
        <v>24150.80029296875</v>
      </c>
    </row>
    <row r="87" spans="1:11" ht="14.45" customHeight="1" x14ac:dyDescent="0.2">
      <c r="A87" s="507" t="s">
        <v>441</v>
      </c>
      <c r="B87" s="508" t="s">
        <v>442</v>
      </c>
      <c r="C87" s="509" t="s">
        <v>450</v>
      </c>
      <c r="D87" s="510" t="s">
        <v>451</v>
      </c>
      <c r="E87" s="509" t="s">
        <v>625</v>
      </c>
      <c r="F87" s="510" t="s">
        <v>626</v>
      </c>
      <c r="G87" s="509" t="s">
        <v>782</v>
      </c>
      <c r="H87" s="509" t="s">
        <v>783</v>
      </c>
      <c r="I87" s="512">
        <v>3018.6182861328125</v>
      </c>
      <c r="J87" s="512">
        <v>8</v>
      </c>
      <c r="K87" s="513">
        <v>24148.95947265625</v>
      </c>
    </row>
    <row r="88" spans="1:11" ht="14.45" customHeight="1" x14ac:dyDescent="0.2">
      <c r="A88" s="507" t="s">
        <v>441</v>
      </c>
      <c r="B88" s="508" t="s">
        <v>442</v>
      </c>
      <c r="C88" s="509" t="s">
        <v>450</v>
      </c>
      <c r="D88" s="510" t="s">
        <v>451</v>
      </c>
      <c r="E88" s="509" t="s">
        <v>625</v>
      </c>
      <c r="F88" s="510" t="s">
        <v>626</v>
      </c>
      <c r="G88" s="509" t="s">
        <v>784</v>
      </c>
      <c r="H88" s="509" t="s">
        <v>785</v>
      </c>
      <c r="I88" s="512">
        <v>274.67001342773438</v>
      </c>
      <c r="J88" s="512">
        <v>7</v>
      </c>
      <c r="K88" s="513">
        <v>1922.6900024414063</v>
      </c>
    </row>
    <row r="89" spans="1:11" ht="14.45" customHeight="1" x14ac:dyDescent="0.2">
      <c r="A89" s="507" t="s">
        <v>441</v>
      </c>
      <c r="B89" s="508" t="s">
        <v>442</v>
      </c>
      <c r="C89" s="509" t="s">
        <v>450</v>
      </c>
      <c r="D89" s="510" t="s">
        <v>451</v>
      </c>
      <c r="E89" s="509" t="s">
        <v>625</v>
      </c>
      <c r="F89" s="510" t="s">
        <v>626</v>
      </c>
      <c r="G89" s="509" t="s">
        <v>786</v>
      </c>
      <c r="H89" s="509" t="s">
        <v>787</v>
      </c>
      <c r="I89" s="512">
        <v>274.67600504557294</v>
      </c>
      <c r="J89" s="512">
        <v>12</v>
      </c>
      <c r="K89" s="513">
        <v>3296.0999755859375</v>
      </c>
    </row>
    <row r="90" spans="1:11" ht="14.45" customHeight="1" x14ac:dyDescent="0.2">
      <c r="A90" s="507" t="s">
        <v>441</v>
      </c>
      <c r="B90" s="508" t="s">
        <v>442</v>
      </c>
      <c r="C90" s="509" t="s">
        <v>450</v>
      </c>
      <c r="D90" s="510" t="s">
        <v>451</v>
      </c>
      <c r="E90" s="509" t="s">
        <v>625</v>
      </c>
      <c r="F90" s="510" t="s">
        <v>626</v>
      </c>
      <c r="G90" s="509" t="s">
        <v>788</v>
      </c>
      <c r="H90" s="509" t="s">
        <v>789</v>
      </c>
      <c r="I90" s="512">
        <v>2766.639892578125</v>
      </c>
      <c r="J90" s="512">
        <v>3</v>
      </c>
      <c r="K90" s="513">
        <v>8299.919921875</v>
      </c>
    </row>
    <row r="91" spans="1:11" ht="14.45" customHeight="1" x14ac:dyDescent="0.2">
      <c r="A91" s="507" t="s">
        <v>441</v>
      </c>
      <c r="B91" s="508" t="s">
        <v>442</v>
      </c>
      <c r="C91" s="509" t="s">
        <v>450</v>
      </c>
      <c r="D91" s="510" t="s">
        <v>451</v>
      </c>
      <c r="E91" s="509" t="s">
        <v>625</v>
      </c>
      <c r="F91" s="510" t="s">
        <v>626</v>
      </c>
      <c r="G91" s="509" t="s">
        <v>788</v>
      </c>
      <c r="H91" s="509" t="s">
        <v>790</v>
      </c>
      <c r="I91" s="512">
        <v>2766.639892578125</v>
      </c>
      <c r="J91" s="512">
        <v>2</v>
      </c>
      <c r="K91" s="513">
        <v>5533.27978515625</v>
      </c>
    </row>
    <row r="92" spans="1:11" ht="14.45" customHeight="1" x14ac:dyDescent="0.2">
      <c r="A92" s="507" t="s">
        <v>441</v>
      </c>
      <c r="B92" s="508" t="s">
        <v>442</v>
      </c>
      <c r="C92" s="509" t="s">
        <v>450</v>
      </c>
      <c r="D92" s="510" t="s">
        <v>451</v>
      </c>
      <c r="E92" s="509" t="s">
        <v>625</v>
      </c>
      <c r="F92" s="510" t="s">
        <v>626</v>
      </c>
      <c r="G92" s="509" t="s">
        <v>791</v>
      </c>
      <c r="H92" s="509" t="s">
        <v>792</v>
      </c>
      <c r="I92" s="512">
        <v>274.67824554443359</v>
      </c>
      <c r="J92" s="512">
        <v>18</v>
      </c>
      <c r="K92" s="513">
        <v>4944.2099609375</v>
      </c>
    </row>
    <row r="93" spans="1:11" ht="14.45" customHeight="1" x14ac:dyDescent="0.2">
      <c r="A93" s="507" t="s">
        <v>441</v>
      </c>
      <c r="B93" s="508" t="s">
        <v>442</v>
      </c>
      <c r="C93" s="509" t="s">
        <v>450</v>
      </c>
      <c r="D93" s="510" t="s">
        <v>451</v>
      </c>
      <c r="E93" s="509" t="s">
        <v>625</v>
      </c>
      <c r="F93" s="510" t="s">
        <v>626</v>
      </c>
      <c r="G93" s="509" t="s">
        <v>793</v>
      </c>
      <c r="H93" s="509" t="s">
        <v>794</v>
      </c>
      <c r="I93" s="512">
        <v>2766.6404418945313</v>
      </c>
      <c r="J93" s="512">
        <v>35</v>
      </c>
      <c r="K93" s="513">
        <v>96832.4404296875</v>
      </c>
    </row>
    <row r="94" spans="1:11" ht="14.45" customHeight="1" x14ac:dyDescent="0.2">
      <c r="A94" s="507" t="s">
        <v>441</v>
      </c>
      <c r="B94" s="508" t="s">
        <v>442</v>
      </c>
      <c r="C94" s="509" t="s">
        <v>450</v>
      </c>
      <c r="D94" s="510" t="s">
        <v>451</v>
      </c>
      <c r="E94" s="509" t="s">
        <v>625</v>
      </c>
      <c r="F94" s="510" t="s">
        <v>626</v>
      </c>
      <c r="G94" s="509" t="s">
        <v>795</v>
      </c>
      <c r="H94" s="509" t="s">
        <v>796</v>
      </c>
      <c r="I94" s="512">
        <v>372.67999267578125</v>
      </c>
      <c r="J94" s="512">
        <v>24</v>
      </c>
      <c r="K94" s="513">
        <v>8944.31982421875</v>
      </c>
    </row>
    <row r="95" spans="1:11" ht="14.45" customHeight="1" x14ac:dyDescent="0.2">
      <c r="A95" s="507" t="s">
        <v>441</v>
      </c>
      <c r="B95" s="508" t="s">
        <v>442</v>
      </c>
      <c r="C95" s="509" t="s">
        <v>450</v>
      </c>
      <c r="D95" s="510" t="s">
        <v>451</v>
      </c>
      <c r="E95" s="509" t="s">
        <v>625</v>
      </c>
      <c r="F95" s="510" t="s">
        <v>626</v>
      </c>
      <c r="G95" s="509" t="s">
        <v>797</v>
      </c>
      <c r="H95" s="509" t="s">
        <v>798</v>
      </c>
      <c r="I95" s="512">
        <v>2710.39990234375</v>
      </c>
      <c r="J95" s="512">
        <v>20</v>
      </c>
      <c r="K95" s="513">
        <v>54207.9990234375</v>
      </c>
    </row>
    <row r="96" spans="1:11" ht="14.45" customHeight="1" x14ac:dyDescent="0.2">
      <c r="A96" s="507" t="s">
        <v>441</v>
      </c>
      <c r="B96" s="508" t="s">
        <v>442</v>
      </c>
      <c r="C96" s="509" t="s">
        <v>450</v>
      </c>
      <c r="D96" s="510" t="s">
        <v>451</v>
      </c>
      <c r="E96" s="509" t="s">
        <v>625</v>
      </c>
      <c r="F96" s="510" t="s">
        <v>626</v>
      </c>
      <c r="G96" s="509" t="s">
        <v>799</v>
      </c>
      <c r="H96" s="509" t="s">
        <v>800</v>
      </c>
      <c r="I96" s="512">
        <v>17.629999160766602</v>
      </c>
      <c r="J96" s="512">
        <v>80</v>
      </c>
      <c r="K96" s="513">
        <v>1410.3599853515625</v>
      </c>
    </row>
    <row r="97" spans="1:11" ht="14.45" customHeight="1" x14ac:dyDescent="0.2">
      <c r="A97" s="507" t="s">
        <v>441</v>
      </c>
      <c r="B97" s="508" t="s">
        <v>442</v>
      </c>
      <c r="C97" s="509" t="s">
        <v>450</v>
      </c>
      <c r="D97" s="510" t="s">
        <v>451</v>
      </c>
      <c r="E97" s="509" t="s">
        <v>625</v>
      </c>
      <c r="F97" s="510" t="s">
        <v>626</v>
      </c>
      <c r="G97" s="509" t="s">
        <v>801</v>
      </c>
      <c r="H97" s="509" t="s">
        <v>802</v>
      </c>
      <c r="I97" s="512">
        <v>4007.56201171875</v>
      </c>
      <c r="J97" s="512">
        <v>9</v>
      </c>
      <c r="K97" s="513">
        <v>36067.9296875</v>
      </c>
    </row>
    <row r="98" spans="1:11" ht="14.45" customHeight="1" x14ac:dyDescent="0.2">
      <c r="A98" s="507" t="s">
        <v>441</v>
      </c>
      <c r="B98" s="508" t="s">
        <v>442</v>
      </c>
      <c r="C98" s="509" t="s">
        <v>450</v>
      </c>
      <c r="D98" s="510" t="s">
        <v>451</v>
      </c>
      <c r="E98" s="509" t="s">
        <v>625</v>
      </c>
      <c r="F98" s="510" t="s">
        <v>626</v>
      </c>
      <c r="G98" s="509" t="s">
        <v>803</v>
      </c>
      <c r="H98" s="509" t="s">
        <v>804</v>
      </c>
      <c r="I98" s="512">
        <v>33.66137358721565</v>
      </c>
      <c r="J98" s="512">
        <v>6840</v>
      </c>
      <c r="K98" s="513">
        <v>230249.5810546875</v>
      </c>
    </row>
    <row r="99" spans="1:11" ht="14.45" customHeight="1" x14ac:dyDescent="0.2">
      <c r="A99" s="507" t="s">
        <v>441</v>
      </c>
      <c r="B99" s="508" t="s">
        <v>442</v>
      </c>
      <c r="C99" s="509" t="s">
        <v>450</v>
      </c>
      <c r="D99" s="510" t="s">
        <v>451</v>
      </c>
      <c r="E99" s="509" t="s">
        <v>625</v>
      </c>
      <c r="F99" s="510" t="s">
        <v>626</v>
      </c>
      <c r="G99" s="509" t="s">
        <v>805</v>
      </c>
      <c r="H99" s="509" t="s">
        <v>806</v>
      </c>
      <c r="I99" s="512">
        <v>33.659736733687552</v>
      </c>
      <c r="J99" s="512">
        <v>390</v>
      </c>
      <c r="K99" s="513">
        <v>13127.939819335938</v>
      </c>
    </row>
    <row r="100" spans="1:11" ht="14.45" customHeight="1" x14ac:dyDescent="0.2">
      <c r="A100" s="507" t="s">
        <v>441</v>
      </c>
      <c r="B100" s="508" t="s">
        <v>442</v>
      </c>
      <c r="C100" s="509" t="s">
        <v>450</v>
      </c>
      <c r="D100" s="510" t="s">
        <v>451</v>
      </c>
      <c r="E100" s="509" t="s">
        <v>625</v>
      </c>
      <c r="F100" s="510" t="s">
        <v>626</v>
      </c>
      <c r="G100" s="509" t="s">
        <v>807</v>
      </c>
      <c r="H100" s="509" t="s">
        <v>808</v>
      </c>
      <c r="I100" s="512">
        <v>39.809229714529856</v>
      </c>
      <c r="J100" s="512">
        <v>380</v>
      </c>
      <c r="K100" s="513">
        <v>15127.249877929688</v>
      </c>
    </row>
    <row r="101" spans="1:11" ht="14.45" customHeight="1" x14ac:dyDescent="0.2">
      <c r="A101" s="507" t="s">
        <v>441</v>
      </c>
      <c r="B101" s="508" t="s">
        <v>442</v>
      </c>
      <c r="C101" s="509" t="s">
        <v>450</v>
      </c>
      <c r="D101" s="510" t="s">
        <v>451</v>
      </c>
      <c r="E101" s="509" t="s">
        <v>625</v>
      </c>
      <c r="F101" s="510" t="s">
        <v>626</v>
      </c>
      <c r="G101" s="509" t="s">
        <v>809</v>
      </c>
      <c r="H101" s="509" t="s">
        <v>810</v>
      </c>
      <c r="I101" s="512">
        <v>16.476258002387151</v>
      </c>
      <c r="J101" s="512">
        <v>69480</v>
      </c>
      <c r="K101" s="513">
        <v>1144835.3540039063</v>
      </c>
    </row>
    <row r="102" spans="1:11" ht="14.45" customHeight="1" x14ac:dyDescent="0.2">
      <c r="A102" s="507" t="s">
        <v>441</v>
      </c>
      <c r="B102" s="508" t="s">
        <v>442</v>
      </c>
      <c r="C102" s="509" t="s">
        <v>450</v>
      </c>
      <c r="D102" s="510" t="s">
        <v>451</v>
      </c>
      <c r="E102" s="509" t="s">
        <v>625</v>
      </c>
      <c r="F102" s="510" t="s">
        <v>626</v>
      </c>
      <c r="G102" s="509" t="s">
        <v>811</v>
      </c>
      <c r="H102" s="509" t="s">
        <v>812</v>
      </c>
      <c r="I102" s="512">
        <v>12.149266988803179</v>
      </c>
      <c r="J102" s="512">
        <v>15600</v>
      </c>
      <c r="K102" s="513">
        <v>188277.5791015625</v>
      </c>
    </row>
    <row r="103" spans="1:11" ht="14.45" customHeight="1" x14ac:dyDescent="0.2">
      <c r="A103" s="507" t="s">
        <v>441</v>
      </c>
      <c r="B103" s="508" t="s">
        <v>442</v>
      </c>
      <c r="C103" s="509" t="s">
        <v>450</v>
      </c>
      <c r="D103" s="510" t="s">
        <v>451</v>
      </c>
      <c r="E103" s="509" t="s">
        <v>625</v>
      </c>
      <c r="F103" s="510" t="s">
        <v>626</v>
      </c>
      <c r="G103" s="509" t="s">
        <v>813</v>
      </c>
      <c r="H103" s="509" t="s">
        <v>814</v>
      </c>
      <c r="I103" s="512">
        <v>13939.128232758621</v>
      </c>
      <c r="J103" s="512">
        <v>47</v>
      </c>
      <c r="K103" s="513">
        <v>655139.33984375</v>
      </c>
    </row>
    <row r="104" spans="1:11" ht="14.45" customHeight="1" x14ac:dyDescent="0.2">
      <c r="A104" s="507" t="s">
        <v>441</v>
      </c>
      <c r="B104" s="508" t="s">
        <v>442</v>
      </c>
      <c r="C104" s="509" t="s">
        <v>450</v>
      </c>
      <c r="D104" s="510" t="s">
        <v>451</v>
      </c>
      <c r="E104" s="509" t="s">
        <v>625</v>
      </c>
      <c r="F104" s="510" t="s">
        <v>626</v>
      </c>
      <c r="G104" s="509" t="s">
        <v>701</v>
      </c>
      <c r="H104" s="509" t="s">
        <v>815</v>
      </c>
      <c r="I104" s="512">
        <v>32.389999389648438</v>
      </c>
      <c r="J104" s="512">
        <v>60</v>
      </c>
      <c r="K104" s="513">
        <v>1943.4900512695313</v>
      </c>
    </row>
    <row r="105" spans="1:11" ht="14.45" customHeight="1" x14ac:dyDescent="0.2">
      <c r="A105" s="507" t="s">
        <v>441</v>
      </c>
      <c r="B105" s="508" t="s">
        <v>442</v>
      </c>
      <c r="C105" s="509" t="s">
        <v>450</v>
      </c>
      <c r="D105" s="510" t="s">
        <v>451</v>
      </c>
      <c r="E105" s="509" t="s">
        <v>625</v>
      </c>
      <c r="F105" s="510" t="s">
        <v>626</v>
      </c>
      <c r="G105" s="509" t="s">
        <v>816</v>
      </c>
      <c r="H105" s="509" t="s">
        <v>817</v>
      </c>
      <c r="I105" s="512">
        <v>18.790605831146241</v>
      </c>
      <c r="J105" s="512">
        <v>2520</v>
      </c>
      <c r="K105" s="513">
        <v>47354.189453125</v>
      </c>
    </row>
    <row r="106" spans="1:11" ht="14.45" customHeight="1" x14ac:dyDescent="0.2">
      <c r="A106" s="507" t="s">
        <v>441</v>
      </c>
      <c r="B106" s="508" t="s">
        <v>442</v>
      </c>
      <c r="C106" s="509" t="s">
        <v>450</v>
      </c>
      <c r="D106" s="510" t="s">
        <v>451</v>
      </c>
      <c r="E106" s="509" t="s">
        <v>625</v>
      </c>
      <c r="F106" s="510" t="s">
        <v>626</v>
      </c>
      <c r="G106" s="509" t="s">
        <v>818</v>
      </c>
      <c r="H106" s="509" t="s">
        <v>819</v>
      </c>
      <c r="I106" s="512">
        <v>143.88238178599966</v>
      </c>
      <c r="J106" s="512">
        <v>46</v>
      </c>
      <c r="K106" s="513">
        <v>6714.3099822998047</v>
      </c>
    </row>
    <row r="107" spans="1:11" ht="14.45" customHeight="1" x14ac:dyDescent="0.2">
      <c r="A107" s="507" t="s">
        <v>441</v>
      </c>
      <c r="B107" s="508" t="s">
        <v>442</v>
      </c>
      <c r="C107" s="509" t="s">
        <v>450</v>
      </c>
      <c r="D107" s="510" t="s">
        <v>451</v>
      </c>
      <c r="E107" s="509" t="s">
        <v>625</v>
      </c>
      <c r="F107" s="510" t="s">
        <v>626</v>
      </c>
      <c r="G107" s="509" t="s">
        <v>820</v>
      </c>
      <c r="H107" s="509" t="s">
        <v>821</v>
      </c>
      <c r="I107" s="512">
        <v>1391.4833577473958</v>
      </c>
      <c r="J107" s="512">
        <v>3</v>
      </c>
      <c r="K107" s="513">
        <v>4174.4500732421875</v>
      </c>
    </row>
    <row r="108" spans="1:11" ht="14.45" customHeight="1" x14ac:dyDescent="0.2">
      <c r="A108" s="507" t="s">
        <v>441</v>
      </c>
      <c r="B108" s="508" t="s">
        <v>442</v>
      </c>
      <c r="C108" s="509" t="s">
        <v>450</v>
      </c>
      <c r="D108" s="510" t="s">
        <v>451</v>
      </c>
      <c r="E108" s="509" t="s">
        <v>625</v>
      </c>
      <c r="F108" s="510" t="s">
        <v>626</v>
      </c>
      <c r="G108" s="509" t="s">
        <v>822</v>
      </c>
      <c r="H108" s="509" t="s">
        <v>823</v>
      </c>
      <c r="I108" s="512">
        <v>1476</v>
      </c>
      <c r="J108" s="512">
        <v>1</v>
      </c>
      <c r="K108" s="513">
        <v>1476</v>
      </c>
    </row>
    <row r="109" spans="1:11" ht="14.45" customHeight="1" x14ac:dyDescent="0.2">
      <c r="A109" s="507" t="s">
        <v>441</v>
      </c>
      <c r="B109" s="508" t="s">
        <v>442</v>
      </c>
      <c r="C109" s="509" t="s">
        <v>450</v>
      </c>
      <c r="D109" s="510" t="s">
        <v>451</v>
      </c>
      <c r="E109" s="509" t="s">
        <v>625</v>
      </c>
      <c r="F109" s="510" t="s">
        <v>626</v>
      </c>
      <c r="G109" s="509" t="s">
        <v>824</v>
      </c>
      <c r="H109" s="509" t="s">
        <v>825</v>
      </c>
      <c r="I109" s="512">
        <v>255.98038748172303</v>
      </c>
      <c r="J109" s="512">
        <v>3</v>
      </c>
      <c r="K109" s="513">
        <v>767.94116244516908</v>
      </c>
    </row>
    <row r="110" spans="1:11" ht="14.45" customHeight="1" x14ac:dyDescent="0.2">
      <c r="A110" s="507" t="s">
        <v>441</v>
      </c>
      <c r="B110" s="508" t="s">
        <v>442</v>
      </c>
      <c r="C110" s="509" t="s">
        <v>450</v>
      </c>
      <c r="D110" s="510" t="s">
        <v>451</v>
      </c>
      <c r="E110" s="509" t="s">
        <v>625</v>
      </c>
      <c r="F110" s="510" t="s">
        <v>626</v>
      </c>
      <c r="G110" s="509" t="s">
        <v>826</v>
      </c>
      <c r="H110" s="509" t="s">
        <v>827</v>
      </c>
      <c r="I110" s="512">
        <v>241.8800048828125</v>
      </c>
      <c r="J110" s="512">
        <v>4</v>
      </c>
      <c r="K110" s="513">
        <v>967.52001953125</v>
      </c>
    </row>
    <row r="111" spans="1:11" ht="14.45" customHeight="1" x14ac:dyDescent="0.2">
      <c r="A111" s="507" t="s">
        <v>441</v>
      </c>
      <c r="B111" s="508" t="s">
        <v>442</v>
      </c>
      <c r="C111" s="509" t="s">
        <v>450</v>
      </c>
      <c r="D111" s="510" t="s">
        <v>451</v>
      </c>
      <c r="E111" s="509" t="s">
        <v>625</v>
      </c>
      <c r="F111" s="510" t="s">
        <v>626</v>
      </c>
      <c r="G111" s="509" t="s">
        <v>828</v>
      </c>
      <c r="H111" s="509" t="s">
        <v>829</v>
      </c>
      <c r="I111" s="512">
        <v>3445</v>
      </c>
      <c r="J111" s="512">
        <v>4</v>
      </c>
      <c r="K111" s="513">
        <v>13780</v>
      </c>
    </row>
    <row r="112" spans="1:11" ht="14.45" customHeight="1" x14ac:dyDescent="0.2">
      <c r="A112" s="507" t="s">
        <v>441</v>
      </c>
      <c r="B112" s="508" t="s">
        <v>442</v>
      </c>
      <c r="C112" s="509" t="s">
        <v>450</v>
      </c>
      <c r="D112" s="510" t="s">
        <v>451</v>
      </c>
      <c r="E112" s="509" t="s">
        <v>625</v>
      </c>
      <c r="F112" s="510" t="s">
        <v>626</v>
      </c>
      <c r="G112" s="509" t="s">
        <v>830</v>
      </c>
      <c r="H112" s="509" t="s">
        <v>831</v>
      </c>
      <c r="I112" s="512">
        <v>108.90000152587891</v>
      </c>
      <c r="J112" s="512">
        <v>1</v>
      </c>
      <c r="K112" s="513">
        <v>108.90000152587891</v>
      </c>
    </row>
    <row r="113" spans="1:11" ht="14.45" customHeight="1" x14ac:dyDescent="0.2">
      <c r="A113" s="507" t="s">
        <v>441</v>
      </c>
      <c r="B113" s="508" t="s">
        <v>442</v>
      </c>
      <c r="C113" s="509" t="s">
        <v>450</v>
      </c>
      <c r="D113" s="510" t="s">
        <v>451</v>
      </c>
      <c r="E113" s="509" t="s">
        <v>625</v>
      </c>
      <c r="F113" s="510" t="s">
        <v>626</v>
      </c>
      <c r="G113" s="509" t="s">
        <v>832</v>
      </c>
      <c r="H113" s="509" t="s">
        <v>833</v>
      </c>
      <c r="I113" s="512">
        <v>225.1486535974451</v>
      </c>
      <c r="J113" s="512">
        <v>147</v>
      </c>
      <c r="K113" s="513">
        <v>30683.140213012695</v>
      </c>
    </row>
    <row r="114" spans="1:11" ht="14.45" customHeight="1" x14ac:dyDescent="0.2">
      <c r="A114" s="507" t="s">
        <v>441</v>
      </c>
      <c r="B114" s="508" t="s">
        <v>442</v>
      </c>
      <c r="C114" s="509" t="s">
        <v>450</v>
      </c>
      <c r="D114" s="510" t="s">
        <v>451</v>
      </c>
      <c r="E114" s="509" t="s">
        <v>625</v>
      </c>
      <c r="F114" s="510" t="s">
        <v>626</v>
      </c>
      <c r="G114" s="509" t="s">
        <v>834</v>
      </c>
      <c r="H114" s="509" t="s">
        <v>835</v>
      </c>
      <c r="I114" s="512">
        <v>7216.14013671875</v>
      </c>
      <c r="J114" s="512">
        <v>1</v>
      </c>
      <c r="K114" s="513">
        <v>7216.14013671875</v>
      </c>
    </row>
    <row r="115" spans="1:11" ht="14.45" customHeight="1" x14ac:dyDescent="0.2">
      <c r="A115" s="507" t="s">
        <v>441</v>
      </c>
      <c r="B115" s="508" t="s">
        <v>442</v>
      </c>
      <c r="C115" s="509" t="s">
        <v>450</v>
      </c>
      <c r="D115" s="510" t="s">
        <v>451</v>
      </c>
      <c r="E115" s="509" t="s">
        <v>625</v>
      </c>
      <c r="F115" s="510" t="s">
        <v>626</v>
      </c>
      <c r="G115" s="509" t="s">
        <v>836</v>
      </c>
      <c r="H115" s="509" t="s">
        <v>837</v>
      </c>
      <c r="I115" s="512">
        <v>903.8699951171875</v>
      </c>
      <c r="J115" s="512">
        <v>3</v>
      </c>
      <c r="K115" s="513">
        <v>2711.6099853515625</v>
      </c>
    </row>
    <row r="116" spans="1:11" ht="14.45" customHeight="1" x14ac:dyDescent="0.2">
      <c r="A116" s="507" t="s">
        <v>441</v>
      </c>
      <c r="B116" s="508" t="s">
        <v>442</v>
      </c>
      <c r="C116" s="509" t="s">
        <v>450</v>
      </c>
      <c r="D116" s="510" t="s">
        <v>451</v>
      </c>
      <c r="E116" s="509" t="s">
        <v>625</v>
      </c>
      <c r="F116" s="510" t="s">
        <v>626</v>
      </c>
      <c r="G116" s="509" t="s">
        <v>838</v>
      </c>
      <c r="H116" s="509" t="s">
        <v>839</v>
      </c>
      <c r="I116" s="512">
        <v>510.6199951171875</v>
      </c>
      <c r="J116" s="512">
        <v>1</v>
      </c>
      <c r="K116" s="513">
        <v>510.6199951171875</v>
      </c>
    </row>
    <row r="117" spans="1:11" ht="14.45" customHeight="1" x14ac:dyDescent="0.2">
      <c r="A117" s="507" t="s">
        <v>441</v>
      </c>
      <c r="B117" s="508" t="s">
        <v>442</v>
      </c>
      <c r="C117" s="509" t="s">
        <v>450</v>
      </c>
      <c r="D117" s="510" t="s">
        <v>451</v>
      </c>
      <c r="E117" s="509" t="s">
        <v>625</v>
      </c>
      <c r="F117" s="510" t="s">
        <v>626</v>
      </c>
      <c r="G117" s="509" t="s">
        <v>840</v>
      </c>
      <c r="H117" s="509" t="s">
        <v>841</v>
      </c>
      <c r="I117" s="512">
        <v>510.6199951171875</v>
      </c>
      <c r="J117" s="512">
        <v>1</v>
      </c>
      <c r="K117" s="513">
        <v>510.6199951171875</v>
      </c>
    </row>
    <row r="118" spans="1:11" ht="14.45" customHeight="1" x14ac:dyDescent="0.2">
      <c r="A118" s="507" t="s">
        <v>441</v>
      </c>
      <c r="B118" s="508" t="s">
        <v>442</v>
      </c>
      <c r="C118" s="509" t="s">
        <v>450</v>
      </c>
      <c r="D118" s="510" t="s">
        <v>451</v>
      </c>
      <c r="E118" s="509" t="s">
        <v>625</v>
      </c>
      <c r="F118" s="510" t="s">
        <v>626</v>
      </c>
      <c r="G118" s="509" t="s">
        <v>842</v>
      </c>
      <c r="H118" s="509" t="s">
        <v>843</v>
      </c>
      <c r="I118" s="512">
        <v>510.6199951171875</v>
      </c>
      <c r="J118" s="512">
        <v>3</v>
      </c>
      <c r="K118" s="513">
        <v>1531.8599853515625</v>
      </c>
    </row>
    <row r="119" spans="1:11" ht="14.45" customHeight="1" x14ac:dyDescent="0.2">
      <c r="A119" s="507" t="s">
        <v>441</v>
      </c>
      <c r="B119" s="508" t="s">
        <v>442</v>
      </c>
      <c r="C119" s="509" t="s">
        <v>450</v>
      </c>
      <c r="D119" s="510" t="s">
        <v>451</v>
      </c>
      <c r="E119" s="509" t="s">
        <v>625</v>
      </c>
      <c r="F119" s="510" t="s">
        <v>626</v>
      </c>
      <c r="G119" s="509" t="s">
        <v>844</v>
      </c>
      <c r="H119" s="509" t="s">
        <v>845</v>
      </c>
      <c r="I119" s="512">
        <v>510.6199951171875</v>
      </c>
      <c r="J119" s="512">
        <v>1</v>
      </c>
      <c r="K119" s="513">
        <v>510.6199951171875</v>
      </c>
    </row>
    <row r="120" spans="1:11" ht="14.45" customHeight="1" x14ac:dyDescent="0.2">
      <c r="A120" s="507" t="s">
        <v>441</v>
      </c>
      <c r="B120" s="508" t="s">
        <v>442</v>
      </c>
      <c r="C120" s="509" t="s">
        <v>450</v>
      </c>
      <c r="D120" s="510" t="s">
        <v>451</v>
      </c>
      <c r="E120" s="509" t="s">
        <v>625</v>
      </c>
      <c r="F120" s="510" t="s">
        <v>626</v>
      </c>
      <c r="G120" s="509" t="s">
        <v>846</v>
      </c>
      <c r="H120" s="509" t="s">
        <v>847</v>
      </c>
      <c r="I120" s="512">
        <v>510.6199951171875</v>
      </c>
      <c r="J120" s="512">
        <v>1</v>
      </c>
      <c r="K120" s="513">
        <v>510.6199951171875</v>
      </c>
    </row>
    <row r="121" spans="1:11" ht="14.45" customHeight="1" x14ac:dyDescent="0.2">
      <c r="A121" s="507" t="s">
        <v>441</v>
      </c>
      <c r="B121" s="508" t="s">
        <v>442</v>
      </c>
      <c r="C121" s="509" t="s">
        <v>450</v>
      </c>
      <c r="D121" s="510" t="s">
        <v>451</v>
      </c>
      <c r="E121" s="509" t="s">
        <v>625</v>
      </c>
      <c r="F121" s="510" t="s">
        <v>626</v>
      </c>
      <c r="G121" s="509" t="s">
        <v>848</v>
      </c>
      <c r="H121" s="509" t="s">
        <v>849</v>
      </c>
      <c r="I121" s="512">
        <v>510.6199951171875</v>
      </c>
      <c r="J121" s="512">
        <v>1</v>
      </c>
      <c r="K121" s="513">
        <v>510.6199951171875</v>
      </c>
    </row>
    <row r="122" spans="1:11" ht="14.45" customHeight="1" x14ac:dyDescent="0.2">
      <c r="A122" s="507" t="s">
        <v>441</v>
      </c>
      <c r="B122" s="508" t="s">
        <v>442</v>
      </c>
      <c r="C122" s="509" t="s">
        <v>450</v>
      </c>
      <c r="D122" s="510" t="s">
        <v>451</v>
      </c>
      <c r="E122" s="509" t="s">
        <v>625</v>
      </c>
      <c r="F122" s="510" t="s">
        <v>626</v>
      </c>
      <c r="G122" s="509" t="s">
        <v>850</v>
      </c>
      <c r="H122" s="509" t="s">
        <v>851</v>
      </c>
      <c r="I122" s="512">
        <v>4540.2820312499998</v>
      </c>
      <c r="J122" s="512">
        <v>14</v>
      </c>
      <c r="K122" s="513">
        <v>63509.740234375</v>
      </c>
    </row>
    <row r="123" spans="1:11" ht="14.45" customHeight="1" x14ac:dyDescent="0.2">
      <c r="A123" s="507" t="s">
        <v>441</v>
      </c>
      <c r="B123" s="508" t="s">
        <v>442</v>
      </c>
      <c r="C123" s="509" t="s">
        <v>450</v>
      </c>
      <c r="D123" s="510" t="s">
        <v>451</v>
      </c>
      <c r="E123" s="509" t="s">
        <v>625</v>
      </c>
      <c r="F123" s="510" t="s">
        <v>626</v>
      </c>
      <c r="G123" s="509" t="s">
        <v>852</v>
      </c>
      <c r="H123" s="509" t="s">
        <v>853</v>
      </c>
      <c r="I123" s="512">
        <v>4540.2820312499998</v>
      </c>
      <c r="J123" s="512">
        <v>15</v>
      </c>
      <c r="K123" s="513">
        <v>68036.47021484375</v>
      </c>
    </row>
    <row r="124" spans="1:11" ht="14.45" customHeight="1" x14ac:dyDescent="0.2">
      <c r="A124" s="507" t="s">
        <v>441</v>
      </c>
      <c r="B124" s="508" t="s">
        <v>442</v>
      </c>
      <c r="C124" s="509" t="s">
        <v>450</v>
      </c>
      <c r="D124" s="510" t="s">
        <v>451</v>
      </c>
      <c r="E124" s="509" t="s">
        <v>625</v>
      </c>
      <c r="F124" s="510" t="s">
        <v>626</v>
      </c>
      <c r="G124" s="509" t="s">
        <v>854</v>
      </c>
      <c r="H124" s="509" t="s">
        <v>855</v>
      </c>
      <c r="I124" s="512">
        <v>4536.4085867745534</v>
      </c>
      <c r="J124" s="512">
        <v>14</v>
      </c>
      <c r="K124" s="513">
        <v>63509.72021484375</v>
      </c>
    </row>
    <row r="125" spans="1:11" ht="14.45" customHeight="1" x14ac:dyDescent="0.2">
      <c r="A125" s="507" t="s">
        <v>441</v>
      </c>
      <c r="B125" s="508" t="s">
        <v>442</v>
      </c>
      <c r="C125" s="509" t="s">
        <v>450</v>
      </c>
      <c r="D125" s="510" t="s">
        <v>451</v>
      </c>
      <c r="E125" s="509" t="s">
        <v>625</v>
      </c>
      <c r="F125" s="510" t="s">
        <v>626</v>
      </c>
      <c r="G125" s="509" t="s">
        <v>856</v>
      </c>
      <c r="H125" s="509" t="s">
        <v>857</v>
      </c>
      <c r="I125" s="512">
        <v>3620.9331258138022</v>
      </c>
      <c r="J125" s="512">
        <v>38</v>
      </c>
      <c r="K125" s="513">
        <v>137595.20922851563</v>
      </c>
    </row>
    <row r="126" spans="1:11" ht="14.45" customHeight="1" x14ac:dyDescent="0.2">
      <c r="A126" s="507" t="s">
        <v>441</v>
      </c>
      <c r="B126" s="508" t="s">
        <v>442</v>
      </c>
      <c r="C126" s="509" t="s">
        <v>450</v>
      </c>
      <c r="D126" s="510" t="s">
        <v>451</v>
      </c>
      <c r="E126" s="509" t="s">
        <v>625</v>
      </c>
      <c r="F126" s="510" t="s">
        <v>626</v>
      </c>
      <c r="G126" s="509" t="s">
        <v>858</v>
      </c>
      <c r="H126" s="509" t="s">
        <v>859</v>
      </c>
      <c r="I126" s="512">
        <v>4526.72998046875</v>
      </c>
      <c r="J126" s="512">
        <v>2</v>
      </c>
      <c r="K126" s="513">
        <v>9053.4599609375</v>
      </c>
    </row>
    <row r="127" spans="1:11" ht="14.45" customHeight="1" x14ac:dyDescent="0.2">
      <c r="A127" s="507" t="s">
        <v>441</v>
      </c>
      <c r="B127" s="508" t="s">
        <v>442</v>
      </c>
      <c r="C127" s="509" t="s">
        <v>450</v>
      </c>
      <c r="D127" s="510" t="s">
        <v>451</v>
      </c>
      <c r="E127" s="509" t="s">
        <v>625</v>
      </c>
      <c r="F127" s="510" t="s">
        <v>626</v>
      </c>
      <c r="G127" s="509" t="s">
        <v>860</v>
      </c>
      <c r="H127" s="509" t="s">
        <v>861</v>
      </c>
      <c r="I127" s="512">
        <v>4534.2578125</v>
      </c>
      <c r="J127" s="512">
        <v>18</v>
      </c>
      <c r="K127" s="513">
        <v>81616.650390625</v>
      </c>
    </row>
    <row r="128" spans="1:11" ht="14.45" customHeight="1" x14ac:dyDescent="0.2">
      <c r="A128" s="507" t="s">
        <v>441</v>
      </c>
      <c r="B128" s="508" t="s">
        <v>442</v>
      </c>
      <c r="C128" s="509" t="s">
        <v>450</v>
      </c>
      <c r="D128" s="510" t="s">
        <v>451</v>
      </c>
      <c r="E128" s="509" t="s">
        <v>625</v>
      </c>
      <c r="F128" s="510" t="s">
        <v>626</v>
      </c>
      <c r="G128" s="509" t="s">
        <v>862</v>
      </c>
      <c r="H128" s="509" t="s">
        <v>863</v>
      </c>
      <c r="I128" s="512">
        <v>4536.4100167410716</v>
      </c>
      <c r="J128" s="512">
        <v>14</v>
      </c>
      <c r="K128" s="513">
        <v>63509.740234375</v>
      </c>
    </row>
    <row r="129" spans="1:11" ht="14.45" customHeight="1" x14ac:dyDescent="0.2">
      <c r="A129" s="507" t="s">
        <v>441</v>
      </c>
      <c r="B129" s="508" t="s">
        <v>442</v>
      </c>
      <c r="C129" s="509" t="s">
        <v>450</v>
      </c>
      <c r="D129" s="510" t="s">
        <v>451</v>
      </c>
      <c r="E129" s="509" t="s">
        <v>625</v>
      </c>
      <c r="F129" s="510" t="s">
        <v>626</v>
      </c>
      <c r="G129" s="509" t="s">
        <v>864</v>
      </c>
      <c r="H129" s="509" t="s">
        <v>865</v>
      </c>
      <c r="I129" s="512">
        <v>4532.88818359375</v>
      </c>
      <c r="J129" s="512">
        <v>14</v>
      </c>
      <c r="K129" s="513">
        <v>63509.72021484375</v>
      </c>
    </row>
    <row r="130" spans="1:11" ht="14.45" customHeight="1" x14ac:dyDescent="0.2">
      <c r="A130" s="507" t="s">
        <v>441</v>
      </c>
      <c r="B130" s="508" t="s">
        <v>442</v>
      </c>
      <c r="C130" s="509" t="s">
        <v>450</v>
      </c>
      <c r="D130" s="510" t="s">
        <v>451</v>
      </c>
      <c r="E130" s="509" t="s">
        <v>625</v>
      </c>
      <c r="F130" s="510" t="s">
        <v>626</v>
      </c>
      <c r="G130" s="509" t="s">
        <v>866</v>
      </c>
      <c r="H130" s="509" t="s">
        <v>867</v>
      </c>
      <c r="I130" s="512">
        <v>4535.967751242898</v>
      </c>
      <c r="J130" s="512">
        <v>35</v>
      </c>
      <c r="K130" s="513">
        <v>158638.73193359375</v>
      </c>
    </row>
    <row r="131" spans="1:11" ht="14.45" customHeight="1" x14ac:dyDescent="0.2">
      <c r="A131" s="507" t="s">
        <v>441</v>
      </c>
      <c r="B131" s="508" t="s">
        <v>442</v>
      </c>
      <c r="C131" s="509" t="s">
        <v>450</v>
      </c>
      <c r="D131" s="510" t="s">
        <v>451</v>
      </c>
      <c r="E131" s="509" t="s">
        <v>625</v>
      </c>
      <c r="F131" s="510" t="s">
        <v>626</v>
      </c>
      <c r="G131" s="509" t="s">
        <v>868</v>
      </c>
      <c r="H131" s="509" t="s">
        <v>869</v>
      </c>
      <c r="I131" s="512">
        <v>4598</v>
      </c>
      <c r="J131" s="512">
        <v>15</v>
      </c>
      <c r="K131" s="513">
        <v>68970</v>
      </c>
    </row>
    <row r="132" spans="1:11" ht="14.45" customHeight="1" x14ac:dyDescent="0.2">
      <c r="A132" s="507" t="s">
        <v>441</v>
      </c>
      <c r="B132" s="508" t="s">
        <v>442</v>
      </c>
      <c r="C132" s="509" t="s">
        <v>450</v>
      </c>
      <c r="D132" s="510" t="s">
        <v>451</v>
      </c>
      <c r="E132" s="509" t="s">
        <v>625</v>
      </c>
      <c r="F132" s="510" t="s">
        <v>626</v>
      </c>
      <c r="G132" s="509" t="s">
        <v>870</v>
      </c>
      <c r="H132" s="509" t="s">
        <v>871</v>
      </c>
      <c r="I132" s="512">
        <v>4598</v>
      </c>
      <c r="J132" s="512">
        <v>15</v>
      </c>
      <c r="K132" s="513">
        <v>68970</v>
      </c>
    </row>
    <row r="133" spans="1:11" ht="14.45" customHeight="1" x14ac:dyDescent="0.2">
      <c r="A133" s="507" t="s">
        <v>441</v>
      </c>
      <c r="B133" s="508" t="s">
        <v>442</v>
      </c>
      <c r="C133" s="509" t="s">
        <v>450</v>
      </c>
      <c r="D133" s="510" t="s">
        <v>451</v>
      </c>
      <c r="E133" s="509" t="s">
        <v>625</v>
      </c>
      <c r="F133" s="510" t="s">
        <v>626</v>
      </c>
      <c r="G133" s="509" t="s">
        <v>872</v>
      </c>
      <c r="H133" s="509" t="s">
        <v>873</v>
      </c>
      <c r="I133" s="512">
        <v>5929</v>
      </c>
      <c r="J133" s="512">
        <v>15</v>
      </c>
      <c r="K133" s="513">
        <v>88935</v>
      </c>
    </row>
    <row r="134" spans="1:11" ht="14.45" customHeight="1" x14ac:dyDescent="0.2">
      <c r="A134" s="507" t="s">
        <v>441</v>
      </c>
      <c r="B134" s="508" t="s">
        <v>442</v>
      </c>
      <c r="C134" s="509" t="s">
        <v>450</v>
      </c>
      <c r="D134" s="510" t="s">
        <v>451</v>
      </c>
      <c r="E134" s="509" t="s">
        <v>625</v>
      </c>
      <c r="F134" s="510" t="s">
        <v>626</v>
      </c>
      <c r="G134" s="509" t="s">
        <v>874</v>
      </c>
      <c r="H134" s="509" t="s">
        <v>875</v>
      </c>
      <c r="I134" s="512">
        <v>6594.5</v>
      </c>
      <c r="J134" s="512">
        <v>15</v>
      </c>
      <c r="K134" s="513">
        <v>98917.5</v>
      </c>
    </row>
    <row r="135" spans="1:11" ht="14.45" customHeight="1" x14ac:dyDescent="0.2">
      <c r="A135" s="507" t="s">
        <v>441</v>
      </c>
      <c r="B135" s="508" t="s">
        <v>442</v>
      </c>
      <c r="C135" s="509" t="s">
        <v>450</v>
      </c>
      <c r="D135" s="510" t="s">
        <v>451</v>
      </c>
      <c r="E135" s="509" t="s">
        <v>625</v>
      </c>
      <c r="F135" s="510" t="s">
        <v>626</v>
      </c>
      <c r="G135" s="509" t="s">
        <v>876</v>
      </c>
      <c r="H135" s="509" t="s">
        <v>877</v>
      </c>
      <c r="I135" s="512">
        <v>5989.5</v>
      </c>
      <c r="J135" s="512">
        <v>8</v>
      </c>
      <c r="K135" s="513">
        <v>47916</v>
      </c>
    </row>
    <row r="136" spans="1:11" ht="14.45" customHeight="1" x14ac:dyDescent="0.2">
      <c r="A136" s="507" t="s">
        <v>441</v>
      </c>
      <c r="B136" s="508" t="s">
        <v>442</v>
      </c>
      <c r="C136" s="509" t="s">
        <v>450</v>
      </c>
      <c r="D136" s="510" t="s">
        <v>451</v>
      </c>
      <c r="E136" s="509" t="s">
        <v>625</v>
      </c>
      <c r="F136" s="510" t="s">
        <v>626</v>
      </c>
      <c r="G136" s="509" t="s">
        <v>878</v>
      </c>
      <c r="H136" s="509" t="s">
        <v>879</v>
      </c>
      <c r="I136" s="512">
        <v>4961</v>
      </c>
      <c r="J136" s="512">
        <v>12</v>
      </c>
      <c r="K136" s="513">
        <v>59532</v>
      </c>
    </row>
    <row r="137" spans="1:11" ht="14.45" customHeight="1" x14ac:dyDescent="0.2">
      <c r="A137" s="507" t="s">
        <v>441</v>
      </c>
      <c r="B137" s="508" t="s">
        <v>442</v>
      </c>
      <c r="C137" s="509" t="s">
        <v>450</v>
      </c>
      <c r="D137" s="510" t="s">
        <v>451</v>
      </c>
      <c r="E137" s="509" t="s">
        <v>625</v>
      </c>
      <c r="F137" s="510" t="s">
        <v>626</v>
      </c>
      <c r="G137" s="509" t="s">
        <v>880</v>
      </c>
      <c r="H137" s="509" t="s">
        <v>881</v>
      </c>
      <c r="I137" s="512">
        <v>4719</v>
      </c>
      <c r="J137" s="512">
        <v>12</v>
      </c>
      <c r="K137" s="513">
        <v>56628</v>
      </c>
    </row>
    <row r="138" spans="1:11" ht="14.45" customHeight="1" x14ac:dyDescent="0.2">
      <c r="A138" s="507" t="s">
        <v>441</v>
      </c>
      <c r="B138" s="508" t="s">
        <v>442</v>
      </c>
      <c r="C138" s="509" t="s">
        <v>450</v>
      </c>
      <c r="D138" s="510" t="s">
        <v>451</v>
      </c>
      <c r="E138" s="509" t="s">
        <v>625</v>
      </c>
      <c r="F138" s="510" t="s">
        <v>626</v>
      </c>
      <c r="G138" s="509" t="s">
        <v>882</v>
      </c>
      <c r="H138" s="509" t="s">
        <v>883</v>
      </c>
      <c r="I138" s="512">
        <v>4719</v>
      </c>
      <c r="J138" s="512">
        <v>12</v>
      </c>
      <c r="K138" s="513">
        <v>56628</v>
      </c>
    </row>
    <row r="139" spans="1:11" ht="14.45" customHeight="1" x14ac:dyDescent="0.2">
      <c r="A139" s="507" t="s">
        <v>441</v>
      </c>
      <c r="B139" s="508" t="s">
        <v>442</v>
      </c>
      <c r="C139" s="509" t="s">
        <v>450</v>
      </c>
      <c r="D139" s="510" t="s">
        <v>451</v>
      </c>
      <c r="E139" s="509" t="s">
        <v>625</v>
      </c>
      <c r="F139" s="510" t="s">
        <v>626</v>
      </c>
      <c r="G139" s="509" t="s">
        <v>884</v>
      </c>
      <c r="H139" s="509" t="s">
        <v>885</v>
      </c>
      <c r="I139" s="512">
        <v>2919.2099609375</v>
      </c>
      <c r="J139" s="512">
        <v>1</v>
      </c>
      <c r="K139" s="513">
        <v>2919.2099609375</v>
      </c>
    </row>
    <row r="140" spans="1:11" ht="14.45" customHeight="1" x14ac:dyDescent="0.2">
      <c r="A140" s="507" t="s">
        <v>441</v>
      </c>
      <c r="B140" s="508" t="s">
        <v>442</v>
      </c>
      <c r="C140" s="509" t="s">
        <v>450</v>
      </c>
      <c r="D140" s="510" t="s">
        <v>451</v>
      </c>
      <c r="E140" s="509" t="s">
        <v>625</v>
      </c>
      <c r="F140" s="510" t="s">
        <v>626</v>
      </c>
      <c r="G140" s="509" t="s">
        <v>886</v>
      </c>
      <c r="H140" s="509" t="s">
        <v>887</v>
      </c>
      <c r="I140" s="512">
        <v>274.67824554443359</v>
      </c>
      <c r="J140" s="512">
        <v>19</v>
      </c>
      <c r="K140" s="513">
        <v>5218.8800659179688</v>
      </c>
    </row>
    <row r="141" spans="1:11" ht="14.45" customHeight="1" x14ac:dyDescent="0.2">
      <c r="A141" s="507" t="s">
        <v>441</v>
      </c>
      <c r="B141" s="508" t="s">
        <v>442</v>
      </c>
      <c r="C141" s="509" t="s">
        <v>450</v>
      </c>
      <c r="D141" s="510" t="s">
        <v>451</v>
      </c>
      <c r="E141" s="509" t="s">
        <v>625</v>
      </c>
      <c r="F141" s="510" t="s">
        <v>626</v>
      </c>
      <c r="G141" s="509" t="s">
        <v>888</v>
      </c>
      <c r="H141" s="509" t="s">
        <v>889</v>
      </c>
      <c r="I141" s="512">
        <v>2591.820068359375</v>
      </c>
      <c r="J141" s="512">
        <v>1</v>
      </c>
      <c r="K141" s="513">
        <v>2591.820068359375</v>
      </c>
    </row>
    <row r="142" spans="1:11" ht="14.45" customHeight="1" x14ac:dyDescent="0.2">
      <c r="A142" s="507" t="s">
        <v>441</v>
      </c>
      <c r="B142" s="508" t="s">
        <v>442</v>
      </c>
      <c r="C142" s="509" t="s">
        <v>450</v>
      </c>
      <c r="D142" s="510" t="s">
        <v>451</v>
      </c>
      <c r="E142" s="509" t="s">
        <v>625</v>
      </c>
      <c r="F142" s="510" t="s">
        <v>626</v>
      </c>
      <c r="G142" s="509" t="s">
        <v>890</v>
      </c>
      <c r="H142" s="509" t="s">
        <v>891</v>
      </c>
      <c r="I142" s="512">
        <v>477.98200378417971</v>
      </c>
      <c r="J142" s="512">
        <v>12</v>
      </c>
      <c r="K142" s="513">
        <v>5735.7700500488281</v>
      </c>
    </row>
    <row r="143" spans="1:11" ht="14.45" customHeight="1" x14ac:dyDescent="0.2">
      <c r="A143" s="507" t="s">
        <v>441</v>
      </c>
      <c r="B143" s="508" t="s">
        <v>442</v>
      </c>
      <c r="C143" s="509" t="s">
        <v>450</v>
      </c>
      <c r="D143" s="510" t="s">
        <v>451</v>
      </c>
      <c r="E143" s="509" t="s">
        <v>625</v>
      </c>
      <c r="F143" s="510" t="s">
        <v>626</v>
      </c>
      <c r="G143" s="509" t="s">
        <v>892</v>
      </c>
      <c r="H143" s="509" t="s">
        <v>893</v>
      </c>
      <c r="I143" s="512">
        <v>335.12926432291664</v>
      </c>
      <c r="J143" s="512">
        <v>37</v>
      </c>
      <c r="K143" s="513">
        <v>12321.819854736328</v>
      </c>
    </row>
    <row r="144" spans="1:11" ht="14.45" customHeight="1" x14ac:dyDescent="0.2">
      <c r="A144" s="507" t="s">
        <v>441</v>
      </c>
      <c r="B144" s="508" t="s">
        <v>442</v>
      </c>
      <c r="C144" s="509" t="s">
        <v>450</v>
      </c>
      <c r="D144" s="510" t="s">
        <v>451</v>
      </c>
      <c r="E144" s="509" t="s">
        <v>625</v>
      </c>
      <c r="F144" s="510" t="s">
        <v>626</v>
      </c>
      <c r="G144" s="509" t="s">
        <v>894</v>
      </c>
      <c r="H144" s="509" t="s">
        <v>895</v>
      </c>
      <c r="I144" s="512">
        <v>9559</v>
      </c>
      <c r="J144" s="512">
        <v>2</v>
      </c>
      <c r="K144" s="513">
        <v>19118</v>
      </c>
    </row>
    <row r="145" spans="1:11" ht="14.45" customHeight="1" x14ac:dyDescent="0.2">
      <c r="A145" s="507" t="s">
        <v>441</v>
      </c>
      <c r="B145" s="508" t="s">
        <v>442</v>
      </c>
      <c r="C145" s="509" t="s">
        <v>450</v>
      </c>
      <c r="D145" s="510" t="s">
        <v>451</v>
      </c>
      <c r="E145" s="509" t="s">
        <v>625</v>
      </c>
      <c r="F145" s="510" t="s">
        <v>626</v>
      </c>
      <c r="G145" s="509" t="s">
        <v>896</v>
      </c>
      <c r="H145" s="509" t="s">
        <v>897</v>
      </c>
      <c r="I145" s="512">
        <v>1391.5</v>
      </c>
      <c r="J145" s="512">
        <v>1</v>
      </c>
      <c r="K145" s="513">
        <v>1391.5</v>
      </c>
    </row>
    <row r="146" spans="1:11" ht="14.45" customHeight="1" x14ac:dyDescent="0.2">
      <c r="A146" s="507" t="s">
        <v>441</v>
      </c>
      <c r="B146" s="508" t="s">
        <v>442</v>
      </c>
      <c r="C146" s="509" t="s">
        <v>450</v>
      </c>
      <c r="D146" s="510" t="s">
        <v>451</v>
      </c>
      <c r="E146" s="509" t="s">
        <v>625</v>
      </c>
      <c r="F146" s="510" t="s">
        <v>626</v>
      </c>
      <c r="G146" s="509" t="s">
        <v>898</v>
      </c>
      <c r="H146" s="509" t="s">
        <v>899</v>
      </c>
      <c r="I146" s="512">
        <v>3977.27001953125</v>
      </c>
      <c r="J146" s="512">
        <v>1</v>
      </c>
      <c r="K146" s="513">
        <v>3977.27001953125</v>
      </c>
    </row>
    <row r="147" spans="1:11" ht="14.45" customHeight="1" x14ac:dyDescent="0.2">
      <c r="A147" s="507" t="s">
        <v>441</v>
      </c>
      <c r="B147" s="508" t="s">
        <v>442</v>
      </c>
      <c r="C147" s="509" t="s">
        <v>450</v>
      </c>
      <c r="D147" s="510" t="s">
        <v>451</v>
      </c>
      <c r="E147" s="509" t="s">
        <v>625</v>
      </c>
      <c r="F147" s="510" t="s">
        <v>626</v>
      </c>
      <c r="G147" s="509" t="s">
        <v>900</v>
      </c>
      <c r="H147" s="509" t="s">
        <v>901</v>
      </c>
      <c r="I147" s="512">
        <v>2007.5</v>
      </c>
      <c r="J147" s="512">
        <v>1</v>
      </c>
      <c r="K147" s="513">
        <v>2007.5</v>
      </c>
    </row>
    <row r="148" spans="1:11" ht="14.45" customHeight="1" x14ac:dyDescent="0.2">
      <c r="A148" s="507" t="s">
        <v>441</v>
      </c>
      <c r="B148" s="508" t="s">
        <v>442</v>
      </c>
      <c r="C148" s="509" t="s">
        <v>450</v>
      </c>
      <c r="D148" s="510" t="s">
        <v>451</v>
      </c>
      <c r="E148" s="509" t="s">
        <v>625</v>
      </c>
      <c r="F148" s="510" t="s">
        <v>626</v>
      </c>
      <c r="G148" s="509" t="s">
        <v>900</v>
      </c>
      <c r="H148" s="509" t="s">
        <v>902</v>
      </c>
      <c r="I148" s="512">
        <v>2007.5</v>
      </c>
      <c r="J148" s="512">
        <v>1</v>
      </c>
      <c r="K148" s="513">
        <v>2007.5</v>
      </c>
    </row>
    <row r="149" spans="1:11" ht="14.45" customHeight="1" x14ac:dyDescent="0.2">
      <c r="A149" s="507" t="s">
        <v>441</v>
      </c>
      <c r="B149" s="508" t="s">
        <v>442</v>
      </c>
      <c r="C149" s="509" t="s">
        <v>450</v>
      </c>
      <c r="D149" s="510" t="s">
        <v>451</v>
      </c>
      <c r="E149" s="509" t="s">
        <v>625</v>
      </c>
      <c r="F149" s="510" t="s">
        <v>626</v>
      </c>
      <c r="G149" s="509" t="s">
        <v>903</v>
      </c>
      <c r="H149" s="509" t="s">
        <v>904</v>
      </c>
      <c r="I149" s="512">
        <v>274.66751098632813</v>
      </c>
      <c r="J149" s="512">
        <v>4</v>
      </c>
      <c r="K149" s="513">
        <v>1098.6700439453125</v>
      </c>
    </row>
    <row r="150" spans="1:11" ht="14.45" customHeight="1" x14ac:dyDescent="0.2">
      <c r="A150" s="507" t="s">
        <v>441</v>
      </c>
      <c r="B150" s="508" t="s">
        <v>442</v>
      </c>
      <c r="C150" s="509" t="s">
        <v>450</v>
      </c>
      <c r="D150" s="510" t="s">
        <v>451</v>
      </c>
      <c r="E150" s="509" t="s">
        <v>625</v>
      </c>
      <c r="F150" s="510" t="s">
        <v>626</v>
      </c>
      <c r="G150" s="509" t="s">
        <v>905</v>
      </c>
      <c r="H150" s="509" t="s">
        <v>906</v>
      </c>
      <c r="I150" s="512">
        <v>20448.98828125</v>
      </c>
      <c r="J150" s="512">
        <v>5</v>
      </c>
      <c r="K150" s="513">
        <v>102244.94140625</v>
      </c>
    </row>
    <row r="151" spans="1:11" ht="14.45" customHeight="1" x14ac:dyDescent="0.2">
      <c r="A151" s="507" t="s">
        <v>441</v>
      </c>
      <c r="B151" s="508" t="s">
        <v>442</v>
      </c>
      <c r="C151" s="509" t="s">
        <v>450</v>
      </c>
      <c r="D151" s="510" t="s">
        <v>451</v>
      </c>
      <c r="E151" s="509" t="s">
        <v>625</v>
      </c>
      <c r="F151" s="510" t="s">
        <v>626</v>
      </c>
      <c r="G151" s="509" t="s">
        <v>907</v>
      </c>
      <c r="H151" s="509" t="s">
        <v>908</v>
      </c>
      <c r="I151" s="512">
        <v>18149.973307291668</v>
      </c>
      <c r="J151" s="512">
        <v>3</v>
      </c>
      <c r="K151" s="513">
        <v>54449.919921875</v>
      </c>
    </row>
    <row r="152" spans="1:11" ht="14.45" customHeight="1" x14ac:dyDescent="0.2">
      <c r="A152" s="507" t="s">
        <v>441</v>
      </c>
      <c r="B152" s="508" t="s">
        <v>442</v>
      </c>
      <c r="C152" s="509" t="s">
        <v>450</v>
      </c>
      <c r="D152" s="510" t="s">
        <v>451</v>
      </c>
      <c r="E152" s="509" t="s">
        <v>625</v>
      </c>
      <c r="F152" s="510" t="s">
        <v>626</v>
      </c>
      <c r="G152" s="509" t="s">
        <v>909</v>
      </c>
      <c r="H152" s="509" t="s">
        <v>910</v>
      </c>
      <c r="I152" s="512">
        <v>36178.981119791664</v>
      </c>
      <c r="J152" s="512">
        <v>10</v>
      </c>
      <c r="K152" s="513">
        <v>361789.890625</v>
      </c>
    </row>
    <row r="153" spans="1:11" ht="14.45" customHeight="1" x14ac:dyDescent="0.2">
      <c r="A153" s="507" t="s">
        <v>441</v>
      </c>
      <c r="B153" s="508" t="s">
        <v>442</v>
      </c>
      <c r="C153" s="509" t="s">
        <v>450</v>
      </c>
      <c r="D153" s="510" t="s">
        <v>451</v>
      </c>
      <c r="E153" s="509" t="s">
        <v>625</v>
      </c>
      <c r="F153" s="510" t="s">
        <v>626</v>
      </c>
      <c r="G153" s="509" t="s">
        <v>909</v>
      </c>
      <c r="H153" s="509" t="s">
        <v>911</v>
      </c>
      <c r="I153" s="512">
        <v>36178.9443359375</v>
      </c>
      <c r="J153" s="512">
        <v>12</v>
      </c>
      <c r="K153" s="513">
        <v>434147.33203125</v>
      </c>
    </row>
    <row r="154" spans="1:11" ht="14.45" customHeight="1" x14ac:dyDescent="0.2">
      <c r="A154" s="507" t="s">
        <v>441</v>
      </c>
      <c r="B154" s="508" t="s">
        <v>442</v>
      </c>
      <c r="C154" s="509" t="s">
        <v>450</v>
      </c>
      <c r="D154" s="510" t="s">
        <v>451</v>
      </c>
      <c r="E154" s="509" t="s">
        <v>625</v>
      </c>
      <c r="F154" s="510" t="s">
        <v>626</v>
      </c>
      <c r="G154" s="509" t="s">
        <v>912</v>
      </c>
      <c r="H154" s="509" t="s">
        <v>913</v>
      </c>
      <c r="I154" s="512">
        <v>20448.9658203125</v>
      </c>
      <c r="J154" s="512">
        <v>7</v>
      </c>
      <c r="K154" s="513">
        <v>143142.75</v>
      </c>
    </row>
    <row r="155" spans="1:11" ht="14.45" customHeight="1" x14ac:dyDescent="0.2">
      <c r="A155" s="507" t="s">
        <v>441</v>
      </c>
      <c r="B155" s="508" t="s">
        <v>442</v>
      </c>
      <c r="C155" s="509" t="s">
        <v>450</v>
      </c>
      <c r="D155" s="510" t="s">
        <v>451</v>
      </c>
      <c r="E155" s="509" t="s">
        <v>625</v>
      </c>
      <c r="F155" s="510" t="s">
        <v>626</v>
      </c>
      <c r="G155" s="509" t="s">
        <v>914</v>
      </c>
      <c r="H155" s="509" t="s">
        <v>915</v>
      </c>
      <c r="I155" s="512">
        <v>36178.827008928572</v>
      </c>
      <c r="J155" s="512">
        <v>15</v>
      </c>
      <c r="K155" s="513">
        <v>542682.578125</v>
      </c>
    </row>
    <row r="156" spans="1:11" ht="14.45" customHeight="1" x14ac:dyDescent="0.2">
      <c r="A156" s="507" t="s">
        <v>441</v>
      </c>
      <c r="B156" s="508" t="s">
        <v>442</v>
      </c>
      <c r="C156" s="509" t="s">
        <v>450</v>
      </c>
      <c r="D156" s="510" t="s">
        <v>451</v>
      </c>
      <c r="E156" s="509" t="s">
        <v>625</v>
      </c>
      <c r="F156" s="510" t="s">
        <v>626</v>
      </c>
      <c r="G156" s="509" t="s">
        <v>916</v>
      </c>
      <c r="H156" s="509" t="s">
        <v>917</v>
      </c>
      <c r="I156" s="512">
        <v>10889.974684495191</v>
      </c>
      <c r="J156" s="512">
        <v>13</v>
      </c>
      <c r="K156" s="513">
        <v>141569.6708984375</v>
      </c>
    </row>
    <row r="157" spans="1:11" ht="14.45" customHeight="1" x14ac:dyDescent="0.2">
      <c r="A157" s="507" t="s">
        <v>441</v>
      </c>
      <c r="B157" s="508" t="s">
        <v>442</v>
      </c>
      <c r="C157" s="509" t="s">
        <v>450</v>
      </c>
      <c r="D157" s="510" t="s">
        <v>451</v>
      </c>
      <c r="E157" s="509" t="s">
        <v>625</v>
      </c>
      <c r="F157" s="510" t="s">
        <v>626</v>
      </c>
      <c r="G157" s="509" t="s">
        <v>918</v>
      </c>
      <c r="H157" s="509" t="s">
        <v>919</v>
      </c>
      <c r="I157" s="512">
        <v>2661.989990234375</v>
      </c>
      <c r="J157" s="512">
        <v>2</v>
      </c>
      <c r="K157" s="513">
        <v>5323.97998046875</v>
      </c>
    </row>
    <row r="158" spans="1:11" ht="14.45" customHeight="1" x14ac:dyDescent="0.2">
      <c r="A158" s="507" t="s">
        <v>441</v>
      </c>
      <c r="B158" s="508" t="s">
        <v>442</v>
      </c>
      <c r="C158" s="509" t="s">
        <v>450</v>
      </c>
      <c r="D158" s="510" t="s">
        <v>451</v>
      </c>
      <c r="E158" s="509" t="s">
        <v>625</v>
      </c>
      <c r="F158" s="510" t="s">
        <v>626</v>
      </c>
      <c r="G158" s="509" t="s">
        <v>920</v>
      </c>
      <c r="H158" s="509" t="s">
        <v>921</v>
      </c>
      <c r="I158" s="512">
        <v>274.66835021972656</v>
      </c>
      <c r="J158" s="512">
        <v>5</v>
      </c>
      <c r="K158" s="513">
        <v>1373.3400268554688</v>
      </c>
    </row>
    <row r="159" spans="1:11" ht="14.45" customHeight="1" x14ac:dyDescent="0.2">
      <c r="A159" s="507" t="s">
        <v>441</v>
      </c>
      <c r="B159" s="508" t="s">
        <v>442</v>
      </c>
      <c r="C159" s="509" t="s">
        <v>450</v>
      </c>
      <c r="D159" s="510" t="s">
        <v>451</v>
      </c>
      <c r="E159" s="509" t="s">
        <v>625</v>
      </c>
      <c r="F159" s="510" t="s">
        <v>626</v>
      </c>
      <c r="G159" s="509" t="s">
        <v>922</v>
      </c>
      <c r="H159" s="509" t="s">
        <v>923</v>
      </c>
      <c r="I159" s="512">
        <v>274.67001342773438</v>
      </c>
      <c r="J159" s="512">
        <v>2</v>
      </c>
      <c r="K159" s="513">
        <v>549.34002685546875</v>
      </c>
    </row>
    <row r="160" spans="1:11" ht="14.45" customHeight="1" x14ac:dyDescent="0.2">
      <c r="A160" s="507" t="s">
        <v>441</v>
      </c>
      <c r="B160" s="508" t="s">
        <v>442</v>
      </c>
      <c r="C160" s="509" t="s">
        <v>450</v>
      </c>
      <c r="D160" s="510" t="s">
        <v>451</v>
      </c>
      <c r="E160" s="509" t="s">
        <v>625</v>
      </c>
      <c r="F160" s="510" t="s">
        <v>626</v>
      </c>
      <c r="G160" s="509" t="s">
        <v>924</v>
      </c>
      <c r="H160" s="509" t="s">
        <v>925</v>
      </c>
      <c r="I160" s="512">
        <v>19.430000305175781</v>
      </c>
      <c r="J160" s="512">
        <v>600</v>
      </c>
      <c r="K160" s="513">
        <v>11659.509826660156</v>
      </c>
    </row>
    <row r="161" spans="1:11" ht="14.45" customHeight="1" x14ac:dyDescent="0.2">
      <c r="A161" s="507" t="s">
        <v>441</v>
      </c>
      <c r="B161" s="508" t="s">
        <v>442</v>
      </c>
      <c r="C161" s="509" t="s">
        <v>450</v>
      </c>
      <c r="D161" s="510" t="s">
        <v>451</v>
      </c>
      <c r="E161" s="509" t="s">
        <v>625</v>
      </c>
      <c r="F161" s="510" t="s">
        <v>626</v>
      </c>
      <c r="G161" s="509" t="s">
        <v>926</v>
      </c>
      <c r="H161" s="509" t="s">
        <v>927</v>
      </c>
      <c r="I161" s="512">
        <v>21.194399626358695</v>
      </c>
      <c r="J161" s="512">
        <v>2484</v>
      </c>
      <c r="K161" s="513">
        <v>52650.94140625</v>
      </c>
    </row>
    <row r="162" spans="1:11" ht="14.45" customHeight="1" x14ac:dyDescent="0.2">
      <c r="A162" s="507" t="s">
        <v>441</v>
      </c>
      <c r="B162" s="508" t="s">
        <v>442</v>
      </c>
      <c r="C162" s="509" t="s">
        <v>450</v>
      </c>
      <c r="D162" s="510" t="s">
        <v>451</v>
      </c>
      <c r="E162" s="509" t="s">
        <v>625</v>
      </c>
      <c r="F162" s="510" t="s">
        <v>626</v>
      </c>
      <c r="G162" s="509" t="s">
        <v>928</v>
      </c>
      <c r="H162" s="509" t="s">
        <v>929</v>
      </c>
      <c r="I162" s="512">
        <v>446.49000040690106</v>
      </c>
      <c r="J162" s="512">
        <v>4</v>
      </c>
      <c r="K162" s="513">
        <v>1793.2200012207031</v>
      </c>
    </row>
    <row r="163" spans="1:11" ht="14.45" customHeight="1" x14ac:dyDescent="0.2">
      <c r="A163" s="507" t="s">
        <v>441</v>
      </c>
      <c r="B163" s="508" t="s">
        <v>442</v>
      </c>
      <c r="C163" s="509" t="s">
        <v>450</v>
      </c>
      <c r="D163" s="510" t="s">
        <v>451</v>
      </c>
      <c r="E163" s="509" t="s">
        <v>625</v>
      </c>
      <c r="F163" s="510" t="s">
        <v>626</v>
      </c>
      <c r="G163" s="509" t="s">
        <v>930</v>
      </c>
      <c r="H163" s="509" t="s">
        <v>931</v>
      </c>
      <c r="I163" s="512">
        <v>239.58000183105469</v>
      </c>
      <c r="J163" s="512">
        <v>25</v>
      </c>
      <c r="K163" s="513">
        <v>5989.5000305175781</v>
      </c>
    </row>
    <row r="164" spans="1:11" ht="14.45" customHeight="1" x14ac:dyDescent="0.2">
      <c r="A164" s="507" t="s">
        <v>441</v>
      </c>
      <c r="B164" s="508" t="s">
        <v>442</v>
      </c>
      <c r="C164" s="509" t="s">
        <v>450</v>
      </c>
      <c r="D164" s="510" t="s">
        <v>451</v>
      </c>
      <c r="E164" s="509" t="s">
        <v>625</v>
      </c>
      <c r="F164" s="510" t="s">
        <v>626</v>
      </c>
      <c r="G164" s="509" t="s">
        <v>932</v>
      </c>
      <c r="H164" s="509" t="s">
        <v>933</v>
      </c>
      <c r="I164" s="512">
        <v>9.0600004196166992</v>
      </c>
      <c r="J164" s="512">
        <v>40</v>
      </c>
      <c r="K164" s="513">
        <v>362.51998901367188</v>
      </c>
    </row>
    <row r="165" spans="1:11" ht="14.45" customHeight="1" x14ac:dyDescent="0.2">
      <c r="A165" s="507" t="s">
        <v>441</v>
      </c>
      <c r="B165" s="508" t="s">
        <v>442</v>
      </c>
      <c r="C165" s="509" t="s">
        <v>450</v>
      </c>
      <c r="D165" s="510" t="s">
        <v>451</v>
      </c>
      <c r="E165" s="509" t="s">
        <v>625</v>
      </c>
      <c r="F165" s="510" t="s">
        <v>626</v>
      </c>
      <c r="G165" s="509" t="s">
        <v>932</v>
      </c>
      <c r="H165" s="509" t="s">
        <v>934</v>
      </c>
      <c r="I165" s="512">
        <v>9.0600004196166992</v>
      </c>
      <c r="J165" s="512">
        <v>60</v>
      </c>
      <c r="K165" s="513">
        <v>543.77998352050781</v>
      </c>
    </row>
    <row r="166" spans="1:11" ht="14.45" customHeight="1" x14ac:dyDescent="0.2">
      <c r="A166" s="507" t="s">
        <v>441</v>
      </c>
      <c r="B166" s="508" t="s">
        <v>442</v>
      </c>
      <c r="C166" s="509" t="s">
        <v>450</v>
      </c>
      <c r="D166" s="510" t="s">
        <v>451</v>
      </c>
      <c r="E166" s="509" t="s">
        <v>625</v>
      </c>
      <c r="F166" s="510" t="s">
        <v>626</v>
      </c>
      <c r="G166" s="509" t="s">
        <v>935</v>
      </c>
      <c r="H166" s="509" t="s">
        <v>936</v>
      </c>
      <c r="I166" s="512">
        <v>28807</v>
      </c>
      <c r="J166" s="512">
        <v>1</v>
      </c>
      <c r="K166" s="513">
        <v>28807</v>
      </c>
    </row>
    <row r="167" spans="1:11" ht="14.45" customHeight="1" x14ac:dyDescent="0.2">
      <c r="A167" s="507" t="s">
        <v>441</v>
      </c>
      <c r="B167" s="508" t="s">
        <v>442</v>
      </c>
      <c r="C167" s="509" t="s">
        <v>450</v>
      </c>
      <c r="D167" s="510" t="s">
        <v>451</v>
      </c>
      <c r="E167" s="509" t="s">
        <v>625</v>
      </c>
      <c r="F167" s="510" t="s">
        <v>626</v>
      </c>
      <c r="G167" s="509" t="s">
        <v>937</v>
      </c>
      <c r="H167" s="509" t="s">
        <v>938</v>
      </c>
      <c r="I167" s="512">
        <v>185.1300048828125</v>
      </c>
      <c r="J167" s="512">
        <v>1</v>
      </c>
      <c r="K167" s="513">
        <v>185.1300048828125</v>
      </c>
    </row>
    <row r="168" spans="1:11" ht="14.45" customHeight="1" x14ac:dyDescent="0.2">
      <c r="A168" s="507" t="s">
        <v>441</v>
      </c>
      <c r="B168" s="508" t="s">
        <v>442</v>
      </c>
      <c r="C168" s="509" t="s">
        <v>450</v>
      </c>
      <c r="D168" s="510" t="s">
        <v>451</v>
      </c>
      <c r="E168" s="509" t="s">
        <v>625</v>
      </c>
      <c r="F168" s="510" t="s">
        <v>626</v>
      </c>
      <c r="G168" s="509" t="s">
        <v>939</v>
      </c>
      <c r="H168" s="509" t="s">
        <v>940</v>
      </c>
      <c r="I168" s="512">
        <v>101.63999938964844</v>
      </c>
      <c r="J168" s="512">
        <v>2</v>
      </c>
      <c r="K168" s="513">
        <v>203.27999877929688</v>
      </c>
    </row>
    <row r="169" spans="1:11" ht="14.45" customHeight="1" x14ac:dyDescent="0.2">
      <c r="A169" s="507" t="s">
        <v>441</v>
      </c>
      <c r="B169" s="508" t="s">
        <v>442</v>
      </c>
      <c r="C169" s="509" t="s">
        <v>450</v>
      </c>
      <c r="D169" s="510" t="s">
        <v>451</v>
      </c>
      <c r="E169" s="509" t="s">
        <v>625</v>
      </c>
      <c r="F169" s="510" t="s">
        <v>626</v>
      </c>
      <c r="G169" s="509" t="s">
        <v>941</v>
      </c>
      <c r="H169" s="509" t="s">
        <v>942</v>
      </c>
      <c r="I169" s="512">
        <v>3862.320068359375</v>
      </c>
      <c r="J169" s="512">
        <v>4</v>
      </c>
      <c r="K169" s="513">
        <v>15449.280029296875</v>
      </c>
    </row>
    <row r="170" spans="1:11" ht="14.45" customHeight="1" x14ac:dyDescent="0.2">
      <c r="A170" s="507" t="s">
        <v>441</v>
      </c>
      <c r="B170" s="508" t="s">
        <v>442</v>
      </c>
      <c r="C170" s="509" t="s">
        <v>450</v>
      </c>
      <c r="D170" s="510" t="s">
        <v>451</v>
      </c>
      <c r="E170" s="509" t="s">
        <v>625</v>
      </c>
      <c r="F170" s="510" t="s">
        <v>626</v>
      </c>
      <c r="G170" s="509" t="s">
        <v>943</v>
      </c>
      <c r="H170" s="509" t="s">
        <v>944</v>
      </c>
      <c r="I170" s="512">
        <v>3862.320068359375</v>
      </c>
      <c r="J170" s="512">
        <v>4</v>
      </c>
      <c r="K170" s="513">
        <v>15449.280029296875</v>
      </c>
    </row>
    <row r="171" spans="1:11" ht="14.45" customHeight="1" x14ac:dyDescent="0.2">
      <c r="A171" s="507" t="s">
        <v>441</v>
      </c>
      <c r="B171" s="508" t="s">
        <v>442</v>
      </c>
      <c r="C171" s="509" t="s">
        <v>450</v>
      </c>
      <c r="D171" s="510" t="s">
        <v>451</v>
      </c>
      <c r="E171" s="509" t="s">
        <v>625</v>
      </c>
      <c r="F171" s="510" t="s">
        <v>626</v>
      </c>
      <c r="G171" s="509" t="s">
        <v>945</v>
      </c>
      <c r="H171" s="509" t="s">
        <v>946</v>
      </c>
      <c r="I171" s="512">
        <v>4248.5498046875</v>
      </c>
      <c r="J171" s="512">
        <v>4</v>
      </c>
      <c r="K171" s="513">
        <v>16994.2099609375</v>
      </c>
    </row>
    <row r="172" spans="1:11" ht="14.45" customHeight="1" x14ac:dyDescent="0.2">
      <c r="A172" s="507" t="s">
        <v>441</v>
      </c>
      <c r="B172" s="508" t="s">
        <v>442</v>
      </c>
      <c r="C172" s="509" t="s">
        <v>450</v>
      </c>
      <c r="D172" s="510" t="s">
        <v>451</v>
      </c>
      <c r="E172" s="509" t="s">
        <v>625</v>
      </c>
      <c r="F172" s="510" t="s">
        <v>626</v>
      </c>
      <c r="G172" s="509" t="s">
        <v>947</v>
      </c>
      <c r="H172" s="509" t="s">
        <v>948</v>
      </c>
      <c r="I172" s="512">
        <v>4356</v>
      </c>
      <c r="J172" s="512">
        <v>59</v>
      </c>
      <c r="K172" s="513">
        <v>257004</v>
      </c>
    </row>
    <row r="173" spans="1:11" ht="14.45" customHeight="1" x14ac:dyDescent="0.2">
      <c r="A173" s="507" t="s">
        <v>441</v>
      </c>
      <c r="B173" s="508" t="s">
        <v>442</v>
      </c>
      <c r="C173" s="509" t="s">
        <v>450</v>
      </c>
      <c r="D173" s="510" t="s">
        <v>451</v>
      </c>
      <c r="E173" s="509" t="s">
        <v>625</v>
      </c>
      <c r="F173" s="510" t="s">
        <v>626</v>
      </c>
      <c r="G173" s="509" t="s">
        <v>949</v>
      </c>
      <c r="H173" s="509" t="s">
        <v>950</v>
      </c>
      <c r="I173" s="512">
        <v>4356</v>
      </c>
      <c r="J173" s="512">
        <v>59</v>
      </c>
      <c r="K173" s="513">
        <v>257004</v>
      </c>
    </row>
    <row r="174" spans="1:11" ht="14.45" customHeight="1" x14ac:dyDescent="0.2">
      <c r="A174" s="507" t="s">
        <v>441</v>
      </c>
      <c r="B174" s="508" t="s">
        <v>442</v>
      </c>
      <c r="C174" s="509" t="s">
        <v>450</v>
      </c>
      <c r="D174" s="510" t="s">
        <v>451</v>
      </c>
      <c r="E174" s="509" t="s">
        <v>625</v>
      </c>
      <c r="F174" s="510" t="s">
        <v>626</v>
      </c>
      <c r="G174" s="509" t="s">
        <v>951</v>
      </c>
      <c r="H174" s="509" t="s">
        <v>952</v>
      </c>
      <c r="I174" s="512">
        <v>4356</v>
      </c>
      <c r="J174" s="512">
        <v>59</v>
      </c>
      <c r="K174" s="513">
        <v>257004</v>
      </c>
    </row>
    <row r="175" spans="1:11" ht="14.45" customHeight="1" x14ac:dyDescent="0.2">
      <c r="A175" s="507" t="s">
        <v>441</v>
      </c>
      <c r="B175" s="508" t="s">
        <v>442</v>
      </c>
      <c r="C175" s="509" t="s">
        <v>450</v>
      </c>
      <c r="D175" s="510" t="s">
        <v>451</v>
      </c>
      <c r="E175" s="509" t="s">
        <v>625</v>
      </c>
      <c r="F175" s="510" t="s">
        <v>626</v>
      </c>
      <c r="G175" s="509" t="s">
        <v>627</v>
      </c>
      <c r="H175" s="509" t="s">
        <v>953</v>
      </c>
      <c r="I175" s="512">
        <v>8022.306477864583</v>
      </c>
      <c r="J175" s="512">
        <v>6</v>
      </c>
      <c r="K175" s="513">
        <v>48133.8388671875</v>
      </c>
    </row>
    <row r="176" spans="1:11" ht="14.45" customHeight="1" x14ac:dyDescent="0.2">
      <c r="A176" s="507" t="s">
        <v>441</v>
      </c>
      <c r="B176" s="508" t="s">
        <v>442</v>
      </c>
      <c r="C176" s="509" t="s">
        <v>450</v>
      </c>
      <c r="D176" s="510" t="s">
        <v>451</v>
      </c>
      <c r="E176" s="509" t="s">
        <v>625</v>
      </c>
      <c r="F176" s="510" t="s">
        <v>626</v>
      </c>
      <c r="G176" s="509" t="s">
        <v>954</v>
      </c>
      <c r="H176" s="509" t="s">
        <v>955</v>
      </c>
      <c r="I176" s="512">
        <v>2178</v>
      </c>
      <c r="J176" s="512">
        <v>2</v>
      </c>
      <c r="K176" s="513">
        <v>4356</v>
      </c>
    </row>
    <row r="177" spans="1:11" ht="14.45" customHeight="1" x14ac:dyDescent="0.2">
      <c r="A177" s="507" t="s">
        <v>441</v>
      </c>
      <c r="B177" s="508" t="s">
        <v>442</v>
      </c>
      <c r="C177" s="509" t="s">
        <v>450</v>
      </c>
      <c r="D177" s="510" t="s">
        <v>451</v>
      </c>
      <c r="E177" s="509" t="s">
        <v>625</v>
      </c>
      <c r="F177" s="510" t="s">
        <v>626</v>
      </c>
      <c r="G177" s="509" t="s">
        <v>956</v>
      </c>
      <c r="H177" s="509" t="s">
        <v>957</v>
      </c>
      <c r="I177" s="512">
        <v>274.67001342773438</v>
      </c>
      <c r="J177" s="512">
        <v>2</v>
      </c>
      <c r="K177" s="513">
        <v>549.34002685546875</v>
      </c>
    </row>
    <row r="178" spans="1:11" ht="14.45" customHeight="1" x14ac:dyDescent="0.2">
      <c r="A178" s="507" t="s">
        <v>441</v>
      </c>
      <c r="B178" s="508" t="s">
        <v>442</v>
      </c>
      <c r="C178" s="509" t="s">
        <v>450</v>
      </c>
      <c r="D178" s="510" t="s">
        <v>451</v>
      </c>
      <c r="E178" s="509" t="s">
        <v>625</v>
      </c>
      <c r="F178" s="510" t="s">
        <v>626</v>
      </c>
      <c r="G178" s="509" t="s">
        <v>958</v>
      </c>
      <c r="H178" s="509" t="s">
        <v>959</v>
      </c>
      <c r="I178" s="512">
        <v>4840</v>
      </c>
      <c r="J178" s="512">
        <v>12</v>
      </c>
      <c r="K178" s="513">
        <v>58080</v>
      </c>
    </row>
    <row r="179" spans="1:11" ht="14.45" customHeight="1" x14ac:dyDescent="0.2">
      <c r="A179" s="507" t="s">
        <v>441</v>
      </c>
      <c r="B179" s="508" t="s">
        <v>442</v>
      </c>
      <c r="C179" s="509" t="s">
        <v>450</v>
      </c>
      <c r="D179" s="510" t="s">
        <v>451</v>
      </c>
      <c r="E179" s="509" t="s">
        <v>625</v>
      </c>
      <c r="F179" s="510" t="s">
        <v>626</v>
      </c>
      <c r="G179" s="509" t="s">
        <v>958</v>
      </c>
      <c r="H179" s="509" t="s">
        <v>960</v>
      </c>
      <c r="I179" s="512">
        <v>4840</v>
      </c>
      <c r="J179" s="512">
        <v>18</v>
      </c>
      <c r="K179" s="513">
        <v>87120</v>
      </c>
    </row>
    <row r="180" spans="1:11" ht="14.45" customHeight="1" x14ac:dyDescent="0.2">
      <c r="A180" s="507" t="s">
        <v>441</v>
      </c>
      <c r="B180" s="508" t="s">
        <v>442</v>
      </c>
      <c r="C180" s="509" t="s">
        <v>450</v>
      </c>
      <c r="D180" s="510" t="s">
        <v>451</v>
      </c>
      <c r="E180" s="509" t="s">
        <v>625</v>
      </c>
      <c r="F180" s="510" t="s">
        <v>626</v>
      </c>
      <c r="G180" s="509" t="s">
        <v>961</v>
      </c>
      <c r="H180" s="509" t="s">
        <v>962</v>
      </c>
      <c r="I180" s="512">
        <v>2359.5</v>
      </c>
      <c r="J180" s="512">
        <v>13</v>
      </c>
      <c r="K180" s="513">
        <v>30673.5</v>
      </c>
    </row>
    <row r="181" spans="1:11" ht="14.45" customHeight="1" x14ac:dyDescent="0.2">
      <c r="A181" s="507" t="s">
        <v>441</v>
      </c>
      <c r="B181" s="508" t="s">
        <v>442</v>
      </c>
      <c r="C181" s="509" t="s">
        <v>450</v>
      </c>
      <c r="D181" s="510" t="s">
        <v>451</v>
      </c>
      <c r="E181" s="509" t="s">
        <v>625</v>
      </c>
      <c r="F181" s="510" t="s">
        <v>626</v>
      </c>
      <c r="G181" s="509" t="s">
        <v>963</v>
      </c>
      <c r="H181" s="509" t="s">
        <v>964</v>
      </c>
      <c r="I181" s="512">
        <v>5324</v>
      </c>
      <c r="J181" s="512">
        <v>1</v>
      </c>
      <c r="K181" s="513">
        <v>5324</v>
      </c>
    </row>
    <row r="182" spans="1:11" ht="14.45" customHeight="1" x14ac:dyDescent="0.2">
      <c r="A182" s="507" t="s">
        <v>441</v>
      </c>
      <c r="B182" s="508" t="s">
        <v>442</v>
      </c>
      <c r="C182" s="509" t="s">
        <v>450</v>
      </c>
      <c r="D182" s="510" t="s">
        <v>451</v>
      </c>
      <c r="E182" s="509" t="s">
        <v>625</v>
      </c>
      <c r="F182" s="510" t="s">
        <v>626</v>
      </c>
      <c r="G182" s="509" t="s">
        <v>965</v>
      </c>
      <c r="H182" s="509" t="s">
        <v>966</v>
      </c>
      <c r="I182" s="512">
        <v>456.97667439778644</v>
      </c>
      <c r="J182" s="512">
        <v>28</v>
      </c>
      <c r="K182" s="513">
        <v>12826.000244140625</v>
      </c>
    </row>
    <row r="183" spans="1:11" ht="14.45" customHeight="1" x14ac:dyDescent="0.2">
      <c r="A183" s="507" t="s">
        <v>441</v>
      </c>
      <c r="B183" s="508" t="s">
        <v>442</v>
      </c>
      <c r="C183" s="509" t="s">
        <v>450</v>
      </c>
      <c r="D183" s="510" t="s">
        <v>451</v>
      </c>
      <c r="E183" s="509" t="s">
        <v>625</v>
      </c>
      <c r="F183" s="510" t="s">
        <v>626</v>
      </c>
      <c r="G183" s="509" t="s">
        <v>967</v>
      </c>
      <c r="H183" s="509" t="s">
        <v>968</v>
      </c>
      <c r="I183" s="512">
        <v>1251.532470703125</v>
      </c>
      <c r="J183" s="512">
        <v>22</v>
      </c>
      <c r="K183" s="513">
        <v>27235.889404296875</v>
      </c>
    </row>
    <row r="184" spans="1:11" ht="14.45" customHeight="1" x14ac:dyDescent="0.2">
      <c r="A184" s="507" t="s">
        <v>441</v>
      </c>
      <c r="B184" s="508" t="s">
        <v>442</v>
      </c>
      <c r="C184" s="509" t="s">
        <v>450</v>
      </c>
      <c r="D184" s="510" t="s">
        <v>451</v>
      </c>
      <c r="E184" s="509" t="s">
        <v>625</v>
      </c>
      <c r="F184" s="510" t="s">
        <v>626</v>
      </c>
      <c r="G184" s="509" t="s">
        <v>969</v>
      </c>
      <c r="H184" s="509" t="s">
        <v>970</v>
      </c>
      <c r="I184" s="512">
        <v>137.13333129882813</v>
      </c>
      <c r="J184" s="512">
        <v>8</v>
      </c>
      <c r="K184" s="513">
        <v>1101.0999755859375</v>
      </c>
    </row>
    <row r="185" spans="1:11" ht="14.45" customHeight="1" x14ac:dyDescent="0.2">
      <c r="A185" s="507" t="s">
        <v>441</v>
      </c>
      <c r="B185" s="508" t="s">
        <v>442</v>
      </c>
      <c r="C185" s="509" t="s">
        <v>450</v>
      </c>
      <c r="D185" s="510" t="s">
        <v>451</v>
      </c>
      <c r="E185" s="509" t="s">
        <v>625</v>
      </c>
      <c r="F185" s="510" t="s">
        <v>626</v>
      </c>
      <c r="G185" s="509" t="s">
        <v>971</v>
      </c>
      <c r="H185" s="509" t="s">
        <v>972</v>
      </c>
      <c r="I185" s="512">
        <v>1268.0799560546875</v>
      </c>
      <c r="J185" s="512">
        <v>13</v>
      </c>
      <c r="K185" s="513">
        <v>16485.039794921875</v>
      </c>
    </row>
    <row r="186" spans="1:11" ht="14.45" customHeight="1" x14ac:dyDescent="0.2">
      <c r="A186" s="507" t="s">
        <v>441</v>
      </c>
      <c r="B186" s="508" t="s">
        <v>442</v>
      </c>
      <c r="C186" s="509" t="s">
        <v>450</v>
      </c>
      <c r="D186" s="510" t="s">
        <v>451</v>
      </c>
      <c r="E186" s="509" t="s">
        <v>625</v>
      </c>
      <c r="F186" s="510" t="s">
        <v>626</v>
      </c>
      <c r="G186" s="509" t="s">
        <v>973</v>
      </c>
      <c r="H186" s="509" t="s">
        <v>974</v>
      </c>
      <c r="I186" s="512">
        <v>12.710000038146973</v>
      </c>
      <c r="J186" s="512">
        <v>190</v>
      </c>
      <c r="K186" s="513">
        <v>2413.9500427246094</v>
      </c>
    </row>
    <row r="187" spans="1:11" ht="14.45" customHeight="1" x14ac:dyDescent="0.2">
      <c r="A187" s="507" t="s">
        <v>441</v>
      </c>
      <c r="B187" s="508" t="s">
        <v>442</v>
      </c>
      <c r="C187" s="509" t="s">
        <v>450</v>
      </c>
      <c r="D187" s="510" t="s">
        <v>451</v>
      </c>
      <c r="E187" s="509" t="s">
        <v>625</v>
      </c>
      <c r="F187" s="510" t="s">
        <v>626</v>
      </c>
      <c r="G187" s="509" t="s">
        <v>975</v>
      </c>
      <c r="H187" s="509" t="s">
        <v>976</v>
      </c>
      <c r="I187" s="512">
        <v>10.369959926605224</v>
      </c>
      <c r="J187" s="512">
        <v>3330</v>
      </c>
      <c r="K187" s="513">
        <v>34531.139587402344</v>
      </c>
    </row>
    <row r="188" spans="1:11" ht="14.45" customHeight="1" x14ac:dyDescent="0.2">
      <c r="A188" s="507" t="s">
        <v>441</v>
      </c>
      <c r="B188" s="508" t="s">
        <v>442</v>
      </c>
      <c r="C188" s="509" t="s">
        <v>450</v>
      </c>
      <c r="D188" s="510" t="s">
        <v>451</v>
      </c>
      <c r="E188" s="509" t="s">
        <v>625</v>
      </c>
      <c r="F188" s="510" t="s">
        <v>626</v>
      </c>
      <c r="G188" s="509" t="s">
        <v>977</v>
      </c>
      <c r="H188" s="509" t="s">
        <v>978</v>
      </c>
      <c r="I188" s="512">
        <v>9.6800003051757813</v>
      </c>
      <c r="J188" s="512">
        <v>4500</v>
      </c>
      <c r="K188" s="513">
        <v>43560.0400390625</v>
      </c>
    </row>
    <row r="189" spans="1:11" ht="14.45" customHeight="1" x14ac:dyDescent="0.2">
      <c r="A189" s="507" t="s">
        <v>441</v>
      </c>
      <c r="B189" s="508" t="s">
        <v>442</v>
      </c>
      <c r="C189" s="509" t="s">
        <v>450</v>
      </c>
      <c r="D189" s="510" t="s">
        <v>451</v>
      </c>
      <c r="E189" s="509" t="s">
        <v>625</v>
      </c>
      <c r="F189" s="510" t="s">
        <v>626</v>
      </c>
      <c r="G189" s="509" t="s">
        <v>973</v>
      </c>
      <c r="H189" s="509" t="s">
        <v>979</v>
      </c>
      <c r="I189" s="512">
        <v>12.42733325958252</v>
      </c>
      <c r="J189" s="512">
        <v>270</v>
      </c>
      <c r="K189" s="513">
        <v>3346.0900497436523</v>
      </c>
    </row>
    <row r="190" spans="1:11" ht="14.45" customHeight="1" x14ac:dyDescent="0.2">
      <c r="A190" s="507" t="s">
        <v>441</v>
      </c>
      <c r="B190" s="508" t="s">
        <v>442</v>
      </c>
      <c r="C190" s="509" t="s">
        <v>450</v>
      </c>
      <c r="D190" s="510" t="s">
        <v>451</v>
      </c>
      <c r="E190" s="509" t="s">
        <v>625</v>
      </c>
      <c r="F190" s="510" t="s">
        <v>626</v>
      </c>
      <c r="G190" s="509" t="s">
        <v>975</v>
      </c>
      <c r="H190" s="509" t="s">
        <v>980</v>
      </c>
      <c r="I190" s="512">
        <v>10.36994993686676</v>
      </c>
      <c r="J190" s="512">
        <v>2270</v>
      </c>
      <c r="K190" s="513">
        <v>23539.209991455078</v>
      </c>
    </row>
    <row r="191" spans="1:11" ht="14.45" customHeight="1" x14ac:dyDescent="0.2">
      <c r="A191" s="507" t="s">
        <v>441</v>
      </c>
      <c r="B191" s="508" t="s">
        <v>442</v>
      </c>
      <c r="C191" s="509" t="s">
        <v>450</v>
      </c>
      <c r="D191" s="510" t="s">
        <v>451</v>
      </c>
      <c r="E191" s="509" t="s">
        <v>625</v>
      </c>
      <c r="F191" s="510" t="s">
        <v>626</v>
      </c>
      <c r="G191" s="509" t="s">
        <v>977</v>
      </c>
      <c r="H191" s="509" t="s">
        <v>981</v>
      </c>
      <c r="I191" s="512">
        <v>9.679996132850647</v>
      </c>
      <c r="J191" s="512">
        <v>7500</v>
      </c>
      <c r="K191" s="513">
        <v>72599.989990234375</v>
      </c>
    </row>
    <row r="192" spans="1:11" ht="14.45" customHeight="1" x14ac:dyDescent="0.2">
      <c r="A192" s="507" t="s">
        <v>441</v>
      </c>
      <c r="B192" s="508" t="s">
        <v>442</v>
      </c>
      <c r="C192" s="509" t="s">
        <v>450</v>
      </c>
      <c r="D192" s="510" t="s">
        <v>451</v>
      </c>
      <c r="E192" s="509" t="s">
        <v>625</v>
      </c>
      <c r="F192" s="510" t="s">
        <v>626</v>
      </c>
      <c r="G192" s="509" t="s">
        <v>982</v>
      </c>
      <c r="H192" s="509" t="s">
        <v>983</v>
      </c>
      <c r="I192" s="512">
        <v>2665.6298828125</v>
      </c>
      <c r="J192" s="512">
        <v>1</v>
      </c>
      <c r="K192" s="513">
        <v>2665.6298828125</v>
      </c>
    </row>
    <row r="193" spans="1:11" ht="14.45" customHeight="1" x14ac:dyDescent="0.2">
      <c r="A193" s="507" t="s">
        <v>441</v>
      </c>
      <c r="B193" s="508" t="s">
        <v>442</v>
      </c>
      <c r="C193" s="509" t="s">
        <v>450</v>
      </c>
      <c r="D193" s="510" t="s">
        <v>451</v>
      </c>
      <c r="E193" s="509" t="s">
        <v>625</v>
      </c>
      <c r="F193" s="510" t="s">
        <v>626</v>
      </c>
      <c r="G193" s="509" t="s">
        <v>984</v>
      </c>
      <c r="H193" s="509" t="s">
        <v>985</v>
      </c>
      <c r="I193" s="512">
        <v>57.052498817443848</v>
      </c>
      <c r="J193" s="512">
        <v>4</v>
      </c>
      <c r="K193" s="513">
        <v>228.20999526977539</v>
      </c>
    </row>
    <row r="194" spans="1:11" ht="14.45" customHeight="1" x14ac:dyDescent="0.2">
      <c r="A194" s="507" t="s">
        <v>441</v>
      </c>
      <c r="B194" s="508" t="s">
        <v>442</v>
      </c>
      <c r="C194" s="509" t="s">
        <v>450</v>
      </c>
      <c r="D194" s="510" t="s">
        <v>451</v>
      </c>
      <c r="E194" s="509" t="s">
        <v>625</v>
      </c>
      <c r="F194" s="510" t="s">
        <v>626</v>
      </c>
      <c r="G194" s="509" t="s">
        <v>986</v>
      </c>
      <c r="H194" s="509" t="s">
        <v>987</v>
      </c>
      <c r="I194" s="512">
        <v>83.05999755859375</v>
      </c>
      <c r="J194" s="512">
        <v>5</v>
      </c>
      <c r="K194" s="513">
        <v>415.27999877929688</v>
      </c>
    </row>
    <row r="195" spans="1:11" ht="14.45" customHeight="1" x14ac:dyDescent="0.2">
      <c r="A195" s="507" t="s">
        <v>441</v>
      </c>
      <c r="B195" s="508" t="s">
        <v>442</v>
      </c>
      <c r="C195" s="509" t="s">
        <v>450</v>
      </c>
      <c r="D195" s="510" t="s">
        <v>451</v>
      </c>
      <c r="E195" s="509" t="s">
        <v>625</v>
      </c>
      <c r="F195" s="510" t="s">
        <v>626</v>
      </c>
      <c r="G195" s="509" t="s">
        <v>986</v>
      </c>
      <c r="H195" s="509" t="s">
        <v>988</v>
      </c>
      <c r="I195" s="512">
        <v>83.057498931884766</v>
      </c>
      <c r="J195" s="512">
        <v>9</v>
      </c>
      <c r="K195" s="513">
        <v>747.47999572753906</v>
      </c>
    </row>
    <row r="196" spans="1:11" ht="14.45" customHeight="1" x14ac:dyDescent="0.2">
      <c r="A196" s="507" t="s">
        <v>441</v>
      </c>
      <c r="B196" s="508" t="s">
        <v>442</v>
      </c>
      <c r="C196" s="509" t="s">
        <v>450</v>
      </c>
      <c r="D196" s="510" t="s">
        <v>451</v>
      </c>
      <c r="E196" s="509" t="s">
        <v>625</v>
      </c>
      <c r="F196" s="510" t="s">
        <v>626</v>
      </c>
      <c r="G196" s="509" t="s">
        <v>989</v>
      </c>
      <c r="H196" s="509" t="s">
        <v>990</v>
      </c>
      <c r="I196" s="512">
        <v>131.24000549316406</v>
      </c>
      <c r="J196" s="512">
        <v>1</v>
      </c>
      <c r="K196" s="513">
        <v>131.24000549316406</v>
      </c>
    </row>
    <row r="197" spans="1:11" ht="14.45" customHeight="1" x14ac:dyDescent="0.2">
      <c r="A197" s="507" t="s">
        <v>441</v>
      </c>
      <c r="B197" s="508" t="s">
        <v>442</v>
      </c>
      <c r="C197" s="509" t="s">
        <v>450</v>
      </c>
      <c r="D197" s="510" t="s">
        <v>451</v>
      </c>
      <c r="E197" s="509" t="s">
        <v>625</v>
      </c>
      <c r="F197" s="510" t="s">
        <v>626</v>
      </c>
      <c r="G197" s="509" t="s">
        <v>991</v>
      </c>
      <c r="H197" s="509" t="s">
        <v>992</v>
      </c>
      <c r="I197" s="512">
        <v>15185.4609375</v>
      </c>
      <c r="J197" s="512">
        <v>12</v>
      </c>
      <c r="K197" s="513">
        <v>181818.740234375</v>
      </c>
    </row>
    <row r="198" spans="1:11" ht="14.45" customHeight="1" x14ac:dyDescent="0.2">
      <c r="A198" s="507" t="s">
        <v>441</v>
      </c>
      <c r="B198" s="508" t="s">
        <v>442</v>
      </c>
      <c r="C198" s="509" t="s">
        <v>450</v>
      </c>
      <c r="D198" s="510" t="s">
        <v>451</v>
      </c>
      <c r="E198" s="509" t="s">
        <v>625</v>
      </c>
      <c r="F198" s="510" t="s">
        <v>626</v>
      </c>
      <c r="G198" s="509" t="s">
        <v>993</v>
      </c>
      <c r="H198" s="509" t="s">
        <v>994</v>
      </c>
      <c r="I198" s="512">
        <v>3346.860107421875</v>
      </c>
      <c r="J198" s="512">
        <v>3</v>
      </c>
      <c r="K198" s="513">
        <v>10040.580322265625</v>
      </c>
    </row>
    <row r="199" spans="1:11" ht="14.45" customHeight="1" x14ac:dyDescent="0.2">
      <c r="A199" s="507" t="s">
        <v>441</v>
      </c>
      <c r="B199" s="508" t="s">
        <v>442</v>
      </c>
      <c r="C199" s="509" t="s">
        <v>450</v>
      </c>
      <c r="D199" s="510" t="s">
        <v>451</v>
      </c>
      <c r="E199" s="509" t="s">
        <v>625</v>
      </c>
      <c r="F199" s="510" t="s">
        <v>626</v>
      </c>
      <c r="G199" s="509" t="s">
        <v>995</v>
      </c>
      <c r="H199" s="509" t="s">
        <v>996</v>
      </c>
      <c r="I199" s="512">
        <v>411.39999389648438</v>
      </c>
      <c r="J199" s="512">
        <v>1</v>
      </c>
      <c r="K199" s="513">
        <v>411.39999389648438</v>
      </c>
    </row>
    <row r="200" spans="1:11" ht="14.45" customHeight="1" x14ac:dyDescent="0.2">
      <c r="A200" s="507" t="s">
        <v>441</v>
      </c>
      <c r="B200" s="508" t="s">
        <v>442</v>
      </c>
      <c r="C200" s="509" t="s">
        <v>450</v>
      </c>
      <c r="D200" s="510" t="s">
        <v>451</v>
      </c>
      <c r="E200" s="509" t="s">
        <v>625</v>
      </c>
      <c r="F200" s="510" t="s">
        <v>626</v>
      </c>
      <c r="G200" s="509" t="s">
        <v>997</v>
      </c>
      <c r="H200" s="509" t="s">
        <v>998</v>
      </c>
      <c r="I200" s="512">
        <v>274.67001342773438</v>
      </c>
      <c r="J200" s="512">
        <v>4</v>
      </c>
      <c r="K200" s="513">
        <v>1098.6800537109375</v>
      </c>
    </row>
    <row r="201" spans="1:11" ht="14.45" customHeight="1" x14ac:dyDescent="0.2">
      <c r="A201" s="507" t="s">
        <v>441</v>
      </c>
      <c r="B201" s="508" t="s">
        <v>442</v>
      </c>
      <c r="C201" s="509" t="s">
        <v>450</v>
      </c>
      <c r="D201" s="510" t="s">
        <v>451</v>
      </c>
      <c r="E201" s="509" t="s">
        <v>625</v>
      </c>
      <c r="F201" s="510" t="s">
        <v>626</v>
      </c>
      <c r="G201" s="509" t="s">
        <v>999</v>
      </c>
      <c r="H201" s="509" t="s">
        <v>1000</v>
      </c>
      <c r="I201" s="512">
        <v>7851.2671223958332</v>
      </c>
      <c r="J201" s="512">
        <v>39</v>
      </c>
      <c r="K201" s="513">
        <v>306388.353515625</v>
      </c>
    </row>
    <row r="202" spans="1:11" ht="14.45" customHeight="1" x14ac:dyDescent="0.2">
      <c r="A202" s="507" t="s">
        <v>441</v>
      </c>
      <c r="B202" s="508" t="s">
        <v>442</v>
      </c>
      <c r="C202" s="509" t="s">
        <v>450</v>
      </c>
      <c r="D202" s="510" t="s">
        <v>451</v>
      </c>
      <c r="E202" s="509" t="s">
        <v>625</v>
      </c>
      <c r="F202" s="510" t="s">
        <v>626</v>
      </c>
      <c r="G202" s="509" t="s">
        <v>1001</v>
      </c>
      <c r="H202" s="509" t="s">
        <v>1002</v>
      </c>
      <c r="I202" s="512">
        <v>3346.860107421875</v>
      </c>
      <c r="J202" s="512">
        <v>2</v>
      </c>
      <c r="K202" s="513">
        <v>6693.72021484375</v>
      </c>
    </row>
    <row r="203" spans="1:11" ht="14.45" customHeight="1" x14ac:dyDescent="0.2">
      <c r="A203" s="507" t="s">
        <v>441</v>
      </c>
      <c r="B203" s="508" t="s">
        <v>442</v>
      </c>
      <c r="C203" s="509" t="s">
        <v>450</v>
      </c>
      <c r="D203" s="510" t="s">
        <v>451</v>
      </c>
      <c r="E203" s="509" t="s">
        <v>625</v>
      </c>
      <c r="F203" s="510" t="s">
        <v>626</v>
      </c>
      <c r="G203" s="509" t="s">
        <v>1003</v>
      </c>
      <c r="H203" s="509" t="s">
        <v>1004</v>
      </c>
      <c r="I203" s="512">
        <v>7851.372314453125</v>
      </c>
      <c r="J203" s="512">
        <v>38</v>
      </c>
      <c r="K203" s="513">
        <v>298470.216796875</v>
      </c>
    </row>
    <row r="204" spans="1:11" ht="14.45" customHeight="1" x14ac:dyDescent="0.2">
      <c r="A204" s="507" t="s">
        <v>441</v>
      </c>
      <c r="B204" s="508" t="s">
        <v>442</v>
      </c>
      <c r="C204" s="509" t="s">
        <v>450</v>
      </c>
      <c r="D204" s="510" t="s">
        <v>451</v>
      </c>
      <c r="E204" s="509" t="s">
        <v>625</v>
      </c>
      <c r="F204" s="510" t="s">
        <v>626</v>
      </c>
      <c r="G204" s="509" t="s">
        <v>1005</v>
      </c>
      <c r="H204" s="509" t="s">
        <v>1006</v>
      </c>
      <c r="I204" s="512">
        <v>3302.2367350260415</v>
      </c>
      <c r="J204" s="512">
        <v>3</v>
      </c>
      <c r="K204" s="513">
        <v>9906.710205078125</v>
      </c>
    </row>
    <row r="205" spans="1:11" ht="14.45" customHeight="1" x14ac:dyDescent="0.2">
      <c r="A205" s="507" t="s">
        <v>441</v>
      </c>
      <c r="B205" s="508" t="s">
        <v>442</v>
      </c>
      <c r="C205" s="509" t="s">
        <v>450</v>
      </c>
      <c r="D205" s="510" t="s">
        <v>451</v>
      </c>
      <c r="E205" s="509" t="s">
        <v>625</v>
      </c>
      <c r="F205" s="510" t="s">
        <v>626</v>
      </c>
      <c r="G205" s="509" t="s">
        <v>1007</v>
      </c>
      <c r="H205" s="509" t="s">
        <v>1008</v>
      </c>
      <c r="I205" s="512">
        <v>6561.03515625</v>
      </c>
      <c r="J205" s="512">
        <v>2</v>
      </c>
      <c r="K205" s="513">
        <v>13122.0703125</v>
      </c>
    </row>
    <row r="206" spans="1:11" ht="14.45" customHeight="1" x14ac:dyDescent="0.2">
      <c r="A206" s="507" t="s">
        <v>441</v>
      </c>
      <c r="B206" s="508" t="s">
        <v>442</v>
      </c>
      <c r="C206" s="509" t="s">
        <v>450</v>
      </c>
      <c r="D206" s="510" t="s">
        <v>451</v>
      </c>
      <c r="E206" s="509" t="s">
        <v>625</v>
      </c>
      <c r="F206" s="510" t="s">
        <v>626</v>
      </c>
      <c r="G206" s="509" t="s">
        <v>1009</v>
      </c>
      <c r="H206" s="509" t="s">
        <v>1010</v>
      </c>
      <c r="I206" s="512">
        <v>3346.860107421875</v>
      </c>
      <c r="J206" s="512">
        <v>2</v>
      </c>
      <c r="K206" s="513">
        <v>6693.72021484375</v>
      </c>
    </row>
    <row r="207" spans="1:11" ht="14.45" customHeight="1" x14ac:dyDescent="0.2">
      <c r="A207" s="507" t="s">
        <v>441</v>
      </c>
      <c r="B207" s="508" t="s">
        <v>442</v>
      </c>
      <c r="C207" s="509" t="s">
        <v>450</v>
      </c>
      <c r="D207" s="510" t="s">
        <v>451</v>
      </c>
      <c r="E207" s="509" t="s">
        <v>625</v>
      </c>
      <c r="F207" s="510" t="s">
        <v>626</v>
      </c>
      <c r="G207" s="509" t="s">
        <v>1011</v>
      </c>
      <c r="H207" s="509" t="s">
        <v>1012</v>
      </c>
      <c r="I207" s="512">
        <v>3414.6201171875</v>
      </c>
      <c r="J207" s="512">
        <v>2</v>
      </c>
      <c r="K207" s="513">
        <v>6829.240234375</v>
      </c>
    </row>
    <row r="208" spans="1:11" ht="14.45" customHeight="1" x14ac:dyDescent="0.2">
      <c r="A208" s="507" t="s">
        <v>441</v>
      </c>
      <c r="B208" s="508" t="s">
        <v>442</v>
      </c>
      <c r="C208" s="509" t="s">
        <v>450</v>
      </c>
      <c r="D208" s="510" t="s">
        <v>451</v>
      </c>
      <c r="E208" s="509" t="s">
        <v>625</v>
      </c>
      <c r="F208" s="510" t="s">
        <v>626</v>
      </c>
      <c r="G208" s="509" t="s">
        <v>1013</v>
      </c>
      <c r="H208" s="509" t="s">
        <v>1014</v>
      </c>
      <c r="I208" s="512">
        <v>3414.6201171875</v>
      </c>
      <c r="J208" s="512">
        <v>2</v>
      </c>
      <c r="K208" s="513">
        <v>6829.240234375</v>
      </c>
    </row>
    <row r="209" spans="1:11" ht="14.45" customHeight="1" x14ac:dyDescent="0.2">
      <c r="A209" s="507" t="s">
        <v>441</v>
      </c>
      <c r="B209" s="508" t="s">
        <v>442</v>
      </c>
      <c r="C209" s="509" t="s">
        <v>450</v>
      </c>
      <c r="D209" s="510" t="s">
        <v>451</v>
      </c>
      <c r="E209" s="509" t="s">
        <v>625</v>
      </c>
      <c r="F209" s="510" t="s">
        <v>626</v>
      </c>
      <c r="G209" s="509" t="s">
        <v>1015</v>
      </c>
      <c r="H209" s="509" t="s">
        <v>1016</v>
      </c>
      <c r="I209" s="512">
        <v>2117.5</v>
      </c>
      <c r="J209" s="512">
        <v>0</v>
      </c>
      <c r="K209" s="513">
        <v>0</v>
      </c>
    </row>
    <row r="210" spans="1:11" ht="14.45" customHeight="1" x14ac:dyDescent="0.2">
      <c r="A210" s="507" t="s">
        <v>441</v>
      </c>
      <c r="B210" s="508" t="s">
        <v>442</v>
      </c>
      <c r="C210" s="509" t="s">
        <v>450</v>
      </c>
      <c r="D210" s="510" t="s">
        <v>451</v>
      </c>
      <c r="E210" s="509" t="s">
        <v>625</v>
      </c>
      <c r="F210" s="510" t="s">
        <v>626</v>
      </c>
      <c r="G210" s="509" t="s">
        <v>1017</v>
      </c>
      <c r="H210" s="509" t="s">
        <v>1018</v>
      </c>
      <c r="I210" s="512">
        <v>2117.5</v>
      </c>
      <c r="J210" s="512">
        <v>0</v>
      </c>
      <c r="K210" s="513">
        <v>0</v>
      </c>
    </row>
    <row r="211" spans="1:11" ht="14.45" customHeight="1" x14ac:dyDescent="0.2">
      <c r="A211" s="507" t="s">
        <v>441</v>
      </c>
      <c r="B211" s="508" t="s">
        <v>442</v>
      </c>
      <c r="C211" s="509" t="s">
        <v>450</v>
      </c>
      <c r="D211" s="510" t="s">
        <v>451</v>
      </c>
      <c r="E211" s="509" t="s">
        <v>625</v>
      </c>
      <c r="F211" s="510" t="s">
        <v>626</v>
      </c>
      <c r="G211" s="509" t="s">
        <v>1019</v>
      </c>
      <c r="H211" s="509" t="s">
        <v>1020</v>
      </c>
      <c r="I211" s="512">
        <v>8925.5574544270839</v>
      </c>
      <c r="J211" s="512">
        <v>18</v>
      </c>
      <c r="K211" s="513">
        <v>161019.44921875</v>
      </c>
    </row>
    <row r="212" spans="1:11" ht="14.45" customHeight="1" x14ac:dyDescent="0.2">
      <c r="A212" s="507" t="s">
        <v>441</v>
      </c>
      <c r="B212" s="508" t="s">
        <v>442</v>
      </c>
      <c r="C212" s="509" t="s">
        <v>450</v>
      </c>
      <c r="D212" s="510" t="s">
        <v>451</v>
      </c>
      <c r="E212" s="509" t="s">
        <v>625</v>
      </c>
      <c r="F212" s="510" t="s">
        <v>626</v>
      </c>
      <c r="G212" s="509" t="s">
        <v>1021</v>
      </c>
      <c r="H212" s="509" t="s">
        <v>1022</v>
      </c>
      <c r="I212" s="512">
        <v>8952.786310369318</v>
      </c>
      <c r="J212" s="512">
        <v>17</v>
      </c>
      <c r="K212" s="513">
        <v>152393.4091796875</v>
      </c>
    </row>
    <row r="213" spans="1:11" ht="14.45" customHeight="1" x14ac:dyDescent="0.2">
      <c r="A213" s="507" t="s">
        <v>441</v>
      </c>
      <c r="B213" s="508" t="s">
        <v>442</v>
      </c>
      <c r="C213" s="509" t="s">
        <v>450</v>
      </c>
      <c r="D213" s="510" t="s">
        <v>451</v>
      </c>
      <c r="E213" s="509" t="s">
        <v>625</v>
      </c>
      <c r="F213" s="510" t="s">
        <v>626</v>
      </c>
      <c r="G213" s="509" t="s">
        <v>1023</v>
      </c>
      <c r="H213" s="509" t="s">
        <v>1024</v>
      </c>
      <c r="I213" s="512">
        <v>4840</v>
      </c>
      <c r="J213" s="512">
        <v>1</v>
      </c>
      <c r="K213" s="513">
        <v>4840</v>
      </c>
    </row>
    <row r="214" spans="1:11" ht="14.45" customHeight="1" x14ac:dyDescent="0.2">
      <c r="A214" s="507" t="s">
        <v>441</v>
      </c>
      <c r="B214" s="508" t="s">
        <v>442</v>
      </c>
      <c r="C214" s="509" t="s">
        <v>450</v>
      </c>
      <c r="D214" s="510" t="s">
        <v>451</v>
      </c>
      <c r="E214" s="509" t="s">
        <v>625</v>
      </c>
      <c r="F214" s="510" t="s">
        <v>626</v>
      </c>
      <c r="G214" s="509" t="s">
        <v>1025</v>
      </c>
      <c r="H214" s="509" t="s">
        <v>1026</v>
      </c>
      <c r="I214" s="512">
        <v>7206.8567626953127</v>
      </c>
      <c r="J214" s="512">
        <v>105</v>
      </c>
      <c r="K214" s="513">
        <v>757732.986328125</v>
      </c>
    </row>
    <row r="215" spans="1:11" ht="14.45" customHeight="1" x14ac:dyDescent="0.2">
      <c r="A215" s="507" t="s">
        <v>441</v>
      </c>
      <c r="B215" s="508" t="s">
        <v>442</v>
      </c>
      <c r="C215" s="509" t="s">
        <v>450</v>
      </c>
      <c r="D215" s="510" t="s">
        <v>451</v>
      </c>
      <c r="E215" s="509" t="s">
        <v>625</v>
      </c>
      <c r="F215" s="510" t="s">
        <v>626</v>
      </c>
      <c r="G215" s="509" t="s">
        <v>1027</v>
      </c>
      <c r="H215" s="509" t="s">
        <v>1028</v>
      </c>
      <c r="I215" s="512">
        <v>7206.8570068359377</v>
      </c>
      <c r="J215" s="512">
        <v>105</v>
      </c>
      <c r="K215" s="513">
        <v>757732.99609375</v>
      </c>
    </row>
    <row r="216" spans="1:11" ht="14.45" customHeight="1" x14ac:dyDescent="0.2">
      <c r="A216" s="507" t="s">
        <v>441</v>
      </c>
      <c r="B216" s="508" t="s">
        <v>442</v>
      </c>
      <c r="C216" s="509" t="s">
        <v>450</v>
      </c>
      <c r="D216" s="510" t="s">
        <v>451</v>
      </c>
      <c r="E216" s="509" t="s">
        <v>625</v>
      </c>
      <c r="F216" s="510" t="s">
        <v>626</v>
      </c>
      <c r="G216" s="509" t="s">
        <v>1029</v>
      </c>
      <c r="H216" s="509" t="s">
        <v>1030</v>
      </c>
      <c r="I216" s="512">
        <v>1071.5150146484375</v>
      </c>
      <c r="J216" s="512">
        <v>20</v>
      </c>
      <c r="K216" s="513">
        <v>21408.769897460938</v>
      </c>
    </row>
    <row r="217" spans="1:11" ht="14.45" customHeight="1" x14ac:dyDescent="0.2">
      <c r="A217" s="507" t="s">
        <v>441</v>
      </c>
      <c r="B217" s="508" t="s">
        <v>442</v>
      </c>
      <c r="C217" s="509" t="s">
        <v>450</v>
      </c>
      <c r="D217" s="510" t="s">
        <v>451</v>
      </c>
      <c r="E217" s="509" t="s">
        <v>625</v>
      </c>
      <c r="F217" s="510" t="s">
        <v>626</v>
      </c>
      <c r="G217" s="509" t="s">
        <v>1031</v>
      </c>
      <c r="H217" s="509" t="s">
        <v>1032</v>
      </c>
      <c r="I217" s="512">
        <v>7804.748209635417</v>
      </c>
      <c r="J217" s="512">
        <v>19</v>
      </c>
      <c r="K217" s="513">
        <v>147070.7578125</v>
      </c>
    </row>
    <row r="218" spans="1:11" ht="14.45" customHeight="1" x14ac:dyDescent="0.2">
      <c r="A218" s="507" t="s">
        <v>441</v>
      </c>
      <c r="B218" s="508" t="s">
        <v>442</v>
      </c>
      <c r="C218" s="509" t="s">
        <v>450</v>
      </c>
      <c r="D218" s="510" t="s">
        <v>451</v>
      </c>
      <c r="E218" s="509" t="s">
        <v>625</v>
      </c>
      <c r="F218" s="510" t="s">
        <v>626</v>
      </c>
      <c r="G218" s="509" t="s">
        <v>1033</v>
      </c>
      <c r="H218" s="509" t="s">
        <v>1034</v>
      </c>
      <c r="I218" s="512">
        <v>13059.24365234375</v>
      </c>
      <c r="J218" s="512">
        <v>21</v>
      </c>
      <c r="K218" s="513">
        <v>270372.1494140625</v>
      </c>
    </row>
    <row r="219" spans="1:11" ht="14.45" customHeight="1" x14ac:dyDescent="0.2">
      <c r="A219" s="507" t="s">
        <v>441</v>
      </c>
      <c r="B219" s="508" t="s">
        <v>442</v>
      </c>
      <c r="C219" s="509" t="s">
        <v>450</v>
      </c>
      <c r="D219" s="510" t="s">
        <v>451</v>
      </c>
      <c r="E219" s="509" t="s">
        <v>625</v>
      </c>
      <c r="F219" s="510" t="s">
        <v>626</v>
      </c>
      <c r="G219" s="509" t="s">
        <v>1035</v>
      </c>
      <c r="H219" s="509" t="s">
        <v>1036</v>
      </c>
      <c r="I219" s="512">
        <v>9152.7247242647063</v>
      </c>
      <c r="J219" s="512">
        <v>18</v>
      </c>
      <c r="K219" s="513">
        <v>164792.3203125</v>
      </c>
    </row>
    <row r="220" spans="1:11" ht="14.45" customHeight="1" x14ac:dyDescent="0.2">
      <c r="A220" s="507" t="s">
        <v>441</v>
      </c>
      <c r="B220" s="508" t="s">
        <v>442</v>
      </c>
      <c r="C220" s="509" t="s">
        <v>450</v>
      </c>
      <c r="D220" s="510" t="s">
        <v>451</v>
      </c>
      <c r="E220" s="509" t="s">
        <v>625</v>
      </c>
      <c r="F220" s="510" t="s">
        <v>626</v>
      </c>
      <c r="G220" s="509" t="s">
        <v>1037</v>
      </c>
      <c r="H220" s="509" t="s">
        <v>1038</v>
      </c>
      <c r="I220" s="512">
        <v>6938.2374267578125</v>
      </c>
      <c r="J220" s="512">
        <v>13</v>
      </c>
      <c r="K220" s="513">
        <v>89986.82861328125</v>
      </c>
    </row>
    <row r="221" spans="1:11" ht="14.45" customHeight="1" x14ac:dyDescent="0.2">
      <c r="A221" s="507" t="s">
        <v>441</v>
      </c>
      <c r="B221" s="508" t="s">
        <v>442</v>
      </c>
      <c r="C221" s="509" t="s">
        <v>450</v>
      </c>
      <c r="D221" s="510" t="s">
        <v>451</v>
      </c>
      <c r="E221" s="509" t="s">
        <v>625</v>
      </c>
      <c r="F221" s="510" t="s">
        <v>626</v>
      </c>
      <c r="G221" s="509" t="s">
        <v>1037</v>
      </c>
      <c r="H221" s="509" t="s">
        <v>1039</v>
      </c>
      <c r="I221" s="512">
        <v>7008.31982421875</v>
      </c>
      <c r="J221" s="512">
        <v>14</v>
      </c>
      <c r="K221" s="513">
        <v>98116.47900390625</v>
      </c>
    </row>
    <row r="222" spans="1:11" ht="14.45" customHeight="1" x14ac:dyDescent="0.2">
      <c r="A222" s="507" t="s">
        <v>441</v>
      </c>
      <c r="B222" s="508" t="s">
        <v>442</v>
      </c>
      <c r="C222" s="509" t="s">
        <v>450</v>
      </c>
      <c r="D222" s="510" t="s">
        <v>451</v>
      </c>
      <c r="E222" s="509" t="s">
        <v>625</v>
      </c>
      <c r="F222" s="510" t="s">
        <v>626</v>
      </c>
      <c r="G222" s="509" t="s">
        <v>1040</v>
      </c>
      <c r="H222" s="509" t="s">
        <v>1041</v>
      </c>
      <c r="I222" s="512">
        <v>8515.649038461539</v>
      </c>
      <c r="J222" s="512">
        <v>18</v>
      </c>
      <c r="K222" s="513">
        <v>152510.3466796875</v>
      </c>
    </row>
    <row r="223" spans="1:11" ht="14.45" customHeight="1" x14ac:dyDescent="0.2">
      <c r="A223" s="507" t="s">
        <v>441</v>
      </c>
      <c r="B223" s="508" t="s">
        <v>442</v>
      </c>
      <c r="C223" s="509" t="s">
        <v>450</v>
      </c>
      <c r="D223" s="510" t="s">
        <v>451</v>
      </c>
      <c r="E223" s="509" t="s">
        <v>625</v>
      </c>
      <c r="F223" s="510" t="s">
        <v>626</v>
      </c>
      <c r="G223" s="509" t="s">
        <v>1042</v>
      </c>
      <c r="H223" s="509" t="s">
        <v>1043</v>
      </c>
      <c r="I223" s="512">
        <v>6934.9993896484375</v>
      </c>
      <c r="J223" s="512">
        <v>41</v>
      </c>
      <c r="K223" s="513">
        <v>284376.81689453125</v>
      </c>
    </row>
    <row r="224" spans="1:11" ht="14.45" customHeight="1" x14ac:dyDescent="0.2">
      <c r="A224" s="507" t="s">
        <v>441</v>
      </c>
      <c r="B224" s="508" t="s">
        <v>442</v>
      </c>
      <c r="C224" s="509" t="s">
        <v>450</v>
      </c>
      <c r="D224" s="510" t="s">
        <v>451</v>
      </c>
      <c r="E224" s="509" t="s">
        <v>625</v>
      </c>
      <c r="F224" s="510" t="s">
        <v>626</v>
      </c>
      <c r="G224" s="509" t="s">
        <v>1044</v>
      </c>
      <c r="H224" s="509" t="s">
        <v>1045</v>
      </c>
      <c r="I224" s="512">
        <v>7319.8762939453127</v>
      </c>
      <c r="J224" s="512">
        <v>41</v>
      </c>
      <c r="K224" s="513">
        <v>300159.11083984375</v>
      </c>
    </row>
    <row r="225" spans="1:11" ht="14.45" customHeight="1" x14ac:dyDescent="0.2">
      <c r="A225" s="507" t="s">
        <v>441</v>
      </c>
      <c r="B225" s="508" t="s">
        <v>442</v>
      </c>
      <c r="C225" s="509" t="s">
        <v>450</v>
      </c>
      <c r="D225" s="510" t="s">
        <v>451</v>
      </c>
      <c r="E225" s="509" t="s">
        <v>625</v>
      </c>
      <c r="F225" s="510" t="s">
        <v>626</v>
      </c>
      <c r="G225" s="509" t="s">
        <v>1046</v>
      </c>
      <c r="H225" s="509" t="s">
        <v>1047</v>
      </c>
      <c r="I225" s="512">
        <v>3331.9856499565972</v>
      </c>
      <c r="J225" s="512">
        <v>9</v>
      </c>
      <c r="K225" s="513">
        <v>29987.870849609375</v>
      </c>
    </row>
    <row r="226" spans="1:11" ht="14.45" customHeight="1" x14ac:dyDescent="0.2">
      <c r="A226" s="507" t="s">
        <v>441</v>
      </c>
      <c r="B226" s="508" t="s">
        <v>442</v>
      </c>
      <c r="C226" s="509" t="s">
        <v>450</v>
      </c>
      <c r="D226" s="510" t="s">
        <v>451</v>
      </c>
      <c r="E226" s="509" t="s">
        <v>625</v>
      </c>
      <c r="F226" s="510" t="s">
        <v>626</v>
      </c>
      <c r="G226" s="509" t="s">
        <v>1048</v>
      </c>
      <c r="H226" s="509" t="s">
        <v>1049</v>
      </c>
      <c r="I226" s="512">
        <v>3414.6201171875</v>
      </c>
      <c r="J226" s="512">
        <v>2</v>
      </c>
      <c r="K226" s="513">
        <v>6829.240234375</v>
      </c>
    </row>
    <row r="227" spans="1:11" ht="14.45" customHeight="1" x14ac:dyDescent="0.2">
      <c r="A227" s="507" t="s">
        <v>441</v>
      </c>
      <c r="B227" s="508" t="s">
        <v>442</v>
      </c>
      <c r="C227" s="509" t="s">
        <v>450</v>
      </c>
      <c r="D227" s="510" t="s">
        <v>451</v>
      </c>
      <c r="E227" s="509" t="s">
        <v>625</v>
      </c>
      <c r="F227" s="510" t="s">
        <v>626</v>
      </c>
      <c r="G227" s="509" t="s">
        <v>1050</v>
      </c>
      <c r="H227" s="509" t="s">
        <v>1051</v>
      </c>
      <c r="I227" s="512">
        <v>3387.3041015624999</v>
      </c>
      <c r="J227" s="512">
        <v>5</v>
      </c>
      <c r="K227" s="513">
        <v>16936.5205078125</v>
      </c>
    </row>
    <row r="228" spans="1:11" ht="14.45" customHeight="1" x14ac:dyDescent="0.2">
      <c r="A228" s="507" t="s">
        <v>441</v>
      </c>
      <c r="B228" s="508" t="s">
        <v>442</v>
      </c>
      <c r="C228" s="509" t="s">
        <v>450</v>
      </c>
      <c r="D228" s="510" t="s">
        <v>451</v>
      </c>
      <c r="E228" s="509" t="s">
        <v>625</v>
      </c>
      <c r="F228" s="510" t="s">
        <v>626</v>
      </c>
      <c r="G228" s="509" t="s">
        <v>1052</v>
      </c>
      <c r="H228" s="509" t="s">
        <v>1053</v>
      </c>
      <c r="I228" s="512">
        <v>3395.1086774553573</v>
      </c>
      <c r="J228" s="512">
        <v>7</v>
      </c>
      <c r="K228" s="513">
        <v>23765.7607421875</v>
      </c>
    </row>
    <row r="229" spans="1:11" ht="14.45" customHeight="1" x14ac:dyDescent="0.2">
      <c r="A229" s="507" t="s">
        <v>441</v>
      </c>
      <c r="B229" s="508" t="s">
        <v>442</v>
      </c>
      <c r="C229" s="509" t="s">
        <v>450</v>
      </c>
      <c r="D229" s="510" t="s">
        <v>451</v>
      </c>
      <c r="E229" s="509" t="s">
        <v>625</v>
      </c>
      <c r="F229" s="510" t="s">
        <v>626</v>
      </c>
      <c r="G229" s="509" t="s">
        <v>1054</v>
      </c>
      <c r="H229" s="509" t="s">
        <v>1055</v>
      </c>
      <c r="I229" s="512">
        <v>3414.6201171875</v>
      </c>
      <c r="J229" s="512">
        <v>2</v>
      </c>
      <c r="K229" s="513">
        <v>6829.240234375</v>
      </c>
    </row>
    <row r="230" spans="1:11" ht="14.45" customHeight="1" x14ac:dyDescent="0.2">
      <c r="A230" s="507" t="s">
        <v>441</v>
      </c>
      <c r="B230" s="508" t="s">
        <v>442</v>
      </c>
      <c r="C230" s="509" t="s">
        <v>450</v>
      </c>
      <c r="D230" s="510" t="s">
        <v>451</v>
      </c>
      <c r="E230" s="509" t="s">
        <v>625</v>
      </c>
      <c r="F230" s="510" t="s">
        <v>626</v>
      </c>
      <c r="G230" s="509" t="s">
        <v>1056</v>
      </c>
      <c r="H230" s="509" t="s">
        <v>1057</v>
      </c>
      <c r="I230" s="512">
        <v>3414.6201171875</v>
      </c>
      <c r="J230" s="512">
        <v>1</v>
      </c>
      <c r="K230" s="513">
        <v>3414.6201171875</v>
      </c>
    </row>
    <row r="231" spans="1:11" ht="14.45" customHeight="1" x14ac:dyDescent="0.2">
      <c r="A231" s="507" t="s">
        <v>441</v>
      </c>
      <c r="B231" s="508" t="s">
        <v>442</v>
      </c>
      <c r="C231" s="509" t="s">
        <v>450</v>
      </c>
      <c r="D231" s="510" t="s">
        <v>451</v>
      </c>
      <c r="E231" s="509" t="s">
        <v>625</v>
      </c>
      <c r="F231" s="510" t="s">
        <v>626</v>
      </c>
      <c r="G231" s="509" t="s">
        <v>1058</v>
      </c>
      <c r="H231" s="509" t="s">
        <v>1059</v>
      </c>
      <c r="I231" s="512">
        <v>3414.6201171875</v>
      </c>
      <c r="J231" s="512">
        <v>2</v>
      </c>
      <c r="K231" s="513">
        <v>6829.240234375</v>
      </c>
    </row>
    <row r="232" spans="1:11" ht="14.45" customHeight="1" x14ac:dyDescent="0.2">
      <c r="A232" s="507" t="s">
        <v>441</v>
      </c>
      <c r="B232" s="508" t="s">
        <v>442</v>
      </c>
      <c r="C232" s="509" t="s">
        <v>450</v>
      </c>
      <c r="D232" s="510" t="s">
        <v>451</v>
      </c>
      <c r="E232" s="509" t="s">
        <v>625</v>
      </c>
      <c r="F232" s="510" t="s">
        <v>626</v>
      </c>
      <c r="G232" s="509" t="s">
        <v>1060</v>
      </c>
      <c r="H232" s="509" t="s">
        <v>1061</v>
      </c>
      <c r="I232" s="512">
        <v>3380.47509765625</v>
      </c>
      <c r="J232" s="512">
        <v>4</v>
      </c>
      <c r="K232" s="513">
        <v>13521.900390625</v>
      </c>
    </row>
    <row r="233" spans="1:11" ht="14.45" customHeight="1" x14ac:dyDescent="0.2">
      <c r="A233" s="507" t="s">
        <v>441</v>
      </c>
      <c r="B233" s="508" t="s">
        <v>442</v>
      </c>
      <c r="C233" s="509" t="s">
        <v>450</v>
      </c>
      <c r="D233" s="510" t="s">
        <v>451</v>
      </c>
      <c r="E233" s="509" t="s">
        <v>625</v>
      </c>
      <c r="F233" s="510" t="s">
        <v>626</v>
      </c>
      <c r="G233" s="509" t="s">
        <v>1062</v>
      </c>
      <c r="H233" s="509" t="s">
        <v>1063</v>
      </c>
      <c r="I233" s="512">
        <v>3324.5484212239585</v>
      </c>
      <c r="J233" s="512">
        <v>6</v>
      </c>
      <c r="K233" s="513">
        <v>19947.29052734375</v>
      </c>
    </row>
    <row r="234" spans="1:11" ht="14.45" customHeight="1" x14ac:dyDescent="0.2">
      <c r="A234" s="507" t="s">
        <v>441</v>
      </c>
      <c r="B234" s="508" t="s">
        <v>442</v>
      </c>
      <c r="C234" s="509" t="s">
        <v>450</v>
      </c>
      <c r="D234" s="510" t="s">
        <v>451</v>
      </c>
      <c r="E234" s="509" t="s">
        <v>625</v>
      </c>
      <c r="F234" s="510" t="s">
        <v>626</v>
      </c>
      <c r="G234" s="509" t="s">
        <v>1064</v>
      </c>
      <c r="H234" s="509" t="s">
        <v>1065</v>
      </c>
      <c r="I234" s="512">
        <v>3505.9025268554688</v>
      </c>
      <c r="J234" s="512">
        <v>8</v>
      </c>
      <c r="K234" s="513">
        <v>28047.22021484375</v>
      </c>
    </row>
    <row r="235" spans="1:11" ht="14.45" customHeight="1" x14ac:dyDescent="0.2">
      <c r="A235" s="507" t="s">
        <v>441</v>
      </c>
      <c r="B235" s="508" t="s">
        <v>442</v>
      </c>
      <c r="C235" s="509" t="s">
        <v>450</v>
      </c>
      <c r="D235" s="510" t="s">
        <v>451</v>
      </c>
      <c r="E235" s="509" t="s">
        <v>625</v>
      </c>
      <c r="F235" s="510" t="s">
        <v>626</v>
      </c>
      <c r="G235" s="509" t="s">
        <v>1066</v>
      </c>
      <c r="H235" s="509" t="s">
        <v>1067</v>
      </c>
      <c r="I235" s="512">
        <v>3633.6298828125</v>
      </c>
      <c r="J235" s="512">
        <v>5</v>
      </c>
      <c r="K235" s="513">
        <v>18168.1494140625</v>
      </c>
    </row>
    <row r="236" spans="1:11" ht="14.45" customHeight="1" x14ac:dyDescent="0.2">
      <c r="A236" s="507" t="s">
        <v>441</v>
      </c>
      <c r="B236" s="508" t="s">
        <v>442</v>
      </c>
      <c r="C236" s="509" t="s">
        <v>450</v>
      </c>
      <c r="D236" s="510" t="s">
        <v>451</v>
      </c>
      <c r="E236" s="509" t="s">
        <v>625</v>
      </c>
      <c r="F236" s="510" t="s">
        <v>626</v>
      </c>
      <c r="G236" s="509" t="s">
        <v>1068</v>
      </c>
      <c r="H236" s="509" t="s">
        <v>1069</v>
      </c>
      <c r="I236" s="512">
        <v>3621.5173950195313</v>
      </c>
      <c r="J236" s="512">
        <v>12</v>
      </c>
      <c r="K236" s="513">
        <v>43458.208740234375</v>
      </c>
    </row>
    <row r="237" spans="1:11" ht="14.45" customHeight="1" x14ac:dyDescent="0.2">
      <c r="A237" s="507" t="s">
        <v>441</v>
      </c>
      <c r="B237" s="508" t="s">
        <v>442</v>
      </c>
      <c r="C237" s="509" t="s">
        <v>450</v>
      </c>
      <c r="D237" s="510" t="s">
        <v>451</v>
      </c>
      <c r="E237" s="509" t="s">
        <v>625</v>
      </c>
      <c r="F237" s="510" t="s">
        <v>626</v>
      </c>
      <c r="G237" s="509" t="s">
        <v>1070</v>
      </c>
      <c r="H237" s="509" t="s">
        <v>1071</v>
      </c>
      <c r="I237" s="512">
        <v>2752.75</v>
      </c>
      <c r="J237" s="512">
        <v>3</v>
      </c>
      <c r="K237" s="513">
        <v>8258.25</v>
      </c>
    </row>
    <row r="238" spans="1:11" ht="14.45" customHeight="1" x14ac:dyDescent="0.2">
      <c r="A238" s="507" t="s">
        <v>441</v>
      </c>
      <c r="B238" s="508" t="s">
        <v>442</v>
      </c>
      <c r="C238" s="509" t="s">
        <v>450</v>
      </c>
      <c r="D238" s="510" t="s">
        <v>451</v>
      </c>
      <c r="E238" s="509" t="s">
        <v>625</v>
      </c>
      <c r="F238" s="510" t="s">
        <v>626</v>
      </c>
      <c r="G238" s="509" t="s">
        <v>1072</v>
      </c>
      <c r="H238" s="509" t="s">
        <v>1073</v>
      </c>
      <c r="I238" s="512">
        <v>2716.046630859375</v>
      </c>
      <c r="J238" s="512">
        <v>3</v>
      </c>
      <c r="K238" s="513">
        <v>8148.139892578125</v>
      </c>
    </row>
    <row r="239" spans="1:11" ht="14.45" customHeight="1" x14ac:dyDescent="0.2">
      <c r="A239" s="507" t="s">
        <v>441</v>
      </c>
      <c r="B239" s="508" t="s">
        <v>442</v>
      </c>
      <c r="C239" s="509" t="s">
        <v>450</v>
      </c>
      <c r="D239" s="510" t="s">
        <v>451</v>
      </c>
      <c r="E239" s="509" t="s">
        <v>625</v>
      </c>
      <c r="F239" s="510" t="s">
        <v>626</v>
      </c>
      <c r="G239" s="509" t="s">
        <v>1074</v>
      </c>
      <c r="H239" s="509" t="s">
        <v>1075</v>
      </c>
      <c r="I239" s="512">
        <v>3414.6201171875</v>
      </c>
      <c r="J239" s="512">
        <v>2</v>
      </c>
      <c r="K239" s="513">
        <v>6829.240234375</v>
      </c>
    </row>
    <row r="240" spans="1:11" ht="14.45" customHeight="1" x14ac:dyDescent="0.2">
      <c r="A240" s="507" t="s">
        <v>441</v>
      </c>
      <c r="B240" s="508" t="s">
        <v>442</v>
      </c>
      <c r="C240" s="509" t="s">
        <v>450</v>
      </c>
      <c r="D240" s="510" t="s">
        <v>451</v>
      </c>
      <c r="E240" s="509" t="s">
        <v>625</v>
      </c>
      <c r="F240" s="510" t="s">
        <v>626</v>
      </c>
      <c r="G240" s="509" t="s">
        <v>1076</v>
      </c>
      <c r="H240" s="509" t="s">
        <v>1077</v>
      </c>
      <c r="I240" s="512">
        <v>3414.6201171875</v>
      </c>
      <c r="J240" s="512">
        <v>4</v>
      </c>
      <c r="K240" s="513">
        <v>13658.48046875</v>
      </c>
    </row>
    <row r="241" spans="1:11" ht="14.45" customHeight="1" x14ac:dyDescent="0.2">
      <c r="A241" s="507" t="s">
        <v>441</v>
      </c>
      <c r="B241" s="508" t="s">
        <v>442</v>
      </c>
      <c r="C241" s="509" t="s">
        <v>450</v>
      </c>
      <c r="D241" s="510" t="s">
        <v>451</v>
      </c>
      <c r="E241" s="509" t="s">
        <v>625</v>
      </c>
      <c r="F241" s="510" t="s">
        <v>626</v>
      </c>
      <c r="G241" s="509" t="s">
        <v>1078</v>
      </c>
      <c r="H241" s="509" t="s">
        <v>1079</v>
      </c>
      <c r="I241" s="512">
        <v>3414.6201171875</v>
      </c>
      <c r="J241" s="512">
        <v>4</v>
      </c>
      <c r="K241" s="513">
        <v>13658.48046875</v>
      </c>
    </row>
    <row r="242" spans="1:11" ht="14.45" customHeight="1" x14ac:dyDescent="0.2">
      <c r="A242" s="507" t="s">
        <v>441</v>
      </c>
      <c r="B242" s="508" t="s">
        <v>442</v>
      </c>
      <c r="C242" s="509" t="s">
        <v>450</v>
      </c>
      <c r="D242" s="510" t="s">
        <v>451</v>
      </c>
      <c r="E242" s="509" t="s">
        <v>625</v>
      </c>
      <c r="F242" s="510" t="s">
        <v>626</v>
      </c>
      <c r="G242" s="509" t="s">
        <v>1080</v>
      </c>
      <c r="H242" s="509" t="s">
        <v>1081</v>
      </c>
      <c r="I242" s="512">
        <v>9069.5998263888887</v>
      </c>
      <c r="J242" s="512">
        <v>9</v>
      </c>
      <c r="K242" s="513">
        <v>81626.3984375</v>
      </c>
    </row>
    <row r="243" spans="1:11" ht="14.45" customHeight="1" x14ac:dyDescent="0.2">
      <c r="A243" s="507" t="s">
        <v>441</v>
      </c>
      <c r="B243" s="508" t="s">
        <v>442</v>
      </c>
      <c r="C243" s="509" t="s">
        <v>450</v>
      </c>
      <c r="D243" s="510" t="s">
        <v>451</v>
      </c>
      <c r="E243" s="509" t="s">
        <v>625</v>
      </c>
      <c r="F243" s="510" t="s">
        <v>626</v>
      </c>
      <c r="G243" s="509" t="s">
        <v>1082</v>
      </c>
      <c r="H243" s="509" t="s">
        <v>1083</v>
      </c>
      <c r="I243" s="512">
        <v>9090.910927220395</v>
      </c>
      <c r="J243" s="512">
        <v>36</v>
      </c>
      <c r="K243" s="513">
        <v>326870.025390625</v>
      </c>
    </row>
    <row r="244" spans="1:11" ht="14.45" customHeight="1" x14ac:dyDescent="0.2">
      <c r="A244" s="507" t="s">
        <v>441</v>
      </c>
      <c r="B244" s="508" t="s">
        <v>442</v>
      </c>
      <c r="C244" s="509" t="s">
        <v>450</v>
      </c>
      <c r="D244" s="510" t="s">
        <v>451</v>
      </c>
      <c r="E244" s="509" t="s">
        <v>625</v>
      </c>
      <c r="F244" s="510" t="s">
        <v>626</v>
      </c>
      <c r="G244" s="509" t="s">
        <v>1084</v>
      </c>
      <c r="H244" s="509" t="s">
        <v>1085</v>
      </c>
      <c r="I244" s="512">
        <v>9069.6012912326387</v>
      </c>
      <c r="J244" s="512">
        <v>36</v>
      </c>
      <c r="K244" s="513">
        <v>326141.236328125</v>
      </c>
    </row>
    <row r="245" spans="1:11" ht="14.45" customHeight="1" x14ac:dyDescent="0.2">
      <c r="A245" s="507" t="s">
        <v>441</v>
      </c>
      <c r="B245" s="508" t="s">
        <v>442</v>
      </c>
      <c r="C245" s="509" t="s">
        <v>450</v>
      </c>
      <c r="D245" s="510" t="s">
        <v>451</v>
      </c>
      <c r="E245" s="509" t="s">
        <v>625</v>
      </c>
      <c r="F245" s="510" t="s">
        <v>626</v>
      </c>
      <c r="G245" s="509" t="s">
        <v>1086</v>
      </c>
      <c r="H245" s="509" t="s">
        <v>1087</v>
      </c>
      <c r="I245" s="512">
        <v>9134.693359375</v>
      </c>
      <c r="J245" s="512">
        <v>8</v>
      </c>
      <c r="K245" s="513">
        <v>73200.16015625</v>
      </c>
    </row>
    <row r="246" spans="1:11" ht="14.45" customHeight="1" x14ac:dyDescent="0.2">
      <c r="A246" s="507" t="s">
        <v>441</v>
      </c>
      <c r="B246" s="508" t="s">
        <v>442</v>
      </c>
      <c r="C246" s="509" t="s">
        <v>450</v>
      </c>
      <c r="D246" s="510" t="s">
        <v>451</v>
      </c>
      <c r="E246" s="509" t="s">
        <v>625</v>
      </c>
      <c r="F246" s="510" t="s">
        <v>626</v>
      </c>
      <c r="G246" s="509" t="s">
        <v>1088</v>
      </c>
      <c r="H246" s="509" t="s">
        <v>1089</v>
      </c>
      <c r="I246" s="512">
        <v>4669.289151278409</v>
      </c>
      <c r="J246" s="512">
        <v>17</v>
      </c>
      <c r="K246" s="513">
        <v>79480.1611328125</v>
      </c>
    </row>
    <row r="247" spans="1:11" ht="14.45" customHeight="1" x14ac:dyDescent="0.2">
      <c r="A247" s="507" t="s">
        <v>441</v>
      </c>
      <c r="B247" s="508" t="s">
        <v>442</v>
      </c>
      <c r="C247" s="509" t="s">
        <v>450</v>
      </c>
      <c r="D247" s="510" t="s">
        <v>451</v>
      </c>
      <c r="E247" s="509" t="s">
        <v>625</v>
      </c>
      <c r="F247" s="510" t="s">
        <v>626</v>
      </c>
      <c r="G247" s="509" t="s">
        <v>1090</v>
      </c>
      <c r="H247" s="509" t="s">
        <v>1091</v>
      </c>
      <c r="I247" s="512">
        <v>8523.5177734374993</v>
      </c>
      <c r="J247" s="512">
        <v>17</v>
      </c>
      <c r="K247" s="513">
        <v>144648.4462890625</v>
      </c>
    </row>
    <row r="248" spans="1:11" ht="14.45" customHeight="1" x14ac:dyDescent="0.2">
      <c r="A248" s="507" t="s">
        <v>441</v>
      </c>
      <c r="B248" s="508" t="s">
        <v>442</v>
      </c>
      <c r="C248" s="509" t="s">
        <v>450</v>
      </c>
      <c r="D248" s="510" t="s">
        <v>451</v>
      </c>
      <c r="E248" s="509" t="s">
        <v>625</v>
      </c>
      <c r="F248" s="510" t="s">
        <v>626</v>
      </c>
      <c r="G248" s="509" t="s">
        <v>1092</v>
      </c>
      <c r="H248" s="509" t="s">
        <v>1093</v>
      </c>
      <c r="I248" s="512">
        <v>3227.1425170898438</v>
      </c>
      <c r="J248" s="512">
        <v>5</v>
      </c>
      <c r="K248" s="513">
        <v>16037.920166015625</v>
      </c>
    </row>
    <row r="249" spans="1:11" ht="14.45" customHeight="1" x14ac:dyDescent="0.2">
      <c r="A249" s="507" t="s">
        <v>441</v>
      </c>
      <c r="B249" s="508" t="s">
        <v>442</v>
      </c>
      <c r="C249" s="509" t="s">
        <v>450</v>
      </c>
      <c r="D249" s="510" t="s">
        <v>451</v>
      </c>
      <c r="E249" s="509" t="s">
        <v>625</v>
      </c>
      <c r="F249" s="510" t="s">
        <v>626</v>
      </c>
      <c r="G249" s="509" t="s">
        <v>1094</v>
      </c>
      <c r="H249" s="509" t="s">
        <v>1095</v>
      </c>
      <c r="I249" s="512">
        <v>13037.573608398438</v>
      </c>
      <c r="J249" s="512">
        <v>24</v>
      </c>
      <c r="K249" s="513">
        <v>311853.505859375</v>
      </c>
    </row>
    <row r="250" spans="1:11" ht="14.45" customHeight="1" x14ac:dyDescent="0.2">
      <c r="A250" s="507" t="s">
        <v>441</v>
      </c>
      <c r="B250" s="508" t="s">
        <v>442</v>
      </c>
      <c r="C250" s="509" t="s">
        <v>450</v>
      </c>
      <c r="D250" s="510" t="s">
        <v>451</v>
      </c>
      <c r="E250" s="509" t="s">
        <v>625</v>
      </c>
      <c r="F250" s="510" t="s">
        <v>626</v>
      </c>
      <c r="G250" s="509" t="s">
        <v>1096</v>
      </c>
      <c r="H250" s="509" t="s">
        <v>1097</v>
      </c>
      <c r="I250" s="512">
        <v>13635.36625339674</v>
      </c>
      <c r="J250" s="512">
        <v>38</v>
      </c>
      <c r="K250" s="513">
        <v>517571.818359375</v>
      </c>
    </row>
    <row r="251" spans="1:11" ht="14.45" customHeight="1" x14ac:dyDescent="0.2">
      <c r="A251" s="507" t="s">
        <v>441</v>
      </c>
      <c r="B251" s="508" t="s">
        <v>442</v>
      </c>
      <c r="C251" s="509" t="s">
        <v>450</v>
      </c>
      <c r="D251" s="510" t="s">
        <v>451</v>
      </c>
      <c r="E251" s="509" t="s">
        <v>625</v>
      </c>
      <c r="F251" s="510" t="s">
        <v>626</v>
      </c>
      <c r="G251" s="509" t="s">
        <v>1098</v>
      </c>
      <c r="H251" s="509" t="s">
        <v>1099</v>
      </c>
      <c r="I251" s="512">
        <v>14481.666814630682</v>
      </c>
      <c r="J251" s="512">
        <v>13</v>
      </c>
      <c r="K251" s="513">
        <v>188367.3740234375</v>
      </c>
    </row>
    <row r="252" spans="1:11" ht="14.45" customHeight="1" x14ac:dyDescent="0.2">
      <c r="A252" s="507" t="s">
        <v>441</v>
      </c>
      <c r="B252" s="508" t="s">
        <v>442</v>
      </c>
      <c r="C252" s="509" t="s">
        <v>450</v>
      </c>
      <c r="D252" s="510" t="s">
        <v>451</v>
      </c>
      <c r="E252" s="509" t="s">
        <v>625</v>
      </c>
      <c r="F252" s="510" t="s">
        <v>626</v>
      </c>
      <c r="G252" s="509" t="s">
        <v>1100</v>
      </c>
      <c r="H252" s="509" t="s">
        <v>1101</v>
      </c>
      <c r="I252" s="512">
        <v>3313.3922119140625</v>
      </c>
      <c r="J252" s="512">
        <v>58</v>
      </c>
      <c r="K252" s="513">
        <v>191440.455078125</v>
      </c>
    </row>
    <row r="253" spans="1:11" ht="14.45" customHeight="1" x14ac:dyDescent="0.2">
      <c r="A253" s="507" t="s">
        <v>441</v>
      </c>
      <c r="B253" s="508" t="s">
        <v>442</v>
      </c>
      <c r="C253" s="509" t="s">
        <v>450</v>
      </c>
      <c r="D253" s="510" t="s">
        <v>451</v>
      </c>
      <c r="E253" s="509" t="s">
        <v>625</v>
      </c>
      <c r="F253" s="510" t="s">
        <v>626</v>
      </c>
      <c r="G253" s="509" t="s">
        <v>1102</v>
      </c>
      <c r="H253" s="509" t="s">
        <v>1103</v>
      </c>
      <c r="I253" s="512">
        <v>9071.7322676809217</v>
      </c>
      <c r="J253" s="512">
        <v>36</v>
      </c>
      <c r="K253" s="513">
        <v>326141.236328125</v>
      </c>
    </row>
    <row r="254" spans="1:11" ht="14.45" customHeight="1" x14ac:dyDescent="0.2">
      <c r="A254" s="507" t="s">
        <v>441</v>
      </c>
      <c r="B254" s="508" t="s">
        <v>442</v>
      </c>
      <c r="C254" s="509" t="s">
        <v>450</v>
      </c>
      <c r="D254" s="510" t="s">
        <v>451</v>
      </c>
      <c r="E254" s="509" t="s">
        <v>625</v>
      </c>
      <c r="F254" s="510" t="s">
        <v>626</v>
      </c>
      <c r="G254" s="509" t="s">
        <v>1104</v>
      </c>
      <c r="H254" s="509" t="s">
        <v>1105</v>
      </c>
      <c r="I254" s="512">
        <v>5319.757731119792</v>
      </c>
      <c r="J254" s="512">
        <v>17</v>
      </c>
      <c r="K254" s="513">
        <v>90400.1796875</v>
      </c>
    </row>
    <row r="255" spans="1:11" ht="14.45" customHeight="1" x14ac:dyDescent="0.2">
      <c r="A255" s="507" t="s">
        <v>441</v>
      </c>
      <c r="B255" s="508" t="s">
        <v>442</v>
      </c>
      <c r="C255" s="509" t="s">
        <v>450</v>
      </c>
      <c r="D255" s="510" t="s">
        <v>451</v>
      </c>
      <c r="E255" s="509" t="s">
        <v>625</v>
      </c>
      <c r="F255" s="510" t="s">
        <v>626</v>
      </c>
      <c r="G255" s="509" t="s">
        <v>1106</v>
      </c>
      <c r="H255" s="509" t="s">
        <v>1107</v>
      </c>
      <c r="I255" s="512">
        <v>274.67001342773438</v>
      </c>
      <c r="J255" s="512">
        <v>2</v>
      </c>
      <c r="K255" s="513">
        <v>549.34002685546875</v>
      </c>
    </row>
    <row r="256" spans="1:11" ht="14.45" customHeight="1" x14ac:dyDescent="0.2">
      <c r="A256" s="507" t="s">
        <v>441</v>
      </c>
      <c r="B256" s="508" t="s">
        <v>442</v>
      </c>
      <c r="C256" s="509" t="s">
        <v>450</v>
      </c>
      <c r="D256" s="510" t="s">
        <v>451</v>
      </c>
      <c r="E256" s="509" t="s">
        <v>625</v>
      </c>
      <c r="F256" s="510" t="s">
        <v>626</v>
      </c>
      <c r="G256" s="509" t="s">
        <v>1106</v>
      </c>
      <c r="H256" s="509" t="s">
        <v>1108</v>
      </c>
      <c r="I256" s="512">
        <v>274.67001342773438</v>
      </c>
      <c r="J256" s="512">
        <v>3</v>
      </c>
      <c r="K256" s="513">
        <v>824.01004028320313</v>
      </c>
    </row>
    <row r="257" spans="1:11" ht="14.45" customHeight="1" x14ac:dyDescent="0.2">
      <c r="A257" s="507" t="s">
        <v>441</v>
      </c>
      <c r="B257" s="508" t="s">
        <v>442</v>
      </c>
      <c r="C257" s="509" t="s">
        <v>450</v>
      </c>
      <c r="D257" s="510" t="s">
        <v>451</v>
      </c>
      <c r="E257" s="509" t="s">
        <v>625</v>
      </c>
      <c r="F257" s="510" t="s">
        <v>626</v>
      </c>
      <c r="G257" s="509" t="s">
        <v>1109</v>
      </c>
      <c r="H257" s="509" t="s">
        <v>1110</v>
      </c>
      <c r="I257" s="512">
        <v>2766.639892578125</v>
      </c>
      <c r="J257" s="512">
        <v>5</v>
      </c>
      <c r="K257" s="513">
        <v>13833.199462890625</v>
      </c>
    </row>
    <row r="258" spans="1:11" ht="14.45" customHeight="1" x14ac:dyDescent="0.2">
      <c r="A258" s="507" t="s">
        <v>441</v>
      </c>
      <c r="B258" s="508" t="s">
        <v>442</v>
      </c>
      <c r="C258" s="509" t="s">
        <v>450</v>
      </c>
      <c r="D258" s="510" t="s">
        <v>451</v>
      </c>
      <c r="E258" s="509" t="s">
        <v>625</v>
      </c>
      <c r="F258" s="510" t="s">
        <v>626</v>
      </c>
      <c r="G258" s="509" t="s">
        <v>1111</v>
      </c>
      <c r="H258" s="509" t="s">
        <v>1112</v>
      </c>
      <c r="I258" s="512">
        <v>15.54936374317516</v>
      </c>
      <c r="J258" s="512">
        <v>1560</v>
      </c>
      <c r="K258" s="513">
        <v>24255.849609375</v>
      </c>
    </row>
    <row r="259" spans="1:11" ht="14.45" customHeight="1" x14ac:dyDescent="0.2">
      <c r="A259" s="507" t="s">
        <v>441</v>
      </c>
      <c r="B259" s="508" t="s">
        <v>442</v>
      </c>
      <c r="C259" s="509" t="s">
        <v>450</v>
      </c>
      <c r="D259" s="510" t="s">
        <v>451</v>
      </c>
      <c r="E259" s="509" t="s">
        <v>625</v>
      </c>
      <c r="F259" s="510" t="s">
        <v>626</v>
      </c>
      <c r="G259" s="509" t="s">
        <v>1113</v>
      </c>
      <c r="H259" s="509" t="s">
        <v>1114</v>
      </c>
      <c r="I259" s="512">
        <v>18.757636282179092</v>
      </c>
      <c r="J259" s="512">
        <v>3888</v>
      </c>
      <c r="K259" s="513">
        <v>72919.431396484375</v>
      </c>
    </row>
    <row r="260" spans="1:11" ht="14.45" customHeight="1" x14ac:dyDescent="0.2">
      <c r="A260" s="507" t="s">
        <v>441</v>
      </c>
      <c r="B260" s="508" t="s">
        <v>442</v>
      </c>
      <c r="C260" s="509" t="s">
        <v>450</v>
      </c>
      <c r="D260" s="510" t="s">
        <v>451</v>
      </c>
      <c r="E260" s="509" t="s">
        <v>625</v>
      </c>
      <c r="F260" s="510" t="s">
        <v>626</v>
      </c>
      <c r="G260" s="509" t="s">
        <v>1115</v>
      </c>
      <c r="H260" s="509" t="s">
        <v>1116</v>
      </c>
      <c r="I260" s="512">
        <v>129.23999786376953</v>
      </c>
      <c r="J260" s="512">
        <v>2</v>
      </c>
      <c r="K260" s="513">
        <v>258.47999572753906</v>
      </c>
    </row>
    <row r="261" spans="1:11" ht="14.45" customHeight="1" x14ac:dyDescent="0.2">
      <c r="A261" s="507" t="s">
        <v>441</v>
      </c>
      <c r="B261" s="508" t="s">
        <v>442</v>
      </c>
      <c r="C261" s="509" t="s">
        <v>450</v>
      </c>
      <c r="D261" s="510" t="s">
        <v>451</v>
      </c>
      <c r="E261" s="509" t="s">
        <v>625</v>
      </c>
      <c r="F261" s="510" t="s">
        <v>626</v>
      </c>
      <c r="G261" s="509" t="s">
        <v>1117</v>
      </c>
      <c r="H261" s="509" t="s">
        <v>1118</v>
      </c>
      <c r="I261" s="512">
        <v>348.67001342773438</v>
      </c>
      <c r="J261" s="512">
        <v>1</v>
      </c>
      <c r="K261" s="513">
        <v>348.67001342773438</v>
      </c>
    </row>
    <row r="262" spans="1:11" ht="14.45" customHeight="1" x14ac:dyDescent="0.2">
      <c r="A262" s="507" t="s">
        <v>441</v>
      </c>
      <c r="B262" s="508" t="s">
        <v>442</v>
      </c>
      <c r="C262" s="509" t="s">
        <v>450</v>
      </c>
      <c r="D262" s="510" t="s">
        <v>451</v>
      </c>
      <c r="E262" s="509" t="s">
        <v>625</v>
      </c>
      <c r="F262" s="510" t="s">
        <v>626</v>
      </c>
      <c r="G262" s="509" t="s">
        <v>1115</v>
      </c>
      <c r="H262" s="509" t="s">
        <v>1119</v>
      </c>
      <c r="I262" s="512">
        <v>135.97000122070313</v>
      </c>
      <c r="J262" s="512">
        <v>2</v>
      </c>
      <c r="K262" s="513">
        <v>271.94000244140625</v>
      </c>
    </row>
    <row r="263" spans="1:11" ht="14.45" customHeight="1" x14ac:dyDescent="0.2">
      <c r="A263" s="507" t="s">
        <v>441</v>
      </c>
      <c r="B263" s="508" t="s">
        <v>442</v>
      </c>
      <c r="C263" s="509" t="s">
        <v>450</v>
      </c>
      <c r="D263" s="510" t="s">
        <v>451</v>
      </c>
      <c r="E263" s="509" t="s">
        <v>625</v>
      </c>
      <c r="F263" s="510" t="s">
        <v>626</v>
      </c>
      <c r="G263" s="509" t="s">
        <v>1120</v>
      </c>
      <c r="H263" s="509" t="s">
        <v>1121</v>
      </c>
      <c r="I263" s="512">
        <v>274.67001342773438</v>
      </c>
      <c r="J263" s="512">
        <v>4</v>
      </c>
      <c r="K263" s="513">
        <v>1098.6800537109375</v>
      </c>
    </row>
    <row r="264" spans="1:11" ht="14.45" customHeight="1" x14ac:dyDescent="0.2">
      <c r="A264" s="507" t="s">
        <v>441</v>
      </c>
      <c r="B264" s="508" t="s">
        <v>442</v>
      </c>
      <c r="C264" s="509" t="s">
        <v>450</v>
      </c>
      <c r="D264" s="510" t="s">
        <v>451</v>
      </c>
      <c r="E264" s="509" t="s">
        <v>625</v>
      </c>
      <c r="F264" s="510" t="s">
        <v>626</v>
      </c>
      <c r="G264" s="509" t="s">
        <v>1122</v>
      </c>
      <c r="H264" s="509" t="s">
        <v>1123</v>
      </c>
      <c r="I264" s="512">
        <v>2919.2099609375</v>
      </c>
      <c r="J264" s="512">
        <v>2</v>
      </c>
      <c r="K264" s="513">
        <v>5838.419921875</v>
      </c>
    </row>
    <row r="265" spans="1:11" ht="14.45" customHeight="1" x14ac:dyDescent="0.2">
      <c r="A265" s="507" t="s">
        <v>441</v>
      </c>
      <c r="B265" s="508" t="s">
        <v>442</v>
      </c>
      <c r="C265" s="509" t="s">
        <v>450</v>
      </c>
      <c r="D265" s="510" t="s">
        <v>451</v>
      </c>
      <c r="E265" s="509" t="s">
        <v>625</v>
      </c>
      <c r="F265" s="510" t="s">
        <v>626</v>
      </c>
      <c r="G265" s="509" t="s">
        <v>1124</v>
      </c>
      <c r="H265" s="509" t="s">
        <v>1125</v>
      </c>
      <c r="I265" s="512">
        <v>84.580001831054688</v>
      </c>
      <c r="J265" s="512">
        <v>1</v>
      </c>
      <c r="K265" s="513">
        <v>84.580001831054688</v>
      </c>
    </row>
    <row r="266" spans="1:11" ht="14.45" customHeight="1" x14ac:dyDescent="0.2">
      <c r="A266" s="507" t="s">
        <v>441</v>
      </c>
      <c r="B266" s="508" t="s">
        <v>442</v>
      </c>
      <c r="C266" s="509" t="s">
        <v>450</v>
      </c>
      <c r="D266" s="510" t="s">
        <v>451</v>
      </c>
      <c r="E266" s="509" t="s">
        <v>625</v>
      </c>
      <c r="F266" s="510" t="s">
        <v>626</v>
      </c>
      <c r="G266" s="509" t="s">
        <v>1126</v>
      </c>
      <c r="H266" s="509" t="s">
        <v>1127</v>
      </c>
      <c r="I266" s="512">
        <v>2766.639892578125</v>
      </c>
      <c r="J266" s="512">
        <v>15</v>
      </c>
      <c r="K266" s="513">
        <v>41499.6103515625</v>
      </c>
    </row>
    <row r="267" spans="1:11" ht="14.45" customHeight="1" x14ac:dyDescent="0.2">
      <c r="A267" s="507" t="s">
        <v>441</v>
      </c>
      <c r="B267" s="508" t="s">
        <v>442</v>
      </c>
      <c r="C267" s="509" t="s">
        <v>450</v>
      </c>
      <c r="D267" s="510" t="s">
        <v>451</v>
      </c>
      <c r="E267" s="509" t="s">
        <v>625</v>
      </c>
      <c r="F267" s="510" t="s">
        <v>626</v>
      </c>
      <c r="G267" s="509" t="s">
        <v>1126</v>
      </c>
      <c r="H267" s="509" t="s">
        <v>1128</v>
      </c>
      <c r="I267" s="512">
        <v>2766.639892578125</v>
      </c>
      <c r="J267" s="512">
        <v>17</v>
      </c>
      <c r="K267" s="513">
        <v>47032.88037109375</v>
      </c>
    </row>
    <row r="268" spans="1:11" ht="14.45" customHeight="1" x14ac:dyDescent="0.2">
      <c r="A268" s="507" t="s">
        <v>441</v>
      </c>
      <c r="B268" s="508" t="s">
        <v>442</v>
      </c>
      <c r="C268" s="509" t="s">
        <v>450</v>
      </c>
      <c r="D268" s="510" t="s">
        <v>451</v>
      </c>
      <c r="E268" s="509" t="s">
        <v>625</v>
      </c>
      <c r="F268" s="510" t="s">
        <v>626</v>
      </c>
      <c r="G268" s="509" t="s">
        <v>1129</v>
      </c>
      <c r="H268" s="509" t="s">
        <v>1130</v>
      </c>
      <c r="I268" s="512">
        <v>8470</v>
      </c>
      <c r="J268" s="512">
        <v>1</v>
      </c>
      <c r="K268" s="513">
        <v>8470</v>
      </c>
    </row>
    <row r="269" spans="1:11" ht="14.45" customHeight="1" x14ac:dyDescent="0.2">
      <c r="A269" s="507" t="s">
        <v>441</v>
      </c>
      <c r="B269" s="508" t="s">
        <v>442</v>
      </c>
      <c r="C269" s="509" t="s">
        <v>450</v>
      </c>
      <c r="D269" s="510" t="s">
        <v>451</v>
      </c>
      <c r="E269" s="509" t="s">
        <v>625</v>
      </c>
      <c r="F269" s="510" t="s">
        <v>626</v>
      </c>
      <c r="G269" s="509" t="s">
        <v>1131</v>
      </c>
      <c r="H269" s="509" t="s">
        <v>1132</v>
      </c>
      <c r="I269" s="512">
        <v>10.289999961853027</v>
      </c>
      <c r="J269" s="512">
        <v>500</v>
      </c>
      <c r="K269" s="513">
        <v>5142.4998931884766</v>
      </c>
    </row>
    <row r="270" spans="1:11" ht="14.45" customHeight="1" x14ac:dyDescent="0.2">
      <c r="A270" s="507" t="s">
        <v>441</v>
      </c>
      <c r="B270" s="508" t="s">
        <v>442</v>
      </c>
      <c r="C270" s="509" t="s">
        <v>450</v>
      </c>
      <c r="D270" s="510" t="s">
        <v>451</v>
      </c>
      <c r="E270" s="509" t="s">
        <v>625</v>
      </c>
      <c r="F270" s="510" t="s">
        <v>626</v>
      </c>
      <c r="G270" s="509" t="s">
        <v>1133</v>
      </c>
      <c r="H270" s="509" t="s">
        <v>1134</v>
      </c>
      <c r="I270" s="512">
        <v>1234.199951171875</v>
      </c>
      <c r="J270" s="512">
        <v>1</v>
      </c>
      <c r="K270" s="513">
        <v>1234.199951171875</v>
      </c>
    </row>
    <row r="271" spans="1:11" ht="14.45" customHeight="1" x14ac:dyDescent="0.2">
      <c r="A271" s="507" t="s">
        <v>441</v>
      </c>
      <c r="B271" s="508" t="s">
        <v>442</v>
      </c>
      <c r="C271" s="509" t="s">
        <v>450</v>
      </c>
      <c r="D271" s="510" t="s">
        <v>451</v>
      </c>
      <c r="E271" s="509" t="s">
        <v>625</v>
      </c>
      <c r="F271" s="510" t="s">
        <v>626</v>
      </c>
      <c r="G271" s="509" t="s">
        <v>1135</v>
      </c>
      <c r="H271" s="509" t="s">
        <v>1136</v>
      </c>
      <c r="I271" s="512">
        <v>510.6199951171875</v>
      </c>
      <c r="J271" s="512">
        <v>1</v>
      </c>
      <c r="K271" s="513">
        <v>510.6199951171875</v>
      </c>
    </row>
    <row r="272" spans="1:11" ht="14.45" customHeight="1" x14ac:dyDescent="0.2">
      <c r="A272" s="507" t="s">
        <v>441</v>
      </c>
      <c r="B272" s="508" t="s">
        <v>442</v>
      </c>
      <c r="C272" s="509" t="s">
        <v>450</v>
      </c>
      <c r="D272" s="510" t="s">
        <v>451</v>
      </c>
      <c r="E272" s="509" t="s">
        <v>625</v>
      </c>
      <c r="F272" s="510" t="s">
        <v>626</v>
      </c>
      <c r="G272" s="509" t="s">
        <v>1137</v>
      </c>
      <c r="H272" s="509" t="s">
        <v>1138</v>
      </c>
      <c r="I272" s="512">
        <v>510.6199951171875</v>
      </c>
      <c r="J272" s="512">
        <v>1</v>
      </c>
      <c r="K272" s="513">
        <v>510.6199951171875</v>
      </c>
    </row>
    <row r="273" spans="1:11" ht="14.45" customHeight="1" x14ac:dyDescent="0.2">
      <c r="A273" s="507" t="s">
        <v>441</v>
      </c>
      <c r="B273" s="508" t="s">
        <v>442</v>
      </c>
      <c r="C273" s="509" t="s">
        <v>450</v>
      </c>
      <c r="D273" s="510" t="s">
        <v>451</v>
      </c>
      <c r="E273" s="509" t="s">
        <v>625</v>
      </c>
      <c r="F273" s="510" t="s">
        <v>626</v>
      </c>
      <c r="G273" s="509" t="s">
        <v>1139</v>
      </c>
      <c r="H273" s="509" t="s">
        <v>1140</v>
      </c>
      <c r="I273" s="512">
        <v>510.6199951171875</v>
      </c>
      <c r="J273" s="512">
        <v>1</v>
      </c>
      <c r="K273" s="513">
        <v>510.6199951171875</v>
      </c>
    </row>
    <row r="274" spans="1:11" ht="14.45" customHeight="1" x14ac:dyDescent="0.2">
      <c r="A274" s="507" t="s">
        <v>441</v>
      </c>
      <c r="B274" s="508" t="s">
        <v>442</v>
      </c>
      <c r="C274" s="509" t="s">
        <v>450</v>
      </c>
      <c r="D274" s="510" t="s">
        <v>451</v>
      </c>
      <c r="E274" s="509" t="s">
        <v>625</v>
      </c>
      <c r="F274" s="510" t="s">
        <v>626</v>
      </c>
      <c r="G274" s="509" t="s">
        <v>1141</v>
      </c>
      <c r="H274" s="509" t="s">
        <v>1142</v>
      </c>
      <c r="I274" s="512">
        <v>510.6199951171875</v>
      </c>
      <c r="J274" s="512">
        <v>1</v>
      </c>
      <c r="K274" s="513">
        <v>510.6199951171875</v>
      </c>
    </row>
    <row r="275" spans="1:11" ht="14.45" customHeight="1" x14ac:dyDescent="0.2">
      <c r="A275" s="507" t="s">
        <v>441</v>
      </c>
      <c r="B275" s="508" t="s">
        <v>442</v>
      </c>
      <c r="C275" s="509" t="s">
        <v>450</v>
      </c>
      <c r="D275" s="510" t="s">
        <v>451</v>
      </c>
      <c r="E275" s="509" t="s">
        <v>625</v>
      </c>
      <c r="F275" s="510" t="s">
        <v>626</v>
      </c>
      <c r="G275" s="509" t="s">
        <v>1143</v>
      </c>
      <c r="H275" s="509" t="s">
        <v>1144</v>
      </c>
      <c r="I275" s="512">
        <v>510.6199951171875</v>
      </c>
      <c r="J275" s="512">
        <v>2</v>
      </c>
      <c r="K275" s="513">
        <v>1021.239990234375</v>
      </c>
    </row>
    <row r="276" spans="1:11" ht="14.45" customHeight="1" x14ac:dyDescent="0.2">
      <c r="A276" s="507" t="s">
        <v>441</v>
      </c>
      <c r="B276" s="508" t="s">
        <v>442</v>
      </c>
      <c r="C276" s="509" t="s">
        <v>450</v>
      </c>
      <c r="D276" s="510" t="s">
        <v>451</v>
      </c>
      <c r="E276" s="509" t="s">
        <v>625</v>
      </c>
      <c r="F276" s="510" t="s">
        <v>626</v>
      </c>
      <c r="G276" s="509" t="s">
        <v>1145</v>
      </c>
      <c r="H276" s="509" t="s">
        <v>1146</v>
      </c>
      <c r="I276" s="512">
        <v>13.611063003540039</v>
      </c>
      <c r="J276" s="512">
        <v>2520</v>
      </c>
      <c r="K276" s="513">
        <v>34303.410034179688</v>
      </c>
    </row>
    <row r="277" spans="1:11" ht="14.45" customHeight="1" x14ac:dyDescent="0.2">
      <c r="A277" s="507" t="s">
        <v>441</v>
      </c>
      <c r="B277" s="508" t="s">
        <v>442</v>
      </c>
      <c r="C277" s="509" t="s">
        <v>450</v>
      </c>
      <c r="D277" s="510" t="s">
        <v>451</v>
      </c>
      <c r="E277" s="509" t="s">
        <v>625</v>
      </c>
      <c r="F277" s="510" t="s">
        <v>626</v>
      </c>
      <c r="G277" s="509" t="s">
        <v>1147</v>
      </c>
      <c r="H277" s="509" t="s">
        <v>1148</v>
      </c>
      <c r="I277" s="512">
        <v>1744.8149820963542</v>
      </c>
      <c r="J277" s="512">
        <v>25</v>
      </c>
      <c r="K277" s="513">
        <v>43620.459350585938</v>
      </c>
    </row>
    <row r="278" spans="1:11" ht="14.45" customHeight="1" x14ac:dyDescent="0.2">
      <c r="A278" s="507" t="s">
        <v>441</v>
      </c>
      <c r="B278" s="508" t="s">
        <v>442</v>
      </c>
      <c r="C278" s="509" t="s">
        <v>450</v>
      </c>
      <c r="D278" s="510" t="s">
        <v>451</v>
      </c>
      <c r="E278" s="509" t="s">
        <v>625</v>
      </c>
      <c r="F278" s="510" t="s">
        <v>626</v>
      </c>
      <c r="G278" s="509" t="s">
        <v>1149</v>
      </c>
      <c r="H278" s="509" t="s">
        <v>1150</v>
      </c>
      <c r="I278" s="512">
        <v>1160.3900146484375</v>
      </c>
      <c r="J278" s="512">
        <v>30</v>
      </c>
      <c r="K278" s="513">
        <v>34811.701171875</v>
      </c>
    </row>
    <row r="279" spans="1:11" ht="14.45" customHeight="1" x14ac:dyDescent="0.2">
      <c r="A279" s="507" t="s">
        <v>441</v>
      </c>
      <c r="B279" s="508" t="s">
        <v>442</v>
      </c>
      <c r="C279" s="509" t="s">
        <v>450</v>
      </c>
      <c r="D279" s="510" t="s">
        <v>451</v>
      </c>
      <c r="E279" s="509" t="s">
        <v>625</v>
      </c>
      <c r="F279" s="510" t="s">
        <v>626</v>
      </c>
      <c r="G279" s="509" t="s">
        <v>1151</v>
      </c>
      <c r="H279" s="509" t="s">
        <v>1152</v>
      </c>
      <c r="I279" s="512">
        <v>16.20076504875632</v>
      </c>
      <c r="J279" s="512">
        <v>2040</v>
      </c>
      <c r="K279" s="513">
        <v>33052.089721679688</v>
      </c>
    </row>
    <row r="280" spans="1:11" ht="14.45" customHeight="1" x14ac:dyDescent="0.2">
      <c r="A280" s="507" t="s">
        <v>441</v>
      </c>
      <c r="B280" s="508" t="s">
        <v>442</v>
      </c>
      <c r="C280" s="509" t="s">
        <v>450</v>
      </c>
      <c r="D280" s="510" t="s">
        <v>451</v>
      </c>
      <c r="E280" s="509" t="s">
        <v>625</v>
      </c>
      <c r="F280" s="510" t="s">
        <v>626</v>
      </c>
      <c r="G280" s="509" t="s">
        <v>1151</v>
      </c>
      <c r="H280" s="509" t="s">
        <v>1153</v>
      </c>
      <c r="I280" s="512">
        <v>16.201074981689452</v>
      </c>
      <c r="J280" s="512">
        <v>2620</v>
      </c>
      <c r="K280" s="513">
        <v>42448.739501953125</v>
      </c>
    </row>
    <row r="281" spans="1:11" ht="14.45" customHeight="1" x14ac:dyDescent="0.2">
      <c r="A281" s="507" t="s">
        <v>441</v>
      </c>
      <c r="B281" s="508" t="s">
        <v>442</v>
      </c>
      <c r="C281" s="509" t="s">
        <v>450</v>
      </c>
      <c r="D281" s="510" t="s">
        <v>451</v>
      </c>
      <c r="E281" s="509" t="s">
        <v>625</v>
      </c>
      <c r="F281" s="510" t="s">
        <v>626</v>
      </c>
      <c r="G281" s="509" t="s">
        <v>1154</v>
      </c>
      <c r="H281" s="509" t="s">
        <v>1155</v>
      </c>
      <c r="I281" s="512">
        <v>3695.340087890625</v>
      </c>
      <c r="J281" s="512">
        <v>67</v>
      </c>
      <c r="K281" s="513">
        <v>247587.7763671875</v>
      </c>
    </row>
    <row r="282" spans="1:11" ht="14.45" customHeight="1" x14ac:dyDescent="0.2">
      <c r="A282" s="507" t="s">
        <v>441</v>
      </c>
      <c r="B282" s="508" t="s">
        <v>442</v>
      </c>
      <c r="C282" s="509" t="s">
        <v>450</v>
      </c>
      <c r="D282" s="510" t="s">
        <v>451</v>
      </c>
      <c r="E282" s="509" t="s">
        <v>625</v>
      </c>
      <c r="F282" s="510" t="s">
        <v>626</v>
      </c>
      <c r="G282" s="509" t="s">
        <v>1156</v>
      </c>
      <c r="H282" s="509" t="s">
        <v>1157</v>
      </c>
      <c r="I282" s="512">
        <v>453.75</v>
      </c>
      <c r="J282" s="512">
        <v>1</v>
      </c>
      <c r="K282" s="513">
        <v>453.75</v>
      </c>
    </row>
    <row r="283" spans="1:11" ht="14.45" customHeight="1" x14ac:dyDescent="0.2">
      <c r="A283" s="507" t="s">
        <v>441</v>
      </c>
      <c r="B283" s="508" t="s">
        <v>442</v>
      </c>
      <c r="C283" s="509" t="s">
        <v>450</v>
      </c>
      <c r="D283" s="510" t="s">
        <v>451</v>
      </c>
      <c r="E283" s="509" t="s">
        <v>625</v>
      </c>
      <c r="F283" s="510" t="s">
        <v>626</v>
      </c>
      <c r="G283" s="509" t="s">
        <v>1158</v>
      </c>
      <c r="H283" s="509" t="s">
        <v>1159</v>
      </c>
      <c r="I283" s="512">
        <v>453.75</v>
      </c>
      <c r="J283" s="512">
        <v>1</v>
      </c>
      <c r="K283" s="513">
        <v>453.75</v>
      </c>
    </row>
    <row r="284" spans="1:11" ht="14.45" customHeight="1" x14ac:dyDescent="0.2">
      <c r="A284" s="507" t="s">
        <v>441</v>
      </c>
      <c r="B284" s="508" t="s">
        <v>442</v>
      </c>
      <c r="C284" s="509" t="s">
        <v>450</v>
      </c>
      <c r="D284" s="510" t="s">
        <v>451</v>
      </c>
      <c r="E284" s="509" t="s">
        <v>625</v>
      </c>
      <c r="F284" s="510" t="s">
        <v>626</v>
      </c>
      <c r="G284" s="509" t="s">
        <v>1160</v>
      </c>
      <c r="H284" s="509" t="s">
        <v>1161</v>
      </c>
      <c r="I284" s="512">
        <v>453.75</v>
      </c>
      <c r="J284" s="512">
        <v>1</v>
      </c>
      <c r="K284" s="513">
        <v>453.75</v>
      </c>
    </row>
    <row r="285" spans="1:11" ht="14.45" customHeight="1" x14ac:dyDescent="0.2">
      <c r="A285" s="507" t="s">
        <v>441</v>
      </c>
      <c r="B285" s="508" t="s">
        <v>442</v>
      </c>
      <c r="C285" s="509" t="s">
        <v>450</v>
      </c>
      <c r="D285" s="510" t="s">
        <v>451</v>
      </c>
      <c r="E285" s="509" t="s">
        <v>625</v>
      </c>
      <c r="F285" s="510" t="s">
        <v>626</v>
      </c>
      <c r="G285" s="509" t="s">
        <v>1162</v>
      </c>
      <c r="H285" s="509" t="s">
        <v>1163</v>
      </c>
      <c r="I285" s="512">
        <v>431.97000122070313</v>
      </c>
      <c r="J285" s="512">
        <v>1</v>
      </c>
      <c r="K285" s="513">
        <v>431.97000122070313</v>
      </c>
    </row>
    <row r="286" spans="1:11" ht="14.45" customHeight="1" x14ac:dyDescent="0.2">
      <c r="A286" s="507" t="s">
        <v>441</v>
      </c>
      <c r="B286" s="508" t="s">
        <v>442</v>
      </c>
      <c r="C286" s="509" t="s">
        <v>450</v>
      </c>
      <c r="D286" s="510" t="s">
        <v>451</v>
      </c>
      <c r="E286" s="509" t="s">
        <v>625</v>
      </c>
      <c r="F286" s="510" t="s">
        <v>626</v>
      </c>
      <c r="G286" s="509" t="s">
        <v>1164</v>
      </c>
      <c r="H286" s="509" t="s">
        <v>1165</v>
      </c>
      <c r="I286" s="512">
        <v>431.97000122070313</v>
      </c>
      <c r="J286" s="512">
        <v>1</v>
      </c>
      <c r="K286" s="513">
        <v>431.97000122070313</v>
      </c>
    </row>
    <row r="287" spans="1:11" ht="14.45" customHeight="1" x14ac:dyDescent="0.2">
      <c r="A287" s="507" t="s">
        <v>441</v>
      </c>
      <c r="B287" s="508" t="s">
        <v>442</v>
      </c>
      <c r="C287" s="509" t="s">
        <v>450</v>
      </c>
      <c r="D287" s="510" t="s">
        <v>451</v>
      </c>
      <c r="E287" s="509" t="s">
        <v>625</v>
      </c>
      <c r="F287" s="510" t="s">
        <v>626</v>
      </c>
      <c r="G287" s="509" t="s">
        <v>1166</v>
      </c>
      <c r="H287" s="509" t="s">
        <v>1167</v>
      </c>
      <c r="I287" s="512">
        <v>2371.60009765625</v>
      </c>
      <c r="J287" s="512">
        <v>1</v>
      </c>
      <c r="K287" s="513">
        <v>2371.60009765625</v>
      </c>
    </row>
    <row r="288" spans="1:11" ht="14.45" customHeight="1" x14ac:dyDescent="0.2">
      <c r="A288" s="507" t="s">
        <v>441</v>
      </c>
      <c r="B288" s="508" t="s">
        <v>442</v>
      </c>
      <c r="C288" s="509" t="s">
        <v>450</v>
      </c>
      <c r="D288" s="510" t="s">
        <v>451</v>
      </c>
      <c r="E288" s="509" t="s">
        <v>625</v>
      </c>
      <c r="F288" s="510" t="s">
        <v>626</v>
      </c>
      <c r="G288" s="509" t="s">
        <v>1168</v>
      </c>
      <c r="H288" s="509" t="s">
        <v>1169</v>
      </c>
      <c r="I288" s="512">
        <v>332.75</v>
      </c>
      <c r="J288" s="512">
        <v>2</v>
      </c>
      <c r="K288" s="513">
        <v>665.5</v>
      </c>
    </row>
    <row r="289" spans="1:11" ht="14.45" customHeight="1" x14ac:dyDescent="0.2">
      <c r="A289" s="507" t="s">
        <v>441</v>
      </c>
      <c r="B289" s="508" t="s">
        <v>442</v>
      </c>
      <c r="C289" s="509" t="s">
        <v>450</v>
      </c>
      <c r="D289" s="510" t="s">
        <v>451</v>
      </c>
      <c r="E289" s="509" t="s">
        <v>625</v>
      </c>
      <c r="F289" s="510" t="s">
        <v>626</v>
      </c>
      <c r="G289" s="509" t="s">
        <v>1168</v>
      </c>
      <c r="H289" s="509" t="s">
        <v>1170</v>
      </c>
      <c r="I289" s="512">
        <v>332.80999755859375</v>
      </c>
      <c r="J289" s="512">
        <v>4</v>
      </c>
      <c r="K289" s="513">
        <v>1331.239990234375</v>
      </c>
    </row>
    <row r="290" spans="1:11" ht="14.45" customHeight="1" x14ac:dyDescent="0.2">
      <c r="A290" s="507" t="s">
        <v>441</v>
      </c>
      <c r="B290" s="508" t="s">
        <v>442</v>
      </c>
      <c r="C290" s="509" t="s">
        <v>450</v>
      </c>
      <c r="D290" s="510" t="s">
        <v>451</v>
      </c>
      <c r="E290" s="509" t="s">
        <v>625</v>
      </c>
      <c r="F290" s="510" t="s">
        <v>626</v>
      </c>
      <c r="G290" s="509" t="s">
        <v>1171</v>
      </c>
      <c r="H290" s="509" t="s">
        <v>1172</v>
      </c>
      <c r="I290" s="512">
        <v>3418.25</v>
      </c>
      <c r="J290" s="512">
        <v>4</v>
      </c>
      <c r="K290" s="513">
        <v>13673</v>
      </c>
    </row>
    <row r="291" spans="1:11" ht="14.45" customHeight="1" x14ac:dyDescent="0.2">
      <c r="A291" s="507" t="s">
        <v>441</v>
      </c>
      <c r="B291" s="508" t="s">
        <v>442</v>
      </c>
      <c r="C291" s="509" t="s">
        <v>450</v>
      </c>
      <c r="D291" s="510" t="s">
        <v>451</v>
      </c>
      <c r="E291" s="509" t="s">
        <v>625</v>
      </c>
      <c r="F291" s="510" t="s">
        <v>626</v>
      </c>
      <c r="G291" s="509" t="s">
        <v>1173</v>
      </c>
      <c r="H291" s="509" t="s">
        <v>1174</v>
      </c>
      <c r="I291" s="512">
        <v>274.67001342773438</v>
      </c>
      <c r="J291" s="512">
        <v>2</v>
      </c>
      <c r="K291" s="513">
        <v>549.34002685546875</v>
      </c>
    </row>
    <row r="292" spans="1:11" ht="14.45" customHeight="1" x14ac:dyDescent="0.2">
      <c r="A292" s="507" t="s">
        <v>441</v>
      </c>
      <c r="B292" s="508" t="s">
        <v>442</v>
      </c>
      <c r="C292" s="509" t="s">
        <v>450</v>
      </c>
      <c r="D292" s="510" t="s">
        <v>451</v>
      </c>
      <c r="E292" s="509" t="s">
        <v>625</v>
      </c>
      <c r="F292" s="510" t="s">
        <v>626</v>
      </c>
      <c r="G292" s="509" t="s">
        <v>1175</v>
      </c>
      <c r="H292" s="509" t="s">
        <v>1176</v>
      </c>
      <c r="I292" s="512">
        <v>274.67001342773438</v>
      </c>
      <c r="J292" s="512">
        <v>1</v>
      </c>
      <c r="K292" s="513">
        <v>274.67001342773438</v>
      </c>
    </row>
    <row r="293" spans="1:11" ht="14.45" customHeight="1" x14ac:dyDescent="0.2">
      <c r="A293" s="507" t="s">
        <v>441</v>
      </c>
      <c r="B293" s="508" t="s">
        <v>442</v>
      </c>
      <c r="C293" s="509" t="s">
        <v>450</v>
      </c>
      <c r="D293" s="510" t="s">
        <v>451</v>
      </c>
      <c r="E293" s="509" t="s">
        <v>625</v>
      </c>
      <c r="F293" s="510" t="s">
        <v>626</v>
      </c>
      <c r="G293" s="509" t="s">
        <v>1177</v>
      </c>
      <c r="H293" s="509" t="s">
        <v>1178</v>
      </c>
      <c r="I293" s="512">
        <v>193.60000610351563</v>
      </c>
      <c r="J293" s="512">
        <v>3</v>
      </c>
      <c r="K293" s="513">
        <v>580.80001831054688</v>
      </c>
    </row>
    <row r="294" spans="1:11" ht="14.45" customHeight="1" x14ac:dyDescent="0.2">
      <c r="A294" s="507" t="s">
        <v>441</v>
      </c>
      <c r="B294" s="508" t="s">
        <v>442</v>
      </c>
      <c r="C294" s="509" t="s">
        <v>450</v>
      </c>
      <c r="D294" s="510" t="s">
        <v>451</v>
      </c>
      <c r="E294" s="509" t="s">
        <v>625</v>
      </c>
      <c r="F294" s="510" t="s">
        <v>626</v>
      </c>
      <c r="G294" s="509" t="s">
        <v>1179</v>
      </c>
      <c r="H294" s="509" t="s">
        <v>1180</v>
      </c>
      <c r="I294" s="512">
        <v>5270.2119140625</v>
      </c>
      <c r="J294" s="512">
        <v>5</v>
      </c>
      <c r="K294" s="513">
        <v>26351.0595703125</v>
      </c>
    </row>
    <row r="295" spans="1:11" ht="14.45" customHeight="1" x14ac:dyDescent="0.2">
      <c r="A295" s="507" t="s">
        <v>441</v>
      </c>
      <c r="B295" s="508" t="s">
        <v>442</v>
      </c>
      <c r="C295" s="509" t="s">
        <v>450</v>
      </c>
      <c r="D295" s="510" t="s">
        <v>451</v>
      </c>
      <c r="E295" s="509" t="s">
        <v>625</v>
      </c>
      <c r="F295" s="510" t="s">
        <v>626</v>
      </c>
      <c r="G295" s="509" t="s">
        <v>1181</v>
      </c>
      <c r="H295" s="509" t="s">
        <v>1182</v>
      </c>
      <c r="I295" s="512">
        <v>5633.9060546874998</v>
      </c>
      <c r="J295" s="512">
        <v>5</v>
      </c>
      <c r="K295" s="513">
        <v>28169.5302734375</v>
      </c>
    </row>
    <row r="296" spans="1:11" ht="14.45" customHeight="1" x14ac:dyDescent="0.2">
      <c r="A296" s="507" t="s">
        <v>441</v>
      </c>
      <c r="B296" s="508" t="s">
        <v>442</v>
      </c>
      <c r="C296" s="509" t="s">
        <v>450</v>
      </c>
      <c r="D296" s="510" t="s">
        <v>451</v>
      </c>
      <c r="E296" s="509" t="s">
        <v>625</v>
      </c>
      <c r="F296" s="510" t="s">
        <v>626</v>
      </c>
      <c r="G296" s="509" t="s">
        <v>1183</v>
      </c>
      <c r="H296" s="509" t="s">
        <v>1184</v>
      </c>
      <c r="I296" s="512">
        <v>404.26506841584654</v>
      </c>
      <c r="J296" s="512">
        <v>3</v>
      </c>
      <c r="K296" s="513">
        <v>1212.7952052475396</v>
      </c>
    </row>
    <row r="297" spans="1:11" ht="14.45" customHeight="1" x14ac:dyDescent="0.2">
      <c r="A297" s="507" t="s">
        <v>441</v>
      </c>
      <c r="B297" s="508" t="s">
        <v>442</v>
      </c>
      <c r="C297" s="509" t="s">
        <v>450</v>
      </c>
      <c r="D297" s="510" t="s">
        <v>451</v>
      </c>
      <c r="E297" s="509" t="s">
        <v>625</v>
      </c>
      <c r="F297" s="510" t="s">
        <v>626</v>
      </c>
      <c r="G297" s="509" t="s">
        <v>1185</v>
      </c>
      <c r="H297" s="509" t="s">
        <v>1186</v>
      </c>
      <c r="I297" s="512">
        <v>274.66920776367186</v>
      </c>
      <c r="J297" s="512">
        <v>16</v>
      </c>
      <c r="K297" s="513">
        <v>4394.7000427246094</v>
      </c>
    </row>
    <row r="298" spans="1:11" ht="14.45" customHeight="1" x14ac:dyDescent="0.2">
      <c r="A298" s="507" t="s">
        <v>441</v>
      </c>
      <c r="B298" s="508" t="s">
        <v>442</v>
      </c>
      <c r="C298" s="509" t="s">
        <v>450</v>
      </c>
      <c r="D298" s="510" t="s">
        <v>451</v>
      </c>
      <c r="E298" s="509" t="s">
        <v>625</v>
      </c>
      <c r="F298" s="510" t="s">
        <v>626</v>
      </c>
      <c r="G298" s="509" t="s">
        <v>1187</v>
      </c>
      <c r="H298" s="509" t="s">
        <v>1188</v>
      </c>
      <c r="I298" s="512">
        <v>274.67001342773438</v>
      </c>
      <c r="J298" s="512">
        <v>2</v>
      </c>
      <c r="K298" s="513">
        <v>549.34002685546875</v>
      </c>
    </row>
    <row r="299" spans="1:11" ht="14.45" customHeight="1" x14ac:dyDescent="0.2">
      <c r="A299" s="507" t="s">
        <v>441</v>
      </c>
      <c r="B299" s="508" t="s">
        <v>442</v>
      </c>
      <c r="C299" s="509" t="s">
        <v>450</v>
      </c>
      <c r="D299" s="510" t="s">
        <v>451</v>
      </c>
      <c r="E299" s="509" t="s">
        <v>625</v>
      </c>
      <c r="F299" s="510" t="s">
        <v>626</v>
      </c>
      <c r="G299" s="509" t="s">
        <v>1189</v>
      </c>
      <c r="H299" s="509" t="s">
        <v>1190</v>
      </c>
      <c r="I299" s="512">
        <v>4247.731689453125</v>
      </c>
      <c r="J299" s="512">
        <v>5</v>
      </c>
      <c r="K299" s="513">
        <v>21238.66015625</v>
      </c>
    </row>
    <row r="300" spans="1:11" ht="14.45" customHeight="1" x14ac:dyDescent="0.2">
      <c r="A300" s="507" t="s">
        <v>441</v>
      </c>
      <c r="B300" s="508" t="s">
        <v>442</v>
      </c>
      <c r="C300" s="509" t="s">
        <v>450</v>
      </c>
      <c r="D300" s="510" t="s">
        <v>451</v>
      </c>
      <c r="E300" s="509" t="s">
        <v>625</v>
      </c>
      <c r="F300" s="510" t="s">
        <v>626</v>
      </c>
      <c r="G300" s="509" t="s">
        <v>1191</v>
      </c>
      <c r="H300" s="509" t="s">
        <v>1192</v>
      </c>
      <c r="I300" s="512">
        <v>16089.354352678571</v>
      </c>
      <c r="J300" s="512">
        <v>7</v>
      </c>
      <c r="K300" s="513">
        <v>112625.48046875</v>
      </c>
    </row>
    <row r="301" spans="1:11" ht="14.45" customHeight="1" x14ac:dyDescent="0.2">
      <c r="A301" s="507" t="s">
        <v>441</v>
      </c>
      <c r="B301" s="508" t="s">
        <v>442</v>
      </c>
      <c r="C301" s="509" t="s">
        <v>450</v>
      </c>
      <c r="D301" s="510" t="s">
        <v>451</v>
      </c>
      <c r="E301" s="509" t="s">
        <v>625</v>
      </c>
      <c r="F301" s="510" t="s">
        <v>626</v>
      </c>
      <c r="G301" s="509" t="s">
        <v>1193</v>
      </c>
      <c r="H301" s="509" t="s">
        <v>1194</v>
      </c>
      <c r="I301" s="512">
        <v>3418.25</v>
      </c>
      <c r="J301" s="512">
        <v>3</v>
      </c>
      <c r="K301" s="513">
        <v>10254.75</v>
      </c>
    </row>
    <row r="302" spans="1:11" ht="14.45" customHeight="1" x14ac:dyDescent="0.2">
      <c r="A302" s="507" t="s">
        <v>441</v>
      </c>
      <c r="B302" s="508" t="s">
        <v>442</v>
      </c>
      <c r="C302" s="509" t="s">
        <v>450</v>
      </c>
      <c r="D302" s="510" t="s">
        <v>451</v>
      </c>
      <c r="E302" s="509" t="s">
        <v>625</v>
      </c>
      <c r="F302" s="510" t="s">
        <v>626</v>
      </c>
      <c r="G302" s="509" t="s">
        <v>1195</v>
      </c>
      <c r="H302" s="509" t="s">
        <v>1196</v>
      </c>
      <c r="I302" s="512">
        <v>12288.950032552084</v>
      </c>
      <c r="J302" s="512">
        <v>6</v>
      </c>
      <c r="K302" s="513">
        <v>73733.7001953125</v>
      </c>
    </row>
    <row r="303" spans="1:11" ht="14.45" customHeight="1" x14ac:dyDescent="0.2">
      <c r="A303" s="507" t="s">
        <v>441</v>
      </c>
      <c r="B303" s="508" t="s">
        <v>442</v>
      </c>
      <c r="C303" s="509" t="s">
        <v>450</v>
      </c>
      <c r="D303" s="510" t="s">
        <v>451</v>
      </c>
      <c r="E303" s="509" t="s">
        <v>625</v>
      </c>
      <c r="F303" s="510" t="s">
        <v>626</v>
      </c>
      <c r="G303" s="509" t="s">
        <v>1197</v>
      </c>
      <c r="H303" s="509" t="s">
        <v>1198</v>
      </c>
      <c r="I303" s="512">
        <v>6958</v>
      </c>
      <c r="J303" s="512">
        <v>1</v>
      </c>
      <c r="K303" s="513">
        <v>6958</v>
      </c>
    </row>
    <row r="304" spans="1:11" ht="14.45" customHeight="1" x14ac:dyDescent="0.2">
      <c r="A304" s="507" t="s">
        <v>441</v>
      </c>
      <c r="B304" s="508" t="s">
        <v>442</v>
      </c>
      <c r="C304" s="509" t="s">
        <v>450</v>
      </c>
      <c r="D304" s="510" t="s">
        <v>451</v>
      </c>
      <c r="E304" s="509" t="s">
        <v>625</v>
      </c>
      <c r="F304" s="510" t="s">
        <v>626</v>
      </c>
      <c r="G304" s="509" t="s">
        <v>1199</v>
      </c>
      <c r="H304" s="509" t="s">
        <v>1200</v>
      </c>
      <c r="I304" s="512">
        <v>265.9455649339526</v>
      </c>
      <c r="J304" s="512">
        <v>2</v>
      </c>
      <c r="K304" s="513">
        <v>531.89112986790519</v>
      </c>
    </row>
    <row r="305" spans="1:11" ht="14.45" customHeight="1" x14ac:dyDescent="0.2">
      <c r="A305" s="507" t="s">
        <v>441</v>
      </c>
      <c r="B305" s="508" t="s">
        <v>442</v>
      </c>
      <c r="C305" s="509" t="s">
        <v>450</v>
      </c>
      <c r="D305" s="510" t="s">
        <v>451</v>
      </c>
      <c r="E305" s="509" t="s">
        <v>625</v>
      </c>
      <c r="F305" s="510" t="s">
        <v>626</v>
      </c>
      <c r="G305" s="509" t="s">
        <v>1201</v>
      </c>
      <c r="H305" s="509" t="s">
        <v>1202</v>
      </c>
      <c r="I305" s="512">
        <v>261.89433796986714</v>
      </c>
      <c r="J305" s="512">
        <v>2</v>
      </c>
      <c r="K305" s="513">
        <v>523.78867593973428</v>
      </c>
    </row>
    <row r="306" spans="1:11" ht="14.45" customHeight="1" x14ac:dyDescent="0.2">
      <c r="A306" s="507" t="s">
        <v>441</v>
      </c>
      <c r="B306" s="508" t="s">
        <v>442</v>
      </c>
      <c r="C306" s="509" t="s">
        <v>450</v>
      </c>
      <c r="D306" s="510" t="s">
        <v>451</v>
      </c>
      <c r="E306" s="509" t="s">
        <v>625</v>
      </c>
      <c r="F306" s="510" t="s">
        <v>626</v>
      </c>
      <c r="G306" s="509" t="s">
        <v>1203</v>
      </c>
      <c r="H306" s="509" t="s">
        <v>1204</v>
      </c>
      <c r="I306" s="512">
        <v>362.84349391198845</v>
      </c>
      <c r="J306" s="512">
        <v>20</v>
      </c>
      <c r="K306" s="513">
        <v>7250.3071548731987</v>
      </c>
    </row>
    <row r="307" spans="1:11" ht="14.45" customHeight="1" x14ac:dyDescent="0.2">
      <c r="A307" s="507" t="s">
        <v>441</v>
      </c>
      <c r="B307" s="508" t="s">
        <v>442</v>
      </c>
      <c r="C307" s="509" t="s">
        <v>450</v>
      </c>
      <c r="D307" s="510" t="s">
        <v>451</v>
      </c>
      <c r="E307" s="509" t="s">
        <v>625</v>
      </c>
      <c r="F307" s="510" t="s">
        <v>626</v>
      </c>
      <c r="G307" s="509" t="s">
        <v>1205</v>
      </c>
      <c r="H307" s="509" t="s">
        <v>1206</v>
      </c>
      <c r="I307" s="512">
        <v>8.3495552062988274</v>
      </c>
      <c r="J307" s="512">
        <v>13600</v>
      </c>
      <c r="K307" s="513">
        <v>113546.51953125</v>
      </c>
    </row>
    <row r="308" spans="1:11" ht="14.45" customHeight="1" x14ac:dyDescent="0.2">
      <c r="A308" s="507" t="s">
        <v>441</v>
      </c>
      <c r="B308" s="508" t="s">
        <v>442</v>
      </c>
      <c r="C308" s="509" t="s">
        <v>450</v>
      </c>
      <c r="D308" s="510" t="s">
        <v>451</v>
      </c>
      <c r="E308" s="509" t="s">
        <v>625</v>
      </c>
      <c r="F308" s="510" t="s">
        <v>626</v>
      </c>
      <c r="G308" s="509" t="s">
        <v>1205</v>
      </c>
      <c r="H308" s="509" t="s">
        <v>1207</v>
      </c>
      <c r="I308" s="512">
        <v>8.3490522218787149</v>
      </c>
      <c r="J308" s="512">
        <v>18100</v>
      </c>
      <c r="K308" s="513">
        <v>151116.2685546875</v>
      </c>
    </row>
    <row r="309" spans="1:11" ht="14.45" customHeight="1" x14ac:dyDescent="0.2">
      <c r="A309" s="507" t="s">
        <v>441</v>
      </c>
      <c r="B309" s="508" t="s">
        <v>442</v>
      </c>
      <c r="C309" s="509" t="s">
        <v>450</v>
      </c>
      <c r="D309" s="510" t="s">
        <v>451</v>
      </c>
      <c r="E309" s="509" t="s">
        <v>625</v>
      </c>
      <c r="F309" s="510" t="s">
        <v>626</v>
      </c>
      <c r="G309" s="509" t="s">
        <v>1208</v>
      </c>
      <c r="H309" s="509" t="s">
        <v>1209</v>
      </c>
      <c r="I309" s="512">
        <v>24484</v>
      </c>
      <c r="J309" s="512">
        <v>1</v>
      </c>
      <c r="K309" s="513">
        <v>24484</v>
      </c>
    </row>
    <row r="310" spans="1:11" ht="14.45" customHeight="1" x14ac:dyDescent="0.2">
      <c r="A310" s="507" t="s">
        <v>441</v>
      </c>
      <c r="B310" s="508" t="s">
        <v>442</v>
      </c>
      <c r="C310" s="509" t="s">
        <v>450</v>
      </c>
      <c r="D310" s="510" t="s">
        <v>451</v>
      </c>
      <c r="E310" s="509" t="s">
        <v>625</v>
      </c>
      <c r="F310" s="510" t="s">
        <v>626</v>
      </c>
      <c r="G310" s="509" t="s">
        <v>1210</v>
      </c>
      <c r="H310" s="509" t="s">
        <v>1211</v>
      </c>
      <c r="I310" s="512">
        <v>17061</v>
      </c>
      <c r="J310" s="512">
        <v>8</v>
      </c>
      <c r="K310" s="513">
        <v>136488</v>
      </c>
    </row>
    <row r="311" spans="1:11" ht="14.45" customHeight="1" x14ac:dyDescent="0.2">
      <c r="A311" s="507" t="s">
        <v>441</v>
      </c>
      <c r="B311" s="508" t="s">
        <v>442</v>
      </c>
      <c r="C311" s="509" t="s">
        <v>450</v>
      </c>
      <c r="D311" s="510" t="s">
        <v>451</v>
      </c>
      <c r="E311" s="509" t="s">
        <v>625</v>
      </c>
      <c r="F311" s="510" t="s">
        <v>626</v>
      </c>
      <c r="G311" s="509" t="s">
        <v>1212</v>
      </c>
      <c r="H311" s="509" t="s">
        <v>1213</v>
      </c>
      <c r="I311" s="512">
        <v>20947.616861979168</v>
      </c>
      <c r="J311" s="512">
        <v>22</v>
      </c>
      <c r="K311" s="513">
        <v>457826.60546875</v>
      </c>
    </row>
    <row r="312" spans="1:11" ht="14.45" customHeight="1" x14ac:dyDescent="0.2">
      <c r="A312" s="507" t="s">
        <v>441</v>
      </c>
      <c r="B312" s="508" t="s">
        <v>442</v>
      </c>
      <c r="C312" s="509" t="s">
        <v>450</v>
      </c>
      <c r="D312" s="510" t="s">
        <v>451</v>
      </c>
      <c r="E312" s="509" t="s">
        <v>625</v>
      </c>
      <c r="F312" s="510" t="s">
        <v>626</v>
      </c>
      <c r="G312" s="509" t="s">
        <v>1214</v>
      </c>
      <c r="H312" s="509" t="s">
        <v>1215</v>
      </c>
      <c r="I312" s="512">
        <v>5895.06005859375</v>
      </c>
      <c r="J312" s="512">
        <v>2</v>
      </c>
      <c r="K312" s="513">
        <v>11790.1201171875</v>
      </c>
    </row>
    <row r="313" spans="1:11" ht="14.45" customHeight="1" x14ac:dyDescent="0.2">
      <c r="A313" s="507" t="s">
        <v>441</v>
      </c>
      <c r="B313" s="508" t="s">
        <v>442</v>
      </c>
      <c r="C313" s="509" t="s">
        <v>450</v>
      </c>
      <c r="D313" s="510" t="s">
        <v>451</v>
      </c>
      <c r="E313" s="509" t="s">
        <v>625</v>
      </c>
      <c r="F313" s="510" t="s">
        <v>626</v>
      </c>
      <c r="G313" s="509" t="s">
        <v>1216</v>
      </c>
      <c r="H313" s="509" t="s">
        <v>1217</v>
      </c>
      <c r="I313" s="512">
        <v>7512</v>
      </c>
      <c r="J313" s="512">
        <v>2</v>
      </c>
      <c r="K313" s="513">
        <v>15024</v>
      </c>
    </row>
    <row r="314" spans="1:11" ht="14.45" customHeight="1" x14ac:dyDescent="0.2">
      <c r="A314" s="507" t="s">
        <v>441</v>
      </c>
      <c r="B314" s="508" t="s">
        <v>442</v>
      </c>
      <c r="C314" s="509" t="s">
        <v>450</v>
      </c>
      <c r="D314" s="510" t="s">
        <v>451</v>
      </c>
      <c r="E314" s="509" t="s">
        <v>625</v>
      </c>
      <c r="F314" s="510" t="s">
        <v>626</v>
      </c>
      <c r="G314" s="509" t="s">
        <v>1218</v>
      </c>
      <c r="H314" s="509" t="s">
        <v>1219</v>
      </c>
      <c r="I314" s="512">
        <v>25.270000457763672</v>
      </c>
      <c r="J314" s="512">
        <v>140</v>
      </c>
      <c r="K314" s="513">
        <v>3537.0999145507813</v>
      </c>
    </row>
    <row r="315" spans="1:11" ht="14.45" customHeight="1" x14ac:dyDescent="0.2">
      <c r="A315" s="507" t="s">
        <v>441</v>
      </c>
      <c r="B315" s="508" t="s">
        <v>442</v>
      </c>
      <c r="C315" s="509" t="s">
        <v>450</v>
      </c>
      <c r="D315" s="510" t="s">
        <v>451</v>
      </c>
      <c r="E315" s="509" t="s">
        <v>625</v>
      </c>
      <c r="F315" s="510" t="s">
        <v>626</v>
      </c>
      <c r="G315" s="509" t="s">
        <v>1220</v>
      </c>
      <c r="H315" s="509" t="s">
        <v>1221</v>
      </c>
      <c r="I315" s="512">
        <v>2450.25</v>
      </c>
      <c r="J315" s="512">
        <v>1</v>
      </c>
      <c r="K315" s="513">
        <v>2450.25</v>
      </c>
    </row>
    <row r="316" spans="1:11" ht="14.45" customHeight="1" x14ac:dyDescent="0.2">
      <c r="A316" s="507" t="s">
        <v>441</v>
      </c>
      <c r="B316" s="508" t="s">
        <v>442</v>
      </c>
      <c r="C316" s="509" t="s">
        <v>450</v>
      </c>
      <c r="D316" s="510" t="s">
        <v>451</v>
      </c>
      <c r="E316" s="509" t="s">
        <v>625</v>
      </c>
      <c r="F316" s="510" t="s">
        <v>626</v>
      </c>
      <c r="G316" s="509" t="s">
        <v>1222</v>
      </c>
      <c r="H316" s="509" t="s">
        <v>1223</v>
      </c>
      <c r="I316" s="512">
        <v>24200</v>
      </c>
      <c r="J316" s="512">
        <v>4</v>
      </c>
      <c r="K316" s="513">
        <v>96800</v>
      </c>
    </row>
    <row r="317" spans="1:11" ht="14.45" customHeight="1" x14ac:dyDescent="0.2">
      <c r="A317" s="507" t="s">
        <v>441</v>
      </c>
      <c r="B317" s="508" t="s">
        <v>442</v>
      </c>
      <c r="C317" s="509" t="s">
        <v>450</v>
      </c>
      <c r="D317" s="510" t="s">
        <v>451</v>
      </c>
      <c r="E317" s="509" t="s">
        <v>625</v>
      </c>
      <c r="F317" s="510" t="s">
        <v>626</v>
      </c>
      <c r="G317" s="509" t="s">
        <v>1224</v>
      </c>
      <c r="H317" s="509" t="s">
        <v>1225</v>
      </c>
      <c r="I317" s="512">
        <v>24200</v>
      </c>
      <c r="J317" s="512">
        <v>6</v>
      </c>
      <c r="K317" s="513">
        <v>145200</v>
      </c>
    </row>
    <row r="318" spans="1:11" ht="14.45" customHeight="1" x14ac:dyDescent="0.2">
      <c r="A318" s="507" t="s">
        <v>441</v>
      </c>
      <c r="B318" s="508" t="s">
        <v>442</v>
      </c>
      <c r="C318" s="509" t="s">
        <v>450</v>
      </c>
      <c r="D318" s="510" t="s">
        <v>451</v>
      </c>
      <c r="E318" s="509" t="s">
        <v>625</v>
      </c>
      <c r="F318" s="510" t="s">
        <v>626</v>
      </c>
      <c r="G318" s="509" t="s">
        <v>1226</v>
      </c>
      <c r="H318" s="509" t="s">
        <v>1227</v>
      </c>
      <c r="I318" s="512">
        <v>36590</v>
      </c>
      <c r="J318" s="512">
        <v>2</v>
      </c>
      <c r="K318" s="513">
        <v>73180</v>
      </c>
    </row>
    <row r="319" spans="1:11" ht="14.45" customHeight="1" x14ac:dyDescent="0.2">
      <c r="A319" s="507" t="s">
        <v>441</v>
      </c>
      <c r="B319" s="508" t="s">
        <v>442</v>
      </c>
      <c r="C319" s="509" t="s">
        <v>450</v>
      </c>
      <c r="D319" s="510" t="s">
        <v>451</v>
      </c>
      <c r="E319" s="509" t="s">
        <v>625</v>
      </c>
      <c r="F319" s="510" t="s">
        <v>626</v>
      </c>
      <c r="G319" s="509" t="s">
        <v>1228</v>
      </c>
      <c r="H319" s="509" t="s">
        <v>1229</v>
      </c>
      <c r="I319" s="512">
        <v>36590.375558035717</v>
      </c>
      <c r="J319" s="512">
        <v>8</v>
      </c>
      <c r="K319" s="513">
        <v>292723.03515625</v>
      </c>
    </row>
    <row r="320" spans="1:11" ht="14.45" customHeight="1" x14ac:dyDescent="0.2">
      <c r="A320" s="507" t="s">
        <v>441</v>
      </c>
      <c r="B320" s="508" t="s">
        <v>442</v>
      </c>
      <c r="C320" s="509" t="s">
        <v>450</v>
      </c>
      <c r="D320" s="510" t="s">
        <v>451</v>
      </c>
      <c r="E320" s="509" t="s">
        <v>625</v>
      </c>
      <c r="F320" s="510" t="s">
        <v>626</v>
      </c>
      <c r="G320" s="509" t="s">
        <v>1228</v>
      </c>
      <c r="H320" s="509" t="s">
        <v>1230</v>
      </c>
      <c r="I320" s="512">
        <v>36590.30078125</v>
      </c>
      <c r="J320" s="512">
        <v>6</v>
      </c>
      <c r="K320" s="513">
        <v>219541.8046875</v>
      </c>
    </row>
    <row r="321" spans="1:11" ht="14.45" customHeight="1" x14ac:dyDescent="0.2">
      <c r="A321" s="507" t="s">
        <v>441</v>
      </c>
      <c r="B321" s="508" t="s">
        <v>442</v>
      </c>
      <c r="C321" s="509" t="s">
        <v>450</v>
      </c>
      <c r="D321" s="510" t="s">
        <v>451</v>
      </c>
      <c r="E321" s="509" t="s">
        <v>625</v>
      </c>
      <c r="F321" s="510" t="s">
        <v>626</v>
      </c>
      <c r="G321" s="509" t="s">
        <v>1231</v>
      </c>
      <c r="H321" s="509" t="s">
        <v>1232</v>
      </c>
      <c r="I321" s="512">
        <v>3743</v>
      </c>
      <c r="J321" s="512">
        <v>1</v>
      </c>
      <c r="K321" s="513">
        <v>3743</v>
      </c>
    </row>
    <row r="322" spans="1:11" ht="14.45" customHeight="1" x14ac:dyDescent="0.2">
      <c r="A322" s="507" t="s">
        <v>441</v>
      </c>
      <c r="B322" s="508" t="s">
        <v>442</v>
      </c>
      <c r="C322" s="509" t="s">
        <v>450</v>
      </c>
      <c r="D322" s="510" t="s">
        <v>451</v>
      </c>
      <c r="E322" s="509" t="s">
        <v>625</v>
      </c>
      <c r="F322" s="510" t="s">
        <v>626</v>
      </c>
      <c r="G322" s="509" t="s">
        <v>1233</v>
      </c>
      <c r="H322" s="509" t="s">
        <v>1234</v>
      </c>
      <c r="I322" s="512">
        <v>274.67001342773438</v>
      </c>
      <c r="J322" s="512">
        <v>1</v>
      </c>
      <c r="K322" s="513">
        <v>274.67001342773438</v>
      </c>
    </row>
    <row r="323" spans="1:11" ht="14.45" customHeight="1" x14ac:dyDescent="0.2">
      <c r="A323" s="507" t="s">
        <v>441</v>
      </c>
      <c r="B323" s="508" t="s">
        <v>442</v>
      </c>
      <c r="C323" s="509" t="s">
        <v>450</v>
      </c>
      <c r="D323" s="510" t="s">
        <v>451</v>
      </c>
      <c r="E323" s="509" t="s">
        <v>625</v>
      </c>
      <c r="F323" s="510" t="s">
        <v>626</v>
      </c>
      <c r="G323" s="509" t="s">
        <v>1235</v>
      </c>
      <c r="H323" s="509" t="s">
        <v>1236</v>
      </c>
      <c r="I323" s="512">
        <v>3000.800048828125</v>
      </c>
      <c r="J323" s="512">
        <v>79</v>
      </c>
      <c r="K323" s="513">
        <v>237063.2060546875</v>
      </c>
    </row>
    <row r="324" spans="1:11" ht="14.45" customHeight="1" x14ac:dyDescent="0.2">
      <c r="A324" s="507" t="s">
        <v>441</v>
      </c>
      <c r="B324" s="508" t="s">
        <v>442</v>
      </c>
      <c r="C324" s="509" t="s">
        <v>450</v>
      </c>
      <c r="D324" s="510" t="s">
        <v>451</v>
      </c>
      <c r="E324" s="509" t="s">
        <v>625</v>
      </c>
      <c r="F324" s="510" t="s">
        <v>626</v>
      </c>
      <c r="G324" s="509" t="s">
        <v>1237</v>
      </c>
      <c r="H324" s="509" t="s">
        <v>1238</v>
      </c>
      <c r="I324" s="512">
        <v>52.900001525878906</v>
      </c>
      <c r="J324" s="512">
        <v>20</v>
      </c>
      <c r="K324" s="513">
        <v>1058</v>
      </c>
    </row>
    <row r="325" spans="1:11" ht="14.45" customHeight="1" x14ac:dyDescent="0.2">
      <c r="A325" s="507" t="s">
        <v>441</v>
      </c>
      <c r="B325" s="508" t="s">
        <v>442</v>
      </c>
      <c r="C325" s="509" t="s">
        <v>450</v>
      </c>
      <c r="D325" s="510" t="s">
        <v>451</v>
      </c>
      <c r="E325" s="509" t="s">
        <v>625</v>
      </c>
      <c r="F325" s="510" t="s">
        <v>626</v>
      </c>
      <c r="G325" s="509" t="s">
        <v>1218</v>
      </c>
      <c r="H325" s="509" t="s">
        <v>1239</v>
      </c>
      <c r="I325" s="512">
        <v>25.270000457763672</v>
      </c>
      <c r="J325" s="512">
        <v>140</v>
      </c>
      <c r="K325" s="513">
        <v>3537.0999145507813</v>
      </c>
    </row>
    <row r="326" spans="1:11" ht="14.45" customHeight="1" x14ac:dyDescent="0.2">
      <c r="A326" s="507" t="s">
        <v>441</v>
      </c>
      <c r="B326" s="508" t="s">
        <v>442</v>
      </c>
      <c r="C326" s="509" t="s">
        <v>450</v>
      </c>
      <c r="D326" s="510" t="s">
        <v>451</v>
      </c>
      <c r="E326" s="509" t="s">
        <v>625</v>
      </c>
      <c r="F326" s="510" t="s">
        <v>626</v>
      </c>
      <c r="G326" s="509" t="s">
        <v>1240</v>
      </c>
      <c r="H326" s="509" t="s">
        <v>1241</v>
      </c>
      <c r="I326" s="512">
        <v>492.47000122070313</v>
      </c>
      <c r="J326" s="512">
        <v>15</v>
      </c>
      <c r="K326" s="513">
        <v>7387.0500183105469</v>
      </c>
    </row>
    <row r="327" spans="1:11" ht="14.45" customHeight="1" x14ac:dyDescent="0.2">
      <c r="A327" s="507" t="s">
        <v>441</v>
      </c>
      <c r="B327" s="508" t="s">
        <v>442</v>
      </c>
      <c r="C327" s="509" t="s">
        <v>450</v>
      </c>
      <c r="D327" s="510" t="s">
        <v>451</v>
      </c>
      <c r="E327" s="509" t="s">
        <v>625</v>
      </c>
      <c r="F327" s="510" t="s">
        <v>626</v>
      </c>
      <c r="G327" s="509" t="s">
        <v>1242</v>
      </c>
      <c r="H327" s="509" t="s">
        <v>1243</v>
      </c>
      <c r="I327" s="512">
        <v>492.46923123873199</v>
      </c>
      <c r="J327" s="512">
        <v>15</v>
      </c>
      <c r="K327" s="513">
        <v>7387.0400085449219</v>
      </c>
    </row>
    <row r="328" spans="1:11" ht="14.45" customHeight="1" x14ac:dyDescent="0.2">
      <c r="A328" s="507" t="s">
        <v>441</v>
      </c>
      <c r="B328" s="508" t="s">
        <v>442</v>
      </c>
      <c r="C328" s="509" t="s">
        <v>450</v>
      </c>
      <c r="D328" s="510" t="s">
        <v>451</v>
      </c>
      <c r="E328" s="509" t="s">
        <v>625</v>
      </c>
      <c r="F328" s="510" t="s">
        <v>626</v>
      </c>
      <c r="G328" s="509" t="s">
        <v>1244</v>
      </c>
      <c r="H328" s="509" t="s">
        <v>1245</v>
      </c>
      <c r="I328" s="512">
        <v>984.94000244140625</v>
      </c>
      <c r="J328" s="512">
        <v>1</v>
      </c>
      <c r="K328" s="513">
        <v>984.94000244140625</v>
      </c>
    </row>
    <row r="329" spans="1:11" ht="14.45" customHeight="1" x14ac:dyDescent="0.2">
      <c r="A329" s="507" t="s">
        <v>441</v>
      </c>
      <c r="B329" s="508" t="s">
        <v>442</v>
      </c>
      <c r="C329" s="509" t="s">
        <v>450</v>
      </c>
      <c r="D329" s="510" t="s">
        <v>451</v>
      </c>
      <c r="E329" s="509" t="s">
        <v>625</v>
      </c>
      <c r="F329" s="510" t="s">
        <v>626</v>
      </c>
      <c r="G329" s="509" t="s">
        <v>1246</v>
      </c>
      <c r="H329" s="509" t="s">
        <v>1247</v>
      </c>
      <c r="I329" s="512">
        <v>1608.0899658203125</v>
      </c>
      <c r="J329" s="512">
        <v>1</v>
      </c>
      <c r="K329" s="513">
        <v>1608.0899658203125</v>
      </c>
    </row>
    <row r="330" spans="1:11" ht="14.45" customHeight="1" x14ac:dyDescent="0.2">
      <c r="A330" s="507" t="s">
        <v>441</v>
      </c>
      <c r="B330" s="508" t="s">
        <v>442</v>
      </c>
      <c r="C330" s="509" t="s">
        <v>450</v>
      </c>
      <c r="D330" s="510" t="s">
        <v>451</v>
      </c>
      <c r="E330" s="509" t="s">
        <v>625</v>
      </c>
      <c r="F330" s="510" t="s">
        <v>626</v>
      </c>
      <c r="G330" s="509" t="s">
        <v>1248</v>
      </c>
      <c r="H330" s="509" t="s">
        <v>1249</v>
      </c>
      <c r="I330" s="512">
        <v>1608.0899658203125</v>
      </c>
      <c r="J330" s="512">
        <v>1</v>
      </c>
      <c r="K330" s="513">
        <v>1608.0899658203125</v>
      </c>
    </row>
    <row r="331" spans="1:11" ht="14.45" customHeight="1" x14ac:dyDescent="0.2">
      <c r="A331" s="507" t="s">
        <v>441</v>
      </c>
      <c r="B331" s="508" t="s">
        <v>442</v>
      </c>
      <c r="C331" s="509" t="s">
        <v>450</v>
      </c>
      <c r="D331" s="510" t="s">
        <v>451</v>
      </c>
      <c r="E331" s="509" t="s">
        <v>625</v>
      </c>
      <c r="F331" s="510" t="s">
        <v>626</v>
      </c>
      <c r="G331" s="509" t="s">
        <v>1250</v>
      </c>
      <c r="H331" s="509" t="s">
        <v>1251</v>
      </c>
      <c r="I331" s="512">
        <v>2541</v>
      </c>
      <c r="J331" s="512">
        <v>1</v>
      </c>
      <c r="K331" s="513">
        <v>2541</v>
      </c>
    </row>
    <row r="332" spans="1:11" ht="14.45" customHeight="1" x14ac:dyDescent="0.2">
      <c r="A332" s="507" t="s">
        <v>441</v>
      </c>
      <c r="B332" s="508" t="s">
        <v>442</v>
      </c>
      <c r="C332" s="509" t="s">
        <v>450</v>
      </c>
      <c r="D332" s="510" t="s">
        <v>451</v>
      </c>
      <c r="E332" s="509" t="s">
        <v>625</v>
      </c>
      <c r="F332" s="510" t="s">
        <v>626</v>
      </c>
      <c r="G332" s="509" t="s">
        <v>1252</v>
      </c>
      <c r="H332" s="509" t="s">
        <v>1253</v>
      </c>
      <c r="I332" s="512">
        <v>741.72998046875</v>
      </c>
      <c r="J332" s="512">
        <v>2</v>
      </c>
      <c r="K332" s="513">
        <v>1483.4599609375</v>
      </c>
    </row>
    <row r="333" spans="1:11" ht="14.45" customHeight="1" x14ac:dyDescent="0.2">
      <c r="A333" s="507" t="s">
        <v>441</v>
      </c>
      <c r="B333" s="508" t="s">
        <v>442</v>
      </c>
      <c r="C333" s="509" t="s">
        <v>450</v>
      </c>
      <c r="D333" s="510" t="s">
        <v>451</v>
      </c>
      <c r="E333" s="509" t="s">
        <v>625</v>
      </c>
      <c r="F333" s="510" t="s">
        <v>626</v>
      </c>
      <c r="G333" s="509" t="s">
        <v>1254</v>
      </c>
      <c r="H333" s="509" t="s">
        <v>1255</v>
      </c>
      <c r="I333" s="512">
        <v>492.46928623744418</v>
      </c>
      <c r="J333" s="512">
        <v>17</v>
      </c>
      <c r="K333" s="513">
        <v>8371.9800109863281</v>
      </c>
    </row>
    <row r="334" spans="1:11" ht="14.45" customHeight="1" x14ac:dyDescent="0.2">
      <c r="A334" s="507" t="s">
        <v>441</v>
      </c>
      <c r="B334" s="508" t="s">
        <v>442</v>
      </c>
      <c r="C334" s="509" t="s">
        <v>450</v>
      </c>
      <c r="D334" s="510" t="s">
        <v>451</v>
      </c>
      <c r="E334" s="509" t="s">
        <v>625</v>
      </c>
      <c r="F334" s="510" t="s">
        <v>626</v>
      </c>
      <c r="G334" s="509" t="s">
        <v>1256</v>
      </c>
      <c r="H334" s="509" t="s">
        <v>1257</v>
      </c>
      <c r="I334" s="512">
        <v>492.47000122070313</v>
      </c>
      <c r="J334" s="512">
        <v>14</v>
      </c>
      <c r="K334" s="513">
        <v>6894.5800170898438</v>
      </c>
    </row>
    <row r="335" spans="1:11" ht="14.45" customHeight="1" x14ac:dyDescent="0.2">
      <c r="A335" s="507" t="s">
        <v>441</v>
      </c>
      <c r="B335" s="508" t="s">
        <v>442</v>
      </c>
      <c r="C335" s="509" t="s">
        <v>450</v>
      </c>
      <c r="D335" s="510" t="s">
        <v>451</v>
      </c>
      <c r="E335" s="509" t="s">
        <v>625</v>
      </c>
      <c r="F335" s="510" t="s">
        <v>626</v>
      </c>
      <c r="G335" s="509" t="s">
        <v>1258</v>
      </c>
      <c r="H335" s="509" t="s">
        <v>1259</v>
      </c>
      <c r="I335" s="512">
        <v>492.46916707356769</v>
      </c>
      <c r="J335" s="512">
        <v>17</v>
      </c>
      <c r="K335" s="513">
        <v>8371.9800109863281</v>
      </c>
    </row>
    <row r="336" spans="1:11" ht="14.45" customHeight="1" x14ac:dyDescent="0.2">
      <c r="A336" s="507" t="s">
        <v>441</v>
      </c>
      <c r="B336" s="508" t="s">
        <v>442</v>
      </c>
      <c r="C336" s="509" t="s">
        <v>450</v>
      </c>
      <c r="D336" s="510" t="s">
        <v>451</v>
      </c>
      <c r="E336" s="509" t="s">
        <v>625</v>
      </c>
      <c r="F336" s="510" t="s">
        <v>626</v>
      </c>
      <c r="G336" s="509" t="s">
        <v>1260</v>
      </c>
      <c r="H336" s="509" t="s">
        <v>1261</v>
      </c>
      <c r="I336" s="512">
        <v>5614.46484375</v>
      </c>
      <c r="J336" s="512">
        <v>2</v>
      </c>
      <c r="K336" s="513">
        <v>11228.9296875</v>
      </c>
    </row>
    <row r="337" spans="1:11" ht="14.45" customHeight="1" x14ac:dyDescent="0.2">
      <c r="A337" s="507" t="s">
        <v>441</v>
      </c>
      <c r="B337" s="508" t="s">
        <v>442</v>
      </c>
      <c r="C337" s="509" t="s">
        <v>450</v>
      </c>
      <c r="D337" s="510" t="s">
        <v>451</v>
      </c>
      <c r="E337" s="509" t="s">
        <v>625</v>
      </c>
      <c r="F337" s="510" t="s">
        <v>626</v>
      </c>
      <c r="G337" s="509" t="s">
        <v>1262</v>
      </c>
      <c r="H337" s="509" t="s">
        <v>1263</v>
      </c>
      <c r="I337" s="512">
        <v>11.659999847412109</v>
      </c>
      <c r="J337" s="512">
        <v>1220</v>
      </c>
      <c r="K337" s="513">
        <v>14230.559524536133</v>
      </c>
    </row>
    <row r="338" spans="1:11" ht="14.45" customHeight="1" x14ac:dyDescent="0.2">
      <c r="A338" s="507" t="s">
        <v>441</v>
      </c>
      <c r="B338" s="508" t="s">
        <v>442</v>
      </c>
      <c r="C338" s="509" t="s">
        <v>450</v>
      </c>
      <c r="D338" s="510" t="s">
        <v>451</v>
      </c>
      <c r="E338" s="509" t="s">
        <v>625</v>
      </c>
      <c r="F338" s="510" t="s">
        <v>626</v>
      </c>
      <c r="G338" s="509" t="s">
        <v>1264</v>
      </c>
      <c r="H338" s="509" t="s">
        <v>1265</v>
      </c>
      <c r="I338" s="512">
        <v>18.139462113380432</v>
      </c>
      <c r="J338" s="512">
        <v>1780</v>
      </c>
      <c r="K338" s="513">
        <v>32285.480712890625</v>
      </c>
    </row>
    <row r="339" spans="1:11" ht="14.45" customHeight="1" x14ac:dyDescent="0.2">
      <c r="A339" s="507" t="s">
        <v>441</v>
      </c>
      <c r="B339" s="508" t="s">
        <v>442</v>
      </c>
      <c r="C339" s="509" t="s">
        <v>450</v>
      </c>
      <c r="D339" s="510" t="s">
        <v>451</v>
      </c>
      <c r="E339" s="509" t="s">
        <v>625</v>
      </c>
      <c r="F339" s="510" t="s">
        <v>626</v>
      </c>
      <c r="G339" s="509" t="s">
        <v>1266</v>
      </c>
      <c r="H339" s="509" t="s">
        <v>1267</v>
      </c>
      <c r="I339" s="512">
        <v>17.547502573798685</v>
      </c>
      <c r="J339" s="512">
        <v>7320</v>
      </c>
      <c r="K339" s="513">
        <v>128429.4267578125</v>
      </c>
    </row>
    <row r="340" spans="1:11" ht="14.45" customHeight="1" x14ac:dyDescent="0.2">
      <c r="A340" s="507" t="s">
        <v>441</v>
      </c>
      <c r="B340" s="508" t="s">
        <v>442</v>
      </c>
      <c r="C340" s="509" t="s">
        <v>450</v>
      </c>
      <c r="D340" s="510" t="s">
        <v>451</v>
      </c>
      <c r="E340" s="509" t="s">
        <v>625</v>
      </c>
      <c r="F340" s="510" t="s">
        <v>626</v>
      </c>
      <c r="G340" s="509" t="s">
        <v>1268</v>
      </c>
      <c r="H340" s="509" t="s">
        <v>1269</v>
      </c>
      <c r="I340" s="512">
        <v>11.457571302141462</v>
      </c>
      <c r="J340" s="512">
        <v>140</v>
      </c>
      <c r="K340" s="513">
        <v>1604.4399871826172</v>
      </c>
    </row>
    <row r="341" spans="1:11" ht="14.45" customHeight="1" x14ac:dyDescent="0.2">
      <c r="A341" s="507" t="s">
        <v>441</v>
      </c>
      <c r="B341" s="508" t="s">
        <v>442</v>
      </c>
      <c r="C341" s="509" t="s">
        <v>450</v>
      </c>
      <c r="D341" s="510" t="s">
        <v>451</v>
      </c>
      <c r="E341" s="509" t="s">
        <v>625</v>
      </c>
      <c r="F341" s="510" t="s">
        <v>626</v>
      </c>
      <c r="G341" s="509" t="s">
        <v>1268</v>
      </c>
      <c r="H341" s="509" t="s">
        <v>1270</v>
      </c>
      <c r="I341" s="512">
        <v>11.373111089070639</v>
      </c>
      <c r="J341" s="512">
        <v>110</v>
      </c>
      <c r="K341" s="513">
        <v>1251.2499847412109</v>
      </c>
    </row>
    <row r="342" spans="1:11" ht="14.45" customHeight="1" x14ac:dyDescent="0.2">
      <c r="A342" s="507" t="s">
        <v>441</v>
      </c>
      <c r="B342" s="508" t="s">
        <v>442</v>
      </c>
      <c r="C342" s="509" t="s">
        <v>450</v>
      </c>
      <c r="D342" s="510" t="s">
        <v>451</v>
      </c>
      <c r="E342" s="509" t="s">
        <v>625</v>
      </c>
      <c r="F342" s="510" t="s">
        <v>626</v>
      </c>
      <c r="G342" s="509" t="s">
        <v>1271</v>
      </c>
      <c r="H342" s="509" t="s">
        <v>1272</v>
      </c>
      <c r="I342" s="512">
        <v>16.457713808332169</v>
      </c>
      <c r="J342" s="512">
        <v>120</v>
      </c>
      <c r="K342" s="513">
        <v>1974.5799713134766</v>
      </c>
    </row>
    <row r="343" spans="1:11" ht="14.45" customHeight="1" x14ac:dyDescent="0.2">
      <c r="A343" s="507" t="s">
        <v>441</v>
      </c>
      <c r="B343" s="508" t="s">
        <v>442</v>
      </c>
      <c r="C343" s="509" t="s">
        <v>450</v>
      </c>
      <c r="D343" s="510" t="s">
        <v>451</v>
      </c>
      <c r="E343" s="509" t="s">
        <v>625</v>
      </c>
      <c r="F343" s="510" t="s">
        <v>626</v>
      </c>
      <c r="G343" s="509" t="s">
        <v>1271</v>
      </c>
      <c r="H343" s="509" t="s">
        <v>1273</v>
      </c>
      <c r="I343" s="512">
        <v>16.460579299926756</v>
      </c>
      <c r="J343" s="512">
        <v>140</v>
      </c>
      <c r="K343" s="513">
        <v>2304.0999526977539</v>
      </c>
    </row>
    <row r="344" spans="1:11" ht="14.45" customHeight="1" x14ac:dyDescent="0.2">
      <c r="A344" s="507" t="s">
        <v>441</v>
      </c>
      <c r="B344" s="508" t="s">
        <v>442</v>
      </c>
      <c r="C344" s="509" t="s">
        <v>450</v>
      </c>
      <c r="D344" s="510" t="s">
        <v>451</v>
      </c>
      <c r="E344" s="509" t="s">
        <v>625</v>
      </c>
      <c r="F344" s="510" t="s">
        <v>626</v>
      </c>
      <c r="G344" s="509" t="s">
        <v>1274</v>
      </c>
      <c r="H344" s="509" t="s">
        <v>1275</v>
      </c>
      <c r="I344" s="512">
        <v>5203.067249644886</v>
      </c>
      <c r="J344" s="512">
        <v>16</v>
      </c>
      <c r="K344" s="513">
        <v>83249.0498046875</v>
      </c>
    </row>
    <row r="345" spans="1:11" ht="14.45" customHeight="1" x14ac:dyDescent="0.2">
      <c r="A345" s="507" t="s">
        <v>441</v>
      </c>
      <c r="B345" s="508" t="s">
        <v>442</v>
      </c>
      <c r="C345" s="509" t="s">
        <v>450</v>
      </c>
      <c r="D345" s="510" t="s">
        <v>451</v>
      </c>
      <c r="E345" s="509" t="s">
        <v>625</v>
      </c>
      <c r="F345" s="510" t="s">
        <v>626</v>
      </c>
      <c r="G345" s="509" t="s">
        <v>1276</v>
      </c>
      <c r="H345" s="509" t="s">
        <v>1277</v>
      </c>
      <c r="I345" s="512">
        <v>5941.186686197917</v>
      </c>
      <c r="J345" s="512">
        <v>3</v>
      </c>
      <c r="K345" s="513">
        <v>17823.56005859375</v>
      </c>
    </row>
    <row r="346" spans="1:11" ht="14.45" customHeight="1" x14ac:dyDescent="0.2">
      <c r="A346" s="507" t="s">
        <v>441</v>
      </c>
      <c r="B346" s="508" t="s">
        <v>442</v>
      </c>
      <c r="C346" s="509" t="s">
        <v>450</v>
      </c>
      <c r="D346" s="510" t="s">
        <v>451</v>
      </c>
      <c r="E346" s="509" t="s">
        <v>625</v>
      </c>
      <c r="F346" s="510" t="s">
        <v>626</v>
      </c>
      <c r="G346" s="509" t="s">
        <v>1278</v>
      </c>
      <c r="H346" s="509" t="s">
        <v>1279</v>
      </c>
      <c r="I346" s="512">
        <v>2879.7950439453125</v>
      </c>
      <c r="J346" s="512">
        <v>2</v>
      </c>
      <c r="K346" s="513">
        <v>5759.590087890625</v>
      </c>
    </row>
    <row r="347" spans="1:11" ht="14.45" customHeight="1" x14ac:dyDescent="0.2">
      <c r="A347" s="507" t="s">
        <v>441</v>
      </c>
      <c r="B347" s="508" t="s">
        <v>442</v>
      </c>
      <c r="C347" s="509" t="s">
        <v>450</v>
      </c>
      <c r="D347" s="510" t="s">
        <v>451</v>
      </c>
      <c r="E347" s="509" t="s">
        <v>625</v>
      </c>
      <c r="F347" s="510" t="s">
        <v>626</v>
      </c>
      <c r="G347" s="509" t="s">
        <v>1278</v>
      </c>
      <c r="H347" s="509" t="s">
        <v>1280</v>
      </c>
      <c r="I347" s="512">
        <v>2879.840087890625</v>
      </c>
      <c r="J347" s="512">
        <v>2</v>
      </c>
      <c r="K347" s="513">
        <v>5759.68017578125</v>
      </c>
    </row>
    <row r="348" spans="1:11" ht="14.45" customHeight="1" x14ac:dyDescent="0.2">
      <c r="A348" s="507" t="s">
        <v>441</v>
      </c>
      <c r="B348" s="508" t="s">
        <v>442</v>
      </c>
      <c r="C348" s="509" t="s">
        <v>450</v>
      </c>
      <c r="D348" s="510" t="s">
        <v>451</v>
      </c>
      <c r="E348" s="509" t="s">
        <v>625</v>
      </c>
      <c r="F348" s="510" t="s">
        <v>626</v>
      </c>
      <c r="G348" s="509" t="s">
        <v>1260</v>
      </c>
      <c r="H348" s="509" t="s">
        <v>1281</v>
      </c>
      <c r="I348" s="512">
        <v>5614.592529296875</v>
      </c>
      <c r="J348" s="512">
        <v>3</v>
      </c>
      <c r="K348" s="513">
        <v>16843.66015625</v>
      </c>
    </row>
    <row r="349" spans="1:11" ht="14.45" customHeight="1" x14ac:dyDescent="0.2">
      <c r="A349" s="507" t="s">
        <v>441</v>
      </c>
      <c r="B349" s="508" t="s">
        <v>442</v>
      </c>
      <c r="C349" s="509" t="s">
        <v>450</v>
      </c>
      <c r="D349" s="510" t="s">
        <v>451</v>
      </c>
      <c r="E349" s="509" t="s">
        <v>625</v>
      </c>
      <c r="F349" s="510" t="s">
        <v>626</v>
      </c>
      <c r="G349" s="509" t="s">
        <v>1282</v>
      </c>
      <c r="H349" s="509" t="s">
        <v>1283</v>
      </c>
      <c r="I349" s="512">
        <v>9899.0703125</v>
      </c>
      <c r="J349" s="512">
        <v>1</v>
      </c>
      <c r="K349" s="513">
        <v>9899.0703125</v>
      </c>
    </row>
    <row r="350" spans="1:11" ht="14.45" customHeight="1" x14ac:dyDescent="0.2">
      <c r="A350" s="507" t="s">
        <v>441</v>
      </c>
      <c r="B350" s="508" t="s">
        <v>442</v>
      </c>
      <c r="C350" s="509" t="s">
        <v>450</v>
      </c>
      <c r="D350" s="510" t="s">
        <v>451</v>
      </c>
      <c r="E350" s="509" t="s">
        <v>625</v>
      </c>
      <c r="F350" s="510" t="s">
        <v>626</v>
      </c>
      <c r="G350" s="509" t="s">
        <v>1284</v>
      </c>
      <c r="H350" s="509" t="s">
        <v>1285</v>
      </c>
      <c r="I350" s="512">
        <v>1144.6600341796875</v>
      </c>
      <c r="J350" s="512">
        <v>1</v>
      </c>
      <c r="K350" s="513">
        <v>1144.6600341796875</v>
      </c>
    </row>
    <row r="351" spans="1:11" ht="14.45" customHeight="1" x14ac:dyDescent="0.2">
      <c r="A351" s="507" t="s">
        <v>441</v>
      </c>
      <c r="B351" s="508" t="s">
        <v>442</v>
      </c>
      <c r="C351" s="509" t="s">
        <v>450</v>
      </c>
      <c r="D351" s="510" t="s">
        <v>451</v>
      </c>
      <c r="E351" s="509" t="s">
        <v>625</v>
      </c>
      <c r="F351" s="510" t="s">
        <v>626</v>
      </c>
      <c r="G351" s="509" t="s">
        <v>1286</v>
      </c>
      <c r="H351" s="509" t="s">
        <v>1287</v>
      </c>
      <c r="I351" s="512">
        <v>492.47000122070313</v>
      </c>
      <c r="J351" s="512">
        <v>15</v>
      </c>
      <c r="K351" s="513">
        <v>7387.0500183105469</v>
      </c>
    </row>
    <row r="352" spans="1:11" ht="14.45" customHeight="1" x14ac:dyDescent="0.2">
      <c r="A352" s="507" t="s">
        <v>441</v>
      </c>
      <c r="B352" s="508" t="s">
        <v>442</v>
      </c>
      <c r="C352" s="509" t="s">
        <v>450</v>
      </c>
      <c r="D352" s="510" t="s">
        <v>451</v>
      </c>
      <c r="E352" s="509" t="s">
        <v>625</v>
      </c>
      <c r="F352" s="510" t="s">
        <v>626</v>
      </c>
      <c r="G352" s="509" t="s">
        <v>1288</v>
      </c>
      <c r="H352" s="509" t="s">
        <v>1289</v>
      </c>
      <c r="I352" s="512">
        <v>984.94000244140625</v>
      </c>
      <c r="J352" s="512">
        <v>1</v>
      </c>
      <c r="K352" s="513">
        <v>984.94000244140625</v>
      </c>
    </row>
    <row r="353" spans="1:11" ht="14.45" customHeight="1" x14ac:dyDescent="0.2">
      <c r="A353" s="507" t="s">
        <v>441</v>
      </c>
      <c r="B353" s="508" t="s">
        <v>442</v>
      </c>
      <c r="C353" s="509" t="s">
        <v>450</v>
      </c>
      <c r="D353" s="510" t="s">
        <v>451</v>
      </c>
      <c r="E353" s="509" t="s">
        <v>625</v>
      </c>
      <c r="F353" s="510" t="s">
        <v>626</v>
      </c>
      <c r="G353" s="509" t="s">
        <v>1290</v>
      </c>
      <c r="H353" s="509" t="s">
        <v>1291</v>
      </c>
      <c r="I353" s="512">
        <v>1608.0899658203125</v>
      </c>
      <c r="J353" s="512">
        <v>1</v>
      </c>
      <c r="K353" s="513">
        <v>1608.0899658203125</v>
      </c>
    </row>
    <row r="354" spans="1:11" ht="14.45" customHeight="1" x14ac:dyDescent="0.2">
      <c r="A354" s="507" t="s">
        <v>441</v>
      </c>
      <c r="B354" s="508" t="s">
        <v>442</v>
      </c>
      <c r="C354" s="509" t="s">
        <v>450</v>
      </c>
      <c r="D354" s="510" t="s">
        <v>451</v>
      </c>
      <c r="E354" s="509" t="s">
        <v>625</v>
      </c>
      <c r="F354" s="510" t="s">
        <v>626</v>
      </c>
      <c r="G354" s="509" t="s">
        <v>1292</v>
      </c>
      <c r="H354" s="509" t="s">
        <v>1293</v>
      </c>
      <c r="I354" s="512">
        <v>1608.0899658203125</v>
      </c>
      <c r="J354" s="512">
        <v>1</v>
      </c>
      <c r="K354" s="513">
        <v>1608.0899658203125</v>
      </c>
    </row>
    <row r="355" spans="1:11" ht="14.45" customHeight="1" x14ac:dyDescent="0.2">
      <c r="A355" s="507" t="s">
        <v>441</v>
      </c>
      <c r="B355" s="508" t="s">
        <v>442</v>
      </c>
      <c r="C355" s="509" t="s">
        <v>450</v>
      </c>
      <c r="D355" s="510" t="s">
        <v>451</v>
      </c>
      <c r="E355" s="509" t="s">
        <v>625</v>
      </c>
      <c r="F355" s="510" t="s">
        <v>626</v>
      </c>
      <c r="G355" s="509" t="s">
        <v>1294</v>
      </c>
      <c r="H355" s="509" t="s">
        <v>1295</v>
      </c>
      <c r="I355" s="512">
        <v>10.369999885559082</v>
      </c>
      <c r="J355" s="512">
        <v>150</v>
      </c>
      <c r="K355" s="513">
        <v>1555.4599609375</v>
      </c>
    </row>
    <row r="356" spans="1:11" ht="14.45" customHeight="1" x14ac:dyDescent="0.2">
      <c r="A356" s="507" t="s">
        <v>441</v>
      </c>
      <c r="B356" s="508" t="s">
        <v>442</v>
      </c>
      <c r="C356" s="509" t="s">
        <v>450</v>
      </c>
      <c r="D356" s="510" t="s">
        <v>451</v>
      </c>
      <c r="E356" s="509" t="s">
        <v>625</v>
      </c>
      <c r="F356" s="510" t="s">
        <v>626</v>
      </c>
      <c r="G356" s="509" t="s">
        <v>1296</v>
      </c>
      <c r="H356" s="509" t="s">
        <v>1297</v>
      </c>
      <c r="I356" s="512">
        <v>9.6800065636634827</v>
      </c>
      <c r="J356" s="512">
        <v>1600</v>
      </c>
      <c r="K356" s="513">
        <v>15488.010009765625</v>
      </c>
    </row>
    <row r="357" spans="1:11" ht="14.45" customHeight="1" x14ac:dyDescent="0.2">
      <c r="A357" s="507" t="s">
        <v>441</v>
      </c>
      <c r="B357" s="508" t="s">
        <v>442</v>
      </c>
      <c r="C357" s="509" t="s">
        <v>450</v>
      </c>
      <c r="D357" s="510" t="s">
        <v>451</v>
      </c>
      <c r="E357" s="509" t="s">
        <v>625</v>
      </c>
      <c r="F357" s="510" t="s">
        <v>626</v>
      </c>
      <c r="G357" s="509" t="s">
        <v>1294</v>
      </c>
      <c r="H357" s="509" t="s">
        <v>1298</v>
      </c>
      <c r="I357" s="512">
        <v>10.369999885559082</v>
      </c>
      <c r="J357" s="512">
        <v>100</v>
      </c>
      <c r="K357" s="513">
        <v>1036.969970703125</v>
      </c>
    </row>
    <row r="358" spans="1:11" ht="14.45" customHeight="1" x14ac:dyDescent="0.2">
      <c r="A358" s="507" t="s">
        <v>441</v>
      </c>
      <c r="B358" s="508" t="s">
        <v>442</v>
      </c>
      <c r="C358" s="509" t="s">
        <v>450</v>
      </c>
      <c r="D358" s="510" t="s">
        <v>451</v>
      </c>
      <c r="E358" s="509" t="s">
        <v>625</v>
      </c>
      <c r="F358" s="510" t="s">
        <v>626</v>
      </c>
      <c r="G358" s="509" t="s">
        <v>1296</v>
      </c>
      <c r="H358" s="509" t="s">
        <v>1299</v>
      </c>
      <c r="I358" s="512">
        <v>9.6799957535483614</v>
      </c>
      <c r="J358" s="512">
        <v>2300</v>
      </c>
      <c r="K358" s="513">
        <v>22263.989990234375</v>
      </c>
    </row>
    <row r="359" spans="1:11" ht="14.45" customHeight="1" x14ac:dyDescent="0.2">
      <c r="A359" s="507" t="s">
        <v>441</v>
      </c>
      <c r="B359" s="508" t="s">
        <v>442</v>
      </c>
      <c r="C359" s="509" t="s">
        <v>450</v>
      </c>
      <c r="D359" s="510" t="s">
        <v>451</v>
      </c>
      <c r="E359" s="509" t="s">
        <v>625</v>
      </c>
      <c r="F359" s="510" t="s">
        <v>626</v>
      </c>
      <c r="G359" s="509" t="s">
        <v>1300</v>
      </c>
      <c r="H359" s="509" t="s">
        <v>1301</v>
      </c>
      <c r="I359" s="512">
        <v>3223.655428799716</v>
      </c>
      <c r="J359" s="512">
        <v>18</v>
      </c>
      <c r="K359" s="513">
        <v>58024.530029296875</v>
      </c>
    </row>
    <row r="360" spans="1:11" ht="14.45" customHeight="1" x14ac:dyDescent="0.2">
      <c r="A360" s="507" t="s">
        <v>441</v>
      </c>
      <c r="B360" s="508" t="s">
        <v>442</v>
      </c>
      <c r="C360" s="509" t="s">
        <v>450</v>
      </c>
      <c r="D360" s="510" t="s">
        <v>451</v>
      </c>
      <c r="E360" s="509" t="s">
        <v>625</v>
      </c>
      <c r="F360" s="510" t="s">
        <v>626</v>
      </c>
      <c r="G360" s="509" t="s">
        <v>1302</v>
      </c>
      <c r="H360" s="509" t="s">
        <v>1303</v>
      </c>
      <c r="I360" s="512">
        <v>51.419998168945313</v>
      </c>
      <c r="J360" s="512">
        <v>1410</v>
      </c>
      <c r="K360" s="513">
        <v>72502.198852539063</v>
      </c>
    </row>
    <row r="361" spans="1:11" ht="14.45" customHeight="1" x14ac:dyDescent="0.2">
      <c r="A361" s="507" t="s">
        <v>441</v>
      </c>
      <c r="B361" s="508" t="s">
        <v>442</v>
      </c>
      <c r="C361" s="509" t="s">
        <v>450</v>
      </c>
      <c r="D361" s="510" t="s">
        <v>451</v>
      </c>
      <c r="E361" s="509" t="s">
        <v>625</v>
      </c>
      <c r="F361" s="510" t="s">
        <v>626</v>
      </c>
      <c r="G361" s="509" t="s">
        <v>1304</v>
      </c>
      <c r="H361" s="509" t="s">
        <v>1305</v>
      </c>
      <c r="I361" s="512">
        <v>51.419998168945313</v>
      </c>
      <c r="J361" s="512">
        <v>1410</v>
      </c>
      <c r="K361" s="513">
        <v>72502.198852539063</v>
      </c>
    </row>
    <row r="362" spans="1:11" ht="14.45" customHeight="1" x14ac:dyDescent="0.2">
      <c r="A362" s="507" t="s">
        <v>441</v>
      </c>
      <c r="B362" s="508" t="s">
        <v>442</v>
      </c>
      <c r="C362" s="509" t="s">
        <v>450</v>
      </c>
      <c r="D362" s="510" t="s">
        <v>451</v>
      </c>
      <c r="E362" s="509" t="s">
        <v>625</v>
      </c>
      <c r="F362" s="510" t="s">
        <v>626</v>
      </c>
      <c r="G362" s="509" t="s">
        <v>1306</v>
      </c>
      <c r="H362" s="509" t="s">
        <v>1307</v>
      </c>
      <c r="I362" s="512">
        <v>51.419998168945313</v>
      </c>
      <c r="J362" s="512">
        <v>470</v>
      </c>
      <c r="K362" s="513">
        <v>24167.400573730469</v>
      </c>
    </row>
    <row r="363" spans="1:11" ht="14.45" customHeight="1" x14ac:dyDescent="0.2">
      <c r="A363" s="507" t="s">
        <v>441</v>
      </c>
      <c r="B363" s="508" t="s">
        <v>442</v>
      </c>
      <c r="C363" s="509" t="s">
        <v>450</v>
      </c>
      <c r="D363" s="510" t="s">
        <v>451</v>
      </c>
      <c r="E363" s="509" t="s">
        <v>625</v>
      </c>
      <c r="F363" s="510" t="s">
        <v>626</v>
      </c>
      <c r="G363" s="509" t="s">
        <v>1308</v>
      </c>
      <c r="H363" s="509" t="s">
        <v>1309</v>
      </c>
      <c r="I363" s="512">
        <v>51.419998168945313</v>
      </c>
      <c r="J363" s="512">
        <v>470</v>
      </c>
      <c r="K363" s="513">
        <v>24167.400573730469</v>
      </c>
    </row>
    <row r="364" spans="1:11" ht="14.45" customHeight="1" x14ac:dyDescent="0.2">
      <c r="A364" s="507" t="s">
        <v>441</v>
      </c>
      <c r="B364" s="508" t="s">
        <v>442</v>
      </c>
      <c r="C364" s="509" t="s">
        <v>450</v>
      </c>
      <c r="D364" s="510" t="s">
        <v>451</v>
      </c>
      <c r="E364" s="509" t="s">
        <v>625</v>
      </c>
      <c r="F364" s="510" t="s">
        <v>626</v>
      </c>
      <c r="G364" s="509" t="s">
        <v>1310</v>
      </c>
      <c r="H364" s="509" t="s">
        <v>1311</v>
      </c>
      <c r="I364" s="512">
        <v>51.419998168945313</v>
      </c>
      <c r="J364" s="512">
        <v>470</v>
      </c>
      <c r="K364" s="513">
        <v>24167.400573730469</v>
      </c>
    </row>
    <row r="365" spans="1:11" ht="14.45" customHeight="1" x14ac:dyDescent="0.2">
      <c r="A365" s="507" t="s">
        <v>441</v>
      </c>
      <c r="B365" s="508" t="s">
        <v>442</v>
      </c>
      <c r="C365" s="509" t="s">
        <v>450</v>
      </c>
      <c r="D365" s="510" t="s">
        <v>451</v>
      </c>
      <c r="E365" s="509" t="s">
        <v>625</v>
      </c>
      <c r="F365" s="510" t="s">
        <v>626</v>
      </c>
      <c r="G365" s="509" t="s">
        <v>1312</v>
      </c>
      <c r="H365" s="509" t="s">
        <v>1313</v>
      </c>
      <c r="I365" s="512">
        <v>51.419998168945313</v>
      </c>
      <c r="J365" s="512">
        <v>470</v>
      </c>
      <c r="K365" s="513">
        <v>24167.400573730469</v>
      </c>
    </row>
    <row r="366" spans="1:11" ht="14.45" customHeight="1" x14ac:dyDescent="0.2">
      <c r="A366" s="507" t="s">
        <v>441</v>
      </c>
      <c r="B366" s="508" t="s">
        <v>442</v>
      </c>
      <c r="C366" s="509" t="s">
        <v>450</v>
      </c>
      <c r="D366" s="510" t="s">
        <v>451</v>
      </c>
      <c r="E366" s="509" t="s">
        <v>625</v>
      </c>
      <c r="F366" s="510" t="s">
        <v>626</v>
      </c>
      <c r="G366" s="509" t="s">
        <v>1314</v>
      </c>
      <c r="H366" s="509" t="s">
        <v>1315</v>
      </c>
      <c r="I366" s="512">
        <v>9.7200002670288086</v>
      </c>
      <c r="J366" s="512">
        <v>60</v>
      </c>
      <c r="K366" s="513">
        <v>582.99000549316406</v>
      </c>
    </row>
    <row r="367" spans="1:11" ht="14.45" customHeight="1" x14ac:dyDescent="0.2">
      <c r="A367" s="507" t="s">
        <v>441</v>
      </c>
      <c r="B367" s="508" t="s">
        <v>442</v>
      </c>
      <c r="C367" s="509" t="s">
        <v>450</v>
      </c>
      <c r="D367" s="510" t="s">
        <v>451</v>
      </c>
      <c r="E367" s="509" t="s">
        <v>625</v>
      </c>
      <c r="F367" s="510" t="s">
        <v>626</v>
      </c>
      <c r="G367" s="509" t="s">
        <v>1314</v>
      </c>
      <c r="H367" s="509" t="s">
        <v>1316</v>
      </c>
      <c r="I367" s="512">
        <v>9.7200002670288086</v>
      </c>
      <c r="J367" s="512">
        <v>120</v>
      </c>
      <c r="K367" s="513">
        <v>1165.9700012207031</v>
      </c>
    </row>
    <row r="368" spans="1:11" ht="14.45" customHeight="1" x14ac:dyDescent="0.2">
      <c r="A368" s="507" t="s">
        <v>441</v>
      </c>
      <c r="B368" s="508" t="s">
        <v>442</v>
      </c>
      <c r="C368" s="509" t="s">
        <v>450</v>
      </c>
      <c r="D368" s="510" t="s">
        <v>451</v>
      </c>
      <c r="E368" s="509" t="s">
        <v>625</v>
      </c>
      <c r="F368" s="510" t="s">
        <v>626</v>
      </c>
      <c r="G368" s="509" t="s">
        <v>1317</v>
      </c>
      <c r="H368" s="509" t="s">
        <v>1318</v>
      </c>
      <c r="I368" s="512">
        <v>353.60000610351563</v>
      </c>
      <c r="J368" s="512">
        <v>2</v>
      </c>
      <c r="K368" s="513">
        <v>707.20001220703125</v>
      </c>
    </row>
    <row r="369" spans="1:11" ht="14.45" customHeight="1" x14ac:dyDescent="0.2">
      <c r="A369" s="507" t="s">
        <v>441</v>
      </c>
      <c r="B369" s="508" t="s">
        <v>442</v>
      </c>
      <c r="C369" s="509" t="s">
        <v>450</v>
      </c>
      <c r="D369" s="510" t="s">
        <v>451</v>
      </c>
      <c r="E369" s="509" t="s">
        <v>625</v>
      </c>
      <c r="F369" s="510" t="s">
        <v>626</v>
      </c>
      <c r="G369" s="509" t="s">
        <v>1319</v>
      </c>
      <c r="H369" s="509" t="s">
        <v>1320</v>
      </c>
      <c r="I369" s="512">
        <v>4128.2998046875</v>
      </c>
      <c r="J369" s="512">
        <v>4</v>
      </c>
      <c r="K369" s="513">
        <v>16513.19921875</v>
      </c>
    </row>
    <row r="370" spans="1:11" ht="14.45" customHeight="1" x14ac:dyDescent="0.2">
      <c r="A370" s="507" t="s">
        <v>441</v>
      </c>
      <c r="B370" s="508" t="s">
        <v>442</v>
      </c>
      <c r="C370" s="509" t="s">
        <v>450</v>
      </c>
      <c r="D370" s="510" t="s">
        <v>451</v>
      </c>
      <c r="E370" s="509" t="s">
        <v>625</v>
      </c>
      <c r="F370" s="510" t="s">
        <v>626</v>
      </c>
      <c r="G370" s="509" t="s">
        <v>1321</v>
      </c>
      <c r="H370" s="509" t="s">
        <v>1322</v>
      </c>
      <c r="I370" s="512">
        <v>5650.7001953125</v>
      </c>
      <c r="J370" s="512">
        <v>4</v>
      </c>
      <c r="K370" s="513">
        <v>22602.80078125</v>
      </c>
    </row>
    <row r="371" spans="1:11" ht="14.45" customHeight="1" x14ac:dyDescent="0.2">
      <c r="A371" s="507" t="s">
        <v>441</v>
      </c>
      <c r="B371" s="508" t="s">
        <v>442</v>
      </c>
      <c r="C371" s="509" t="s">
        <v>450</v>
      </c>
      <c r="D371" s="510" t="s">
        <v>451</v>
      </c>
      <c r="E371" s="509" t="s">
        <v>625</v>
      </c>
      <c r="F371" s="510" t="s">
        <v>626</v>
      </c>
      <c r="G371" s="509" t="s">
        <v>1323</v>
      </c>
      <c r="H371" s="509" t="s">
        <v>1324</v>
      </c>
      <c r="I371" s="512">
        <v>756.25</v>
      </c>
      <c r="J371" s="512">
        <v>6</v>
      </c>
      <c r="K371" s="513">
        <v>4537.5</v>
      </c>
    </row>
    <row r="372" spans="1:11" ht="14.45" customHeight="1" x14ac:dyDescent="0.2">
      <c r="A372" s="507" t="s">
        <v>441</v>
      </c>
      <c r="B372" s="508" t="s">
        <v>442</v>
      </c>
      <c r="C372" s="509" t="s">
        <v>450</v>
      </c>
      <c r="D372" s="510" t="s">
        <v>451</v>
      </c>
      <c r="E372" s="509" t="s">
        <v>625</v>
      </c>
      <c r="F372" s="510" t="s">
        <v>626</v>
      </c>
      <c r="G372" s="509" t="s">
        <v>1323</v>
      </c>
      <c r="H372" s="509" t="s">
        <v>1325</v>
      </c>
      <c r="I372" s="512">
        <v>756.27499389648438</v>
      </c>
      <c r="J372" s="512">
        <v>3</v>
      </c>
      <c r="K372" s="513">
        <v>2268.8099975585938</v>
      </c>
    </row>
    <row r="373" spans="1:11" ht="14.45" customHeight="1" x14ac:dyDescent="0.2">
      <c r="A373" s="507" t="s">
        <v>441</v>
      </c>
      <c r="B373" s="508" t="s">
        <v>442</v>
      </c>
      <c r="C373" s="509" t="s">
        <v>450</v>
      </c>
      <c r="D373" s="510" t="s">
        <v>451</v>
      </c>
      <c r="E373" s="509" t="s">
        <v>625</v>
      </c>
      <c r="F373" s="510" t="s">
        <v>626</v>
      </c>
      <c r="G373" s="509" t="s">
        <v>1326</v>
      </c>
      <c r="H373" s="509" t="s">
        <v>1327</v>
      </c>
      <c r="I373" s="512">
        <v>24</v>
      </c>
      <c r="J373" s="512">
        <v>10</v>
      </c>
      <c r="K373" s="513">
        <v>240</v>
      </c>
    </row>
    <row r="374" spans="1:11" ht="14.45" customHeight="1" x14ac:dyDescent="0.2">
      <c r="A374" s="507" t="s">
        <v>441</v>
      </c>
      <c r="B374" s="508" t="s">
        <v>442</v>
      </c>
      <c r="C374" s="509" t="s">
        <v>450</v>
      </c>
      <c r="D374" s="510" t="s">
        <v>451</v>
      </c>
      <c r="E374" s="509" t="s">
        <v>625</v>
      </c>
      <c r="F374" s="510" t="s">
        <v>626</v>
      </c>
      <c r="G374" s="509" t="s">
        <v>1328</v>
      </c>
      <c r="H374" s="509" t="s">
        <v>1329</v>
      </c>
      <c r="I374" s="512">
        <v>274.66850280761719</v>
      </c>
      <c r="J374" s="512">
        <v>20</v>
      </c>
      <c r="K374" s="513">
        <v>5493.369873046875</v>
      </c>
    </row>
    <row r="375" spans="1:11" ht="14.45" customHeight="1" x14ac:dyDescent="0.2">
      <c r="A375" s="507" t="s">
        <v>441</v>
      </c>
      <c r="B375" s="508" t="s">
        <v>442</v>
      </c>
      <c r="C375" s="509" t="s">
        <v>450</v>
      </c>
      <c r="D375" s="510" t="s">
        <v>451</v>
      </c>
      <c r="E375" s="509" t="s">
        <v>625</v>
      </c>
      <c r="F375" s="510" t="s">
        <v>626</v>
      </c>
      <c r="G375" s="509" t="s">
        <v>1330</v>
      </c>
      <c r="H375" s="509" t="s">
        <v>1331</v>
      </c>
      <c r="I375" s="512">
        <v>1718.0224914550781</v>
      </c>
      <c r="J375" s="512">
        <v>4</v>
      </c>
      <c r="K375" s="513">
        <v>6872.0899658203125</v>
      </c>
    </row>
    <row r="376" spans="1:11" ht="14.45" customHeight="1" x14ac:dyDescent="0.2">
      <c r="A376" s="507" t="s">
        <v>441</v>
      </c>
      <c r="B376" s="508" t="s">
        <v>442</v>
      </c>
      <c r="C376" s="509" t="s">
        <v>450</v>
      </c>
      <c r="D376" s="510" t="s">
        <v>451</v>
      </c>
      <c r="E376" s="509" t="s">
        <v>625</v>
      </c>
      <c r="F376" s="510" t="s">
        <v>626</v>
      </c>
      <c r="G376" s="509" t="s">
        <v>1332</v>
      </c>
      <c r="H376" s="509" t="s">
        <v>1333</v>
      </c>
      <c r="I376" s="512">
        <v>11.659999847412109</v>
      </c>
      <c r="J376" s="512">
        <v>720</v>
      </c>
      <c r="K376" s="513">
        <v>8398.3598785400391</v>
      </c>
    </row>
    <row r="377" spans="1:11" ht="14.45" customHeight="1" x14ac:dyDescent="0.2">
      <c r="A377" s="507" t="s">
        <v>441</v>
      </c>
      <c r="B377" s="508" t="s">
        <v>442</v>
      </c>
      <c r="C377" s="509" t="s">
        <v>450</v>
      </c>
      <c r="D377" s="510" t="s">
        <v>451</v>
      </c>
      <c r="E377" s="509" t="s">
        <v>625</v>
      </c>
      <c r="F377" s="510" t="s">
        <v>626</v>
      </c>
      <c r="G377" s="509" t="s">
        <v>1332</v>
      </c>
      <c r="H377" s="509" t="s">
        <v>1334</v>
      </c>
      <c r="I377" s="512">
        <v>11.659999847412109</v>
      </c>
      <c r="J377" s="512">
        <v>1300</v>
      </c>
      <c r="K377" s="513">
        <v>15163.699554443359</v>
      </c>
    </row>
    <row r="378" spans="1:11" ht="14.45" customHeight="1" x14ac:dyDescent="0.2">
      <c r="A378" s="507" t="s">
        <v>441</v>
      </c>
      <c r="B378" s="508" t="s">
        <v>442</v>
      </c>
      <c r="C378" s="509" t="s">
        <v>450</v>
      </c>
      <c r="D378" s="510" t="s">
        <v>451</v>
      </c>
      <c r="E378" s="509" t="s">
        <v>625</v>
      </c>
      <c r="F378" s="510" t="s">
        <v>626</v>
      </c>
      <c r="G378" s="509" t="s">
        <v>1335</v>
      </c>
      <c r="H378" s="509" t="s">
        <v>1336</v>
      </c>
      <c r="I378" s="512">
        <v>274.67001342773438</v>
      </c>
      <c r="J378" s="512">
        <v>3</v>
      </c>
      <c r="K378" s="513">
        <v>824.01004028320313</v>
      </c>
    </row>
    <row r="379" spans="1:11" ht="14.45" customHeight="1" x14ac:dyDescent="0.2">
      <c r="A379" s="507" t="s">
        <v>441</v>
      </c>
      <c r="B379" s="508" t="s">
        <v>442</v>
      </c>
      <c r="C379" s="509" t="s">
        <v>450</v>
      </c>
      <c r="D379" s="510" t="s">
        <v>451</v>
      </c>
      <c r="E379" s="509" t="s">
        <v>625</v>
      </c>
      <c r="F379" s="510" t="s">
        <v>626</v>
      </c>
      <c r="G379" s="509" t="s">
        <v>1337</v>
      </c>
      <c r="H379" s="509" t="s">
        <v>1338</v>
      </c>
      <c r="I379" s="512">
        <v>3906.785888671875</v>
      </c>
      <c r="J379" s="512">
        <v>5</v>
      </c>
      <c r="K379" s="513">
        <v>19533.9296875</v>
      </c>
    </row>
    <row r="380" spans="1:11" ht="14.45" customHeight="1" x14ac:dyDescent="0.2">
      <c r="A380" s="507" t="s">
        <v>441</v>
      </c>
      <c r="B380" s="508" t="s">
        <v>442</v>
      </c>
      <c r="C380" s="509" t="s">
        <v>450</v>
      </c>
      <c r="D380" s="510" t="s">
        <v>451</v>
      </c>
      <c r="E380" s="509" t="s">
        <v>625</v>
      </c>
      <c r="F380" s="510" t="s">
        <v>626</v>
      </c>
      <c r="G380" s="509" t="s">
        <v>1339</v>
      </c>
      <c r="H380" s="509" t="s">
        <v>1340</v>
      </c>
      <c r="I380" s="512">
        <v>3702.60009765625</v>
      </c>
      <c r="J380" s="512">
        <v>1</v>
      </c>
      <c r="K380" s="513">
        <v>3702.60009765625</v>
      </c>
    </row>
    <row r="381" spans="1:11" ht="14.45" customHeight="1" x14ac:dyDescent="0.2">
      <c r="A381" s="507" t="s">
        <v>441</v>
      </c>
      <c r="B381" s="508" t="s">
        <v>442</v>
      </c>
      <c r="C381" s="509" t="s">
        <v>450</v>
      </c>
      <c r="D381" s="510" t="s">
        <v>451</v>
      </c>
      <c r="E381" s="509" t="s">
        <v>625</v>
      </c>
      <c r="F381" s="510" t="s">
        <v>626</v>
      </c>
      <c r="G381" s="509" t="s">
        <v>1341</v>
      </c>
      <c r="H381" s="509" t="s">
        <v>1342</v>
      </c>
      <c r="I381" s="512">
        <v>10182.150390625</v>
      </c>
      <c r="J381" s="512">
        <v>2</v>
      </c>
      <c r="K381" s="513">
        <v>20364.30078125</v>
      </c>
    </row>
    <row r="382" spans="1:11" ht="14.45" customHeight="1" x14ac:dyDescent="0.2">
      <c r="A382" s="507" t="s">
        <v>441</v>
      </c>
      <c r="B382" s="508" t="s">
        <v>442</v>
      </c>
      <c r="C382" s="509" t="s">
        <v>450</v>
      </c>
      <c r="D382" s="510" t="s">
        <v>451</v>
      </c>
      <c r="E382" s="509" t="s">
        <v>625</v>
      </c>
      <c r="F382" s="510" t="s">
        <v>626</v>
      </c>
      <c r="G382" s="509" t="s">
        <v>1341</v>
      </c>
      <c r="H382" s="509" t="s">
        <v>1343</v>
      </c>
      <c r="I382" s="512">
        <v>10183</v>
      </c>
      <c r="J382" s="512">
        <v>1</v>
      </c>
      <c r="K382" s="513">
        <v>10183</v>
      </c>
    </row>
    <row r="383" spans="1:11" ht="14.45" customHeight="1" x14ac:dyDescent="0.2">
      <c r="A383" s="507" t="s">
        <v>441</v>
      </c>
      <c r="B383" s="508" t="s">
        <v>442</v>
      </c>
      <c r="C383" s="509" t="s">
        <v>450</v>
      </c>
      <c r="D383" s="510" t="s">
        <v>451</v>
      </c>
      <c r="E383" s="509" t="s">
        <v>625</v>
      </c>
      <c r="F383" s="510" t="s">
        <v>626</v>
      </c>
      <c r="G383" s="509" t="s">
        <v>1344</v>
      </c>
      <c r="H383" s="509" t="s">
        <v>1345</v>
      </c>
      <c r="I383" s="512">
        <v>215.75249862670898</v>
      </c>
      <c r="J383" s="512">
        <v>4</v>
      </c>
      <c r="K383" s="513">
        <v>863.00999450683594</v>
      </c>
    </row>
    <row r="384" spans="1:11" ht="14.45" customHeight="1" x14ac:dyDescent="0.2">
      <c r="A384" s="507" t="s">
        <v>441</v>
      </c>
      <c r="B384" s="508" t="s">
        <v>442</v>
      </c>
      <c r="C384" s="509" t="s">
        <v>450</v>
      </c>
      <c r="D384" s="510" t="s">
        <v>451</v>
      </c>
      <c r="E384" s="509" t="s">
        <v>625</v>
      </c>
      <c r="F384" s="510" t="s">
        <v>626</v>
      </c>
      <c r="G384" s="509" t="s">
        <v>1346</v>
      </c>
      <c r="H384" s="509" t="s">
        <v>1347</v>
      </c>
      <c r="I384" s="512">
        <v>2766.639892578125</v>
      </c>
      <c r="J384" s="512">
        <v>1</v>
      </c>
      <c r="K384" s="513">
        <v>2766.639892578125</v>
      </c>
    </row>
    <row r="385" spans="1:11" ht="14.45" customHeight="1" x14ac:dyDescent="0.2">
      <c r="A385" s="507" t="s">
        <v>441</v>
      </c>
      <c r="B385" s="508" t="s">
        <v>442</v>
      </c>
      <c r="C385" s="509" t="s">
        <v>450</v>
      </c>
      <c r="D385" s="510" t="s">
        <v>451</v>
      </c>
      <c r="E385" s="509" t="s">
        <v>625</v>
      </c>
      <c r="F385" s="510" t="s">
        <v>626</v>
      </c>
      <c r="G385" s="509" t="s">
        <v>1348</v>
      </c>
      <c r="H385" s="509" t="s">
        <v>1349</v>
      </c>
      <c r="I385" s="512">
        <v>274.66799926757813</v>
      </c>
      <c r="J385" s="512">
        <v>20</v>
      </c>
      <c r="K385" s="513">
        <v>5493.35986328125</v>
      </c>
    </row>
    <row r="386" spans="1:11" ht="14.45" customHeight="1" x14ac:dyDescent="0.2">
      <c r="A386" s="507" t="s">
        <v>441</v>
      </c>
      <c r="B386" s="508" t="s">
        <v>442</v>
      </c>
      <c r="C386" s="509" t="s">
        <v>450</v>
      </c>
      <c r="D386" s="510" t="s">
        <v>451</v>
      </c>
      <c r="E386" s="509" t="s">
        <v>625</v>
      </c>
      <c r="F386" s="510" t="s">
        <v>626</v>
      </c>
      <c r="G386" s="509" t="s">
        <v>1350</v>
      </c>
      <c r="H386" s="509" t="s">
        <v>1351</v>
      </c>
      <c r="I386" s="512">
        <v>611.04998779296875</v>
      </c>
      <c r="J386" s="512">
        <v>1</v>
      </c>
      <c r="K386" s="513">
        <v>611.04998779296875</v>
      </c>
    </row>
    <row r="387" spans="1:11" ht="14.45" customHeight="1" x14ac:dyDescent="0.2">
      <c r="A387" s="507" t="s">
        <v>441</v>
      </c>
      <c r="B387" s="508" t="s">
        <v>442</v>
      </c>
      <c r="C387" s="509" t="s">
        <v>450</v>
      </c>
      <c r="D387" s="510" t="s">
        <v>451</v>
      </c>
      <c r="E387" s="509" t="s">
        <v>625</v>
      </c>
      <c r="F387" s="510" t="s">
        <v>626</v>
      </c>
      <c r="G387" s="509" t="s">
        <v>1352</v>
      </c>
      <c r="H387" s="509" t="s">
        <v>1353</v>
      </c>
      <c r="I387" s="512">
        <v>12.959968775510788</v>
      </c>
      <c r="J387" s="512">
        <v>1940</v>
      </c>
      <c r="K387" s="513">
        <v>25140.700134277344</v>
      </c>
    </row>
    <row r="388" spans="1:11" ht="14.45" customHeight="1" x14ac:dyDescent="0.2">
      <c r="A388" s="507" t="s">
        <v>441</v>
      </c>
      <c r="B388" s="508" t="s">
        <v>442</v>
      </c>
      <c r="C388" s="509" t="s">
        <v>450</v>
      </c>
      <c r="D388" s="510" t="s">
        <v>451</v>
      </c>
      <c r="E388" s="509" t="s">
        <v>625</v>
      </c>
      <c r="F388" s="510" t="s">
        <v>626</v>
      </c>
      <c r="G388" s="509" t="s">
        <v>1354</v>
      </c>
      <c r="H388" s="509" t="s">
        <v>1355</v>
      </c>
      <c r="I388" s="512">
        <v>12.959968775510788</v>
      </c>
      <c r="J388" s="512">
        <v>1940</v>
      </c>
      <c r="K388" s="513">
        <v>25140.700134277344</v>
      </c>
    </row>
    <row r="389" spans="1:11" ht="14.45" customHeight="1" x14ac:dyDescent="0.2">
      <c r="A389" s="507" t="s">
        <v>441</v>
      </c>
      <c r="B389" s="508" t="s">
        <v>442</v>
      </c>
      <c r="C389" s="509" t="s">
        <v>450</v>
      </c>
      <c r="D389" s="510" t="s">
        <v>451</v>
      </c>
      <c r="E389" s="509" t="s">
        <v>625</v>
      </c>
      <c r="F389" s="510" t="s">
        <v>626</v>
      </c>
      <c r="G389" s="509" t="s">
        <v>1356</v>
      </c>
      <c r="H389" s="509" t="s">
        <v>1357</v>
      </c>
      <c r="I389" s="512">
        <v>2766.64404296875</v>
      </c>
      <c r="J389" s="512">
        <v>5</v>
      </c>
      <c r="K389" s="513">
        <v>13833.2197265625</v>
      </c>
    </row>
    <row r="390" spans="1:11" ht="14.45" customHeight="1" x14ac:dyDescent="0.2">
      <c r="A390" s="507" t="s">
        <v>441</v>
      </c>
      <c r="B390" s="508" t="s">
        <v>442</v>
      </c>
      <c r="C390" s="509" t="s">
        <v>450</v>
      </c>
      <c r="D390" s="510" t="s">
        <v>451</v>
      </c>
      <c r="E390" s="509" t="s">
        <v>625</v>
      </c>
      <c r="F390" s="510" t="s">
        <v>626</v>
      </c>
      <c r="G390" s="509" t="s">
        <v>1358</v>
      </c>
      <c r="H390" s="509" t="s">
        <v>1359</v>
      </c>
      <c r="I390" s="512">
        <v>274.67500305175781</v>
      </c>
      <c r="J390" s="512">
        <v>7</v>
      </c>
      <c r="K390" s="513">
        <v>1922.7099609375</v>
      </c>
    </row>
    <row r="391" spans="1:11" ht="14.45" customHeight="1" x14ac:dyDescent="0.2">
      <c r="A391" s="507" t="s">
        <v>441</v>
      </c>
      <c r="B391" s="508" t="s">
        <v>442</v>
      </c>
      <c r="C391" s="509" t="s">
        <v>450</v>
      </c>
      <c r="D391" s="510" t="s">
        <v>451</v>
      </c>
      <c r="E391" s="509" t="s">
        <v>625</v>
      </c>
      <c r="F391" s="510" t="s">
        <v>626</v>
      </c>
      <c r="G391" s="509" t="s">
        <v>1360</v>
      </c>
      <c r="H391" s="509" t="s">
        <v>1361</v>
      </c>
      <c r="I391" s="512">
        <v>4533.5082519531252</v>
      </c>
      <c r="J391" s="512">
        <v>18</v>
      </c>
      <c r="K391" s="513">
        <v>81752.35986328125</v>
      </c>
    </row>
    <row r="392" spans="1:11" ht="14.45" customHeight="1" x14ac:dyDescent="0.2">
      <c r="A392" s="507" t="s">
        <v>441</v>
      </c>
      <c r="B392" s="508" t="s">
        <v>442</v>
      </c>
      <c r="C392" s="509" t="s">
        <v>450</v>
      </c>
      <c r="D392" s="510" t="s">
        <v>451</v>
      </c>
      <c r="E392" s="509" t="s">
        <v>625</v>
      </c>
      <c r="F392" s="510" t="s">
        <v>626</v>
      </c>
      <c r="G392" s="509" t="s">
        <v>1362</v>
      </c>
      <c r="H392" s="509" t="s">
        <v>1363</v>
      </c>
      <c r="I392" s="512">
        <v>15.550000190734863</v>
      </c>
      <c r="J392" s="512">
        <v>150</v>
      </c>
      <c r="K392" s="513">
        <v>2332.3500823974609</v>
      </c>
    </row>
    <row r="393" spans="1:11" ht="14.45" customHeight="1" x14ac:dyDescent="0.2">
      <c r="A393" s="507" t="s">
        <v>441</v>
      </c>
      <c r="B393" s="508" t="s">
        <v>442</v>
      </c>
      <c r="C393" s="509" t="s">
        <v>450</v>
      </c>
      <c r="D393" s="510" t="s">
        <v>451</v>
      </c>
      <c r="E393" s="509" t="s">
        <v>625</v>
      </c>
      <c r="F393" s="510" t="s">
        <v>626</v>
      </c>
      <c r="G393" s="509" t="s">
        <v>1364</v>
      </c>
      <c r="H393" s="509" t="s">
        <v>1365</v>
      </c>
      <c r="I393" s="512">
        <v>3977.27001953125</v>
      </c>
      <c r="J393" s="512">
        <v>1</v>
      </c>
      <c r="K393" s="513">
        <v>3977.27001953125</v>
      </c>
    </row>
    <row r="394" spans="1:11" ht="14.45" customHeight="1" x14ac:dyDescent="0.2">
      <c r="A394" s="507" t="s">
        <v>441</v>
      </c>
      <c r="B394" s="508" t="s">
        <v>442</v>
      </c>
      <c r="C394" s="509" t="s">
        <v>450</v>
      </c>
      <c r="D394" s="510" t="s">
        <v>451</v>
      </c>
      <c r="E394" s="509" t="s">
        <v>625</v>
      </c>
      <c r="F394" s="510" t="s">
        <v>626</v>
      </c>
      <c r="G394" s="509" t="s">
        <v>1366</v>
      </c>
      <c r="H394" s="509" t="s">
        <v>1367</v>
      </c>
      <c r="I394" s="512">
        <v>1940.97998046875</v>
      </c>
      <c r="J394" s="512">
        <v>1</v>
      </c>
      <c r="K394" s="513">
        <v>1940.97998046875</v>
      </c>
    </row>
    <row r="395" spans="1:11" ht="14.45" customHeight="1" x14ac:dyDescent="0.2">
      <c r="A395" s="507" t="s">
        <v>441</v>
      </c>
      <c r="B395" s="508" t="s">
        <v>442</v>
      </c>
      <c r="C395" s="509" t="s">
        <v>450</v>
      </c>
      <c r="D395" s="510" t="s">
        <v>451</v>
      </c>
      <c r="E395" s="509" t="s">
        <v>625</v>
      </c>
      <c r="F395" s="510" t="s">
        <v>626</v>
      </c>
      <c r="G395" s="509" t="s">
        <v>1368</v>
      </c>
      <c r="H395" s="509" t="s">
        <v>1369</v>
      </c>
      <c r="I395" s="512">
        <v>1833.0750122070313</v>
      </c>
      <c r="J395" s="512">
        <v>2</v>
      </c>
      <c r="K395" s="513">
        <v>3666.1500244140625</v>
      </c>
    </row>
    <row r="396" spans="1:11" ht="14.45" customHeight="1" x14ac:dyDescent="0.2">
      <c r="A396" s="507" t="s">
        <v>441</v>
      </c>
      <c r="B396" s="508" t="s">
        <v>442</v>
      </c>
      <c r="C396" s="509" t="s">
        <v>450</v>
      </c>
      <c r="D396" s="510" t="s">
        <v>451</v>
      </c>
      <c r="E396" s="509" t="s">
        <v>625</v>
      </c>
      <c r="F396" s="510" t="s">
        <v>626</v>
      </c>
      <c r="G396" s="509" t="s">
        <v>1370</v>
      </c>
      <c r="H396" s="509" t="s">
        <v>1371</v>
      </c>
      <c r="I396" s="512">
        <v>11597.849609375</v>
      </c>
      <c r="J396" s="512">
        <v>2</v>
      </c>
      <c r="K396" s="513">
        <v>23195.69921875</v>
      </c>
    </row>
    <row r="397" spans="1:11" ht="14.45" customHeight="1" x14ac:dyDescent="0.2">
      <c r="A397" s="507" t="s">
        <v>441</v>
      </c>
      <c r="B397" s="508" t="s">
        <v>442</v>
      </c>
      <c r="C397" s="509" t="s">
        <v>450</v>
      </c>
      <c r="D397" s="510" t="s">
        <v>451</v>
      </c>
      <c r="E397" s="509" t="s">
        <v>625</v>
      </c>
      <c r="F397" s="510" t="s">
        <v>626</v>
      </c>
      <c r="G397" s="509" t="s">
        <v>1372</v>
      </c>
      <c r="H397" s="509" t="s">
        <v>1373</v>
      </c>
      <c r="I397" s="512">
        <v>6358.5498046875</v>
      </c>
      <c r="J397" s="512">
        <v>1</v>
      </c>
      <c r="K397" s="513">
        <v>6358.5498046875</v>
      </c>
    </row>
    <row r="398" spans="1:11" ht="14.45" customHeight="1" x14ac:dyDescent="0.2">
      <c r="A398" s="507" t="s">
        <v>441</v>
      </c>
      <c r="B398" s="508" t="s">
        <v>442</v>
      </c>
      <c r="C398" s="509" t="s">
        <v>450</v>
      </c>
      <c r="D398" s="510" t="s">
        <v>451</v>
      </c>
      <c r="E398" s="509" t="s">
        <v>625</v>
      </c>
      <c r="F398" s="510" t="s">
        <v>626</v>
      </c>
      <c r="G398" s="509" t="s">
        <v>1374</v>
      </c>
      <c r="H398" s="509" t="s">
        <v>1375</v>
      </c>
      <c r="I398" s="512">
        <v>16874.24462890625</v>
      </c>
      <c r="J398" s="512">
        <v>31</v>
      </c>
      <c r="K398" s="513">
        <v>529895.9609375</v>
      </c>
    </row>
    <row r="399" spans="1:11" ht="14.45" customHeight="1" x14ac:dyDescent="0.2">
      <c r="A399" s="507" t="s">
        <v>441</v>
      </c>
      <c r="B399" s="508" t="s">
        <v>442</v>
      </c>
      <c r="C399" s="509" t="s">
        <v>450</v>
      </c>
      <c r="D399" s="510" t="s">
        <v>451</v>
      </c>
      <c r="E399" s="509" t="s">
        <v>625</v>
      </c>
      <c r="F399" s="510" t="s">
        <v>626</v>
      </c>
      <c r="G399" s="509" t="s">
        <v>1376</v>
      </c>
      <c r="H399" s="509" t="s">
        <v>1377</v>
      </c>
      <c r="I399" s="512">
        <v>100.42999921526227</v>
      </c>
      <c r="J399" s="512">
        <v>12</v>
      </c>
      <c r="K399" s="513">
        <v>1205.120002746582</v>
      </c>
    </row>
    <row r="400" spans="1:11" ht="14.45" customHeight="1" x14ac:dyDescent="0.2">
      <c r="A400" s="507" t="s">
        <v>441</v>
      </c>
      <c r="B400" s="508" t="s">
        <v>442</v>
      </c>
      <c r="C400" s="509" t="s">
        <v>450</v>
      </c>
      <c r="D400" s="510" t="s">
        <v>451</v>
      </c>
      <c r="E400" s="509" t="s">
        <v>625</v>
      </c>
      <c r="F400" s="510" t="s">
        <v>626</v>
      </c>
      <c r="G400" s="509" t="s">
        <v>1378</v>
      </c>
      <c r="H400" s="509" t="s">
        <v>1379</v>
      </c>
      <c r="I400" s="512">
        <v>20.641725871873938</v>
      </c>
      <c r="J400" s="512">
        <v>500</v>
      </c>
      <c r="K400" s="513">
        <v>10227.860046386719</v>
      </c>
    </row>
    <row r="401" spans="1:11" ht="14.45" customHeight="1" x14ac:dyDescent="0.2">
      <c r="A401" s="507" t="s">
        <v>441</v>
      </c>
      <c r="B401" s="508" t="s">
        <v>442</v>
      </c>
      <c r="C401" s="509" t="s">
        <v>450</v>
      </c>
      <c r="D401" s="510" t="s">
        <v>451</v>
      </c>
      <c r="E401" s="509" t="s">
        <v>1380</v>
      </c>
      <c r="F401" s="510" t="s">
        <v>1381</v>
      </c>
      <c r="G401" s="509" t="s">
        <v>1382</v>
      </c>
      <c r="H401" s="509" t="s">
        <v>1383</v>
      </c>
      <c r="I401" s="512">
        <v>2.1366667482588024</v>
      </c>
      <c r="J401" s="512">
        <v>13312</v>
      </c>
      <c r="K401" s="513">
        <v>28449.52099609375</v>
      </c>
    </row>
    <row r="402" spans="1:11" ht="14.45" customHeight="1" x14ac:dyDescent="0.2">
      <c r="A402" s="507" t="s">
        <v>441</v>
      </c>
      <c r="B402" s="508" t="s">
        <v>442</v>
      </c>
      <c r="C402" s="509" t="s">
        <v>450</v>
      </c>
      <c r="D402" s="510" t="s">
        <v>451</v>
      </c>
      <c r="E402" s="509" t="s">
        <v>1380</v>
      </c>
      <c r="F402" s="510" t="s">
        <v>1381</v>
      </c>
      <c r="G402" s="509" t="s">
        <v>1384</v>
      </c>
      <c r="H402" s="509" t="s">
        <v>1385</v>
      </c>
      <c r="I402" s="512">
        <v>2.1380000591278074</v>
      </c>
      <c r="J402" s="512">
        <v>5120</v>
      </c>
      <c r="K402" s="513">
        <v>10928.72021484375</v>
      </c>
    </row>
    <row r="403" spans="1:11" ht="14.45" customHeight="1" x14ac:dyDescent="0.2">
      <c r="A403" s="507" t="s">
        <v>441</v>
      </c>
      <c r="B403" s="508" t="s">
        <v>442</v>
      </c>
      <c r="C403" s="509" t="s">
        <v>450</v>
      </c>
      <c r="D403" s="510" t="s">
        <v>451</v>
      </c>
      <c r="E403" s="509" t="s">
        <v>1380</v>
      </c>
      <c r="F403" s="510" t="s">
        <v>1381</v>
      </c>
      <c r="G403" s="509" t="s">
        <v>1386</v>
      </c>
      <c r="H403" s="509" t="s">
        <v>1387</v>
      </c>
      <c r="I403" s="512">
        <v>9.6200001239776611</v>
      </c>
      <c r="J403" s="512">
        <v>200</v>
      </c>
      <c r="K403" s="513">
        <v>1923.8900146484375</v>
      </c>
    </row>
    <row r="404" spans="1:11" ht="14.45" customHeight="1" x14ac:dyDescent="0.2">
      <c r="A404" s="507" t="s">
        <v>441</v>
      </c>
      <c r="B404" s="508" t="s">
        <v>442</v>
      </c>
      <c r="C404" s="509" t="s">
        <v>450</v>
      </c>
      <c r="D404" s="510" t="s">
        <v>451</v>
      </c>
      <c r="E404" s="509" t="s">
        <v>1380</v>
      </c>
      <c r="F404" s="510" t="s">
        <v>1381</v>
      </c>
      <c r="G404" s="509" t="s">
        <v>1388</v>
      </c>
      <c r="H404" s="509" t="s">
        <v>1389</v>
      </c>
      <c r="I404" s="512">
        <v>9.6200001239776611</v>
      </c>
      <c r="J404" s="512">
        <v>450</v>
      </c>
      <c r="K404" s="513">
        <v>4320.1099853515625</v>
      </c>
    </row>
    <row r="405" spans="1:11" ht="14.45" customHeight="1" x14ac:dyDescent="0.2">
      <c r="A405" s="507" t="s">
        <v>441</v>
      </c>
      <c r="B405" s="508" t="s">
        <v>442</v>
      </c>
      <c r="C405" s="509" t="s">
        <v>450</v>
      </c>
      <c r="D405" s="510" t="s">
        <v>451</v>
      </c>
      <c r="E405" s="509" t="s">
        <v>1380</v>
      </c>
      <c r="F405" s="510" t="s">
        <v>1381</v>
      </c>
      <c r="G405" s="509" t="s">
        <v>1386</v>
      </c>
      <c r="H405" s="509" t="s">
        <v>1390</v>
      </c>
      <c r="I405" s="512">
        <v>9.6800003051757813</v>
      </c>
      <c r="J405" s="512">
        <v>100</v>
      </c>
      <c r="K405" s="513">
        <v>968</v>
      </c>
    </row>
    <row r="406" spans="1:11" ht="14.45" customHeight="1" x14ac:dyDescent="0.2">
      <c r="A406" s="507" t="s">
        <v>441</v>
      </c>
      <c r="B406" s="508" t="s">
        <v>442</v>
      </c>
      <c r="C406" s="509" t="s">
        <v>450</v>
      </c>
      <c r="D406" s="510" t="s">
        <v>451</v>
      </c>
      <c r="E406" s="509" t="s">
        <v>1380</v>
      </c>
      <c r="F406" s="510" t="s">
        <v>1381</v>
      </c>
      <c r="G406" s="509" t="s">
        <v>1388</v>
      </c>
      <c r="H406" s="509" t="s">
        <v>1391</v>
      </c>
      <c r="I406" s="512">
        <v>9.9200000762939453</v>
      </c>
      <c r="J406" s="512">
        <v>400</v>
      </c>
      <c r="K406" s="513">
        <v>3968</v>
      </c>
    </row>
    <row r="407" spans="1:11" ht="14.45" customHeight="1" x14ac:dyDescent="0.2">
      <c r="A407" s="507" t="s">
        <v>441</v>
      </c>
      <c r="B407" s="508" t="s">
        <v>442</v>
      </c>
      <c r="C407" s="509" t="s">
        <v>450</v>
      </c>
      <c r="D407" s="510" t="s">
        <v>451</v>
      </c>
      <c r="E407" s="509" t="s">
        <v>1380</v>
      </c>
      <c r="F407" s="510" t="s">
        <v>1381</v>
      </c>
      <c r="G407" s="509" t="s">
        <v>1392</v>
      </c>
      <c r="H407" s="509" t="s">
        <v>1393</v>
      </c>
      <c r="I407" s="512">
        <v>185.1300048828125</v>
      </c>
      <c r="J407" s="512">
        <v>1</v>
      </c>
      <c r="K407" s="513">
        <v>185.1300048828125</v>
      </c>
    </row>
    <row r="408" spans="1:11" ht="14.45" customHeight="1" x14ac:dyDescent="0.2">
      <c r="A408" s="507" t="s">
        <v>441</v>
      </c>
      <c r="B408" s="508" t="s">
        <v>442</v>
      </c>
      <c r="C408" s="509" t="s">
        <v>450</v>
      </c>
      <c r="D408" s="510" t="s">
        <v>451</v>
      </c>
      <c r="E408" s="509" t="s">
        <v>1380</v>
      </c>
      <c r="F408" s="510" t="s">
        <v>1381</v>
      </c>
      <c r="G408" s="509" t="s">
        <v>1392</v>
      </c>
      <c r="H408" s="509" t="s">
        <v>1394</v>
      </c>
      <c r="I408" s="512">
        <v>185.1300048828125</v>
      </c>
      <c r="J408" s="512">
        <v>2</v>
      </c>
      <c r="K408" s="513">
        <v>370.260009765625</v>
      </c>
    </row>
    <row r="409" spans="1:11" ht="14.45" customHeight="1" x14ac:dyDescent="0.2">
      <c r="A409" s="507" t="s">
        <v>441</v>
      </c>
      <c r="B409" s="508" t="s">
        <v>442</v>
      </c>
      <c r="C409" s="509" t="s">
        <v>450</v>
      </c>
      <c r="D409" s="510" t="s">
        <v>451</v>
      </c>
      <c r="E409" s="509" t="s">
        <v>1380</v>
      </c>
      <c r="F409" s="510" t="s">
        <v>1381</v>
      </c>
      <c r="G409" s="509" t="s">
        <v>1395</v>
      </c>
      <c r="H409" s="509" t="s">
        <v>1396</v>
      </c>
      <c r="I409" s="512">
        <v>4.1500000953674316</v>
      </c>
      <c r="J409" s="512">
        <v>2880</v>
      </c>
      <c r="K409" s="513">
        <v>11961.210205078125</v>
      </c>
    </row>
    <row r="410" spans="1:11" ht="14.45" customHeight="1" x14ac:dyDescent="0.2">
      <c r="A410" s="507" t="s">
        <v>441</v>
      </c>
      <c r="B410" s="508" t="s">
        <v>442</v>
      </c>
      <c r="C410" s="509" t="s">
        <v>450</v>
      </c>
      <c r="D410" s="510" t="s">
        <v>451</v>
      </c>
      <c r="E410" s="509" t="s">
        <v>1380</v>
      </c>
      <c r="F410" s="510" t="s">
        <v>1381</v>
      </c>
      <c r="G410" s="509" t="s">
        <v>1397</v>
      </c>
      <c r="H410" s="509" t="s">
        <v>1398</v>
      </c>
      <c r="I410" s="512">
        <v>0.44999998807907104</v>
      </c>
      <c r="J410" s="512">
        <v>1000</v>
      </c>
      <c r="K410" s="513">
        <v>445.489990234375</v>
      </c>
    </row>
    <row r="411" spans="1:11" ht="14.45" customHeight="1" x14ac:dyDescent="0.2">
      <c r="A411" s="507" t="s">
        <v>441</v>
      </c>
      <c r="B411" s="508" t="s">
        <v>442</v>
      </c>
      <c r="C411" s="509" t="s">
        <v>450</v>
      </c>
      <c r="D411" s="510" t="s">
        <v>451</v>
      </c>
      <c r="E411" s="509" t="s">
        <v>1380</v>
      </c>
      <c r="F411" s="510" t="s">
        <v>1381</v>
      </c>
      <c r="G411" s="509" t="s">
        <v>1399</v>
      </c>
      <c r="H411" s="509" t="s">
        <v>1400</v>
      </c>
      <c r="I411" s="512">
        <v>0.33000001311302185</v>
      </c>
      <c r="J411" s="512">
        <v>3000</v>
      </c>
      <c r="K411" s="513">
        <v>992.20001220703125</v>
      </c>
    </row>
    <row r="412" spans="1:11" ht="14.45" customHeight="1" x14ac:dyDescent="0.2">
      <c r="A412" s="507" t="s">
        <v>441</v>
      </c>
      <c r="B412" s="508" t="s">
        <v>442</v>
      </c>
      <c r="C412" s="509" t="s">
        <v>450</v>
      </c>
      <c r="D412" s="510" t="s">
        <v>451</v>
      </c>
      <c r="E412" s="509" t="s">
        <v>1380</v>
      </c>
      <c r="F412" s="510" t="s">
        <v>1381</v>
      </c>
      <c r="G412" s="509" t="s">
        <v>1401</v>
      </c>
      <c r="H412" s="509" t="s">
        <v>1402</v>
      </c>
      <c r="I412" s="512">
        <v>0.4675000011920929</v>
      </c>
      <c r="J412" s="512">
        <v>20000</v>
      </c>
      <c r="K412" s="513">
        <v>9317</v>
      </c>
    </row>
    <row r="413" spans="1:11" ht="14.45" customHeight="1" x14ac:dyDescent="0.2">
      <c r="A413" s="507" t="s">
        <v>441</v>
      </c>
      <c r="B413" s="508" t="s">
        <v>442</v>
      </c>
      <c r="C413" s="509" t="s">
        <v>450</v>
      </c>
      <c r="D413" s="510" t="s">
        <v>451</v>
      </c>
      <c r="E413" s="509" t="s">
        <v>1380</v>
      </c>
      <c r="F413" s="510" t="s">
        <v>1381</v>
      </c>
      <c r="G413" s="509" t="s">
        <v>1403</v>
      </c>
      <c r="H413" s="509" t="s">
        <v>1404</v>
      </c>
      <c r="I413" s="512">
        <v>2.3599998950958252</v>
      </c>
      <c r="J413" s="512">
        <v>1728</v>
      </c>
      <c r="K413" s="513">
        <v>4072.8599853515625</v>
      </c>
    </row>
    <row r="414" spans="1:11" ht="14.45" customHeight="1" x14ac:dyDescent="0.2">
      <c r="A414" s="507" t="s">
        <v>441</v>
      </c>
      <c r="B414" s="508" t="s">
        <v>442</v>
      </c>
      <c r="C414" s="509" t="s">
        <v>450</v>
      </c>
      <c r="D414" s="510" t="s">
        <v>451</v>
      </c>
      <c r="E414" s="509" t="s">
        <v>1380</v>
      </c>
      <c r="F414" s="510" t="s">
        <v>1381</v>
      </c>
      <c r="G414" s="509" t="s">
        <v>1405</v>
      </c>
      <c r="H414" s="509" t="s">
        <v>1406</v>
      </c>
      <c r="I414" s="512">
        <v>1.5499999523162842</v>
      </c>
      <c r="J414" s="512">
        <v>2880</v>
      </c>
      <c r="K414" s="513">
        <v>4475.7901611328125</v>
      </c>
    </row>
    <row r="415" spans="1:11" ht="14.45" customHeight="1" x14ac:dyDescent="0.2">
      <c r="A415" s="507" t="s">
        <v>441</v>
      </c>
      <c r="B415" s="508" t="s">
        <v>442</v>
      </c>
      <c r="C415" s="509" t="s">
        <v>450</v>
      </c>
      <c r="D415" s="510" t="s">
        <v>451</v>
      </c>
      <c r="E415" s="509" t="s">
        <v>1380</v>
      </c>
      <c r="F415" s="510" t="s">
        <v>1381</v>
      </c>
      <c r="G415" s="509" t="s">
        <v>1407</v>
      </c>
      <c r="H415" s="509" t="s">
        <v>1408</v>
      </c>
      <c r="I415" s="512">
        <v>0.1540000021457672</v>
      </c>
      <c r="J415" s="512">
        <v>31000</v>
      </c>
      <c r="K415" s="513">
        <v>4822.2999877929688</v>
      </c>
    </row>
    <row r="416" spans="1:11" ht="14.45" customHeight="1" x14ac:dyDescent="0.2">
      <c r="A416" s="507" t="s">
        <v>441</v>
      </c>
      <c r="B416" s="508" t="s">
        <v>442</v>
      </c>
      <c r="C416" s="509" t="s">
        <v>450</v>
      </c>
      <c r="D416" s="510" t="s">
        <v>451</v>
      </c>
      <c r="E416" s="509" t="s">
        <v>1380</v>
      </c>
      <c r="F416" s="510" t="s">
        <v>1381</v>
      </c>
      <c r="G416" s="509" t="s">
        <v>1409</v>
      </c>
      <c r="H416" s="509" t="s">
        <v>1410</v>
      </c>
      <c r="I416" s="512">
        <v>2.5519999980926515</v>
      </c>
      <c r="J416" s="512">
        <v>12288</v>
      </c>
      <c r="K416" s="513">
        <v>31218</v>
      </c>
    </row>
    <row r="417" spans="1:11" ht="14.45" customHeight="1" x14ac:dyDescent="0.2">
      <c r="A417" s="507" t="s">
        <v>441</v>
      </c>
      <c r="B417" s="508" t="s">
        <v>442</v>
      </c>
      <c r="C417" s="509" t="s">
        <v>450</v>
      </c>
      <c r="D417" s="510" t="s">
        <v>451</v>
      </c>
      <c r="E417" s="509" t="s">
        <v>1380</v>
      </c>
      <c r="F417" s="510" t="s">
        <v>1381</v>
      </c>
      <c r="G417" s="509" t="s">
        <v>1411</v>
      </c>
      <c r="H417" s="509" t="s">
        <v>1412</v>
      </c>
      <c r="I417" s="512">
        <v>0.31000000238418579</v>
      </c>
      <c r="J417" s="512">
        <v>1000</v>
      </c>
      <c r="K417" s="513">
        <v>306.1300048828125</v>
      </c>
    </row>
    <row r="418" spans="1:11" ht="14.45" customHeight="1" x14ac:dyDescent="0.2">
      <c r="A418" s="507" t="s">
        <v>441</v>
      </c>
      <c r="B418" s="508" t="s">
        <v>442</v>
      </c>
      <c r="C418" s="509" t="s">
        <v>450</v>
      </c>
      <c r="D418" s="510" t="s">
        <v>451</v>
      </c>
      <c r="E418" s="509" t="s">
        <v>1380</v>
      </c>
      <c r="F418" s="510" t="s">
        <v>1381</v>
      </c>
      <c r="G418" s="509" t="s">
        <v>1411</v>
      </c>
      <c r="H418" s="509" t="s">
        <v>1413</v>
      </c>
      <c r="I418" s="512">
        <v>0.31000000238418579</v>
      </c>
      <c r="J418" s="512">
        <v>1000</v>
      </c>
      <c r="K418" s="513">
        <v>306.1300048828125</v>
      </c>
    </row>
    <row r="419" spans="1:11" ht="14.45" customHeight="1" x14ac:dyDescent="0.2">
      <c r="A419" s="507" t="s">
        <v>441</v>
      </c>
      <c r="B419" s="508" t="s">
        <v>442</v>
      </c>
      <c r="C419" s="509" t="s">
        <v>450</v>
      </c>
      <c r="D419" s="510" t="s">
        <v>451</v>
      </c>
      <c r="E419" s="509" t="s">
        <v>1380</v>
      </c>
      <c r="F419" s="510" t="s">
        <v>1381</v>
      </c>
      <c r="G419" s="509" t="s">
        <v>1414</v>
      </c>
      <c r="H419" s="509" t="s">
        <v>1415</v>
      </c>
      <c r="I419" s="512">
        <v>0.25</v>
      </c>
      <c r="J419" s="512">
        <v>32500</v>
      </c>
      <c r="K419" s="513">
        <v>8073.7598571777344</v>
      </c>
    </row>
    <row r="420" spans="1:11" ht="14.45" customHeight="1" x14ac:dyDescent="0.2">
      <c r="A420" s="507" t="s">
        <v>441</v>
      </c>
      <c r="B420" s="508" t="s">
        <v>442</v>
      </c>
      <c r="C420" s="509" t="s">
        <v>450</v>
      </c>
      <c r="D420" s="510" t="s">
        <v>451</v>
      </c>
      <c r="E420" s="509" t="s">
        <v>1380</v>
      </c>
      <c r="F420" s="510" t="s">
        <v>1381</v>
      </c>
      <c r="G420" s="509" t="s">
        <v>1416</v>
      </c>
      <c r="H420" s="509" t="s">
        <v>1417</v>
      </c>
      <c r="I420" s="512">
        <v>0.98000001907348633</v>
      </c>
      <c r="J420" s="512">
        <v>2000</v>
      </c>
      <c r="K420" s="513">
        <v>1969.8800048828125</v>
      </c>
    </row>
    <row r="421" spans="1:11" ht="14.45" customHeight="1" x14ac:dyDescent="0.2">
      <c r="A421" s="507" t="s">
        <v>441</v>
      </c>
      <c r="B421" s="508" t="s">
        <v>442</v>
      </c>
      <c r="C421" s="509" t="s">
        <v>450</v>
      </c>
      <c r="D421" s="510" t="s">
        <v>451</v>
      </c>
      <c r="E421" s="509" t="s">
        <v>1380</v>
      </c>
      <c r="F421" s="510" t="s">
        <v>1381</v>
      </c>
      <c r="G421" s="509" t="s">
        <v>1416</v>
      </c>
      <c r="H421" s="509" t="s">
        <v>1418</v>
      </c>
      <c r="I421" s="512">
        <v>1.1699999570846558</v>
      </c>
      <c r="J421" s="512">
        <v>1000</v>
      </c>
      <c r="K421" s="513">
        <v>1166.52001953125</v>
      </c>
    </row>
    <row r="422" spans="1:11" ht="14.45" customHeight="1" x14ac:dyDescent="0.2">
      <c r="A422" s="507" t="s">
        <v>441</v>
      </c>
      <c r="B422" s="508" t="s">
        <v>442</v>
      </c>
      <c r="C422" s="509" t="s">
        <v>450</v>
      </c>
      <c r="D422" s="510" t="s">
        <v>451</v>
      </c>
      <c r="E422" s="509" t="s">
        <v>1380</v>
      </c>
      <c r="F422" s="510" t="s">
        <v>1381</v>
      </c>
      <c r="G422" s="509" t="s">
        <v>1419</v>
      </c>
      <c r="H422" s="509" t="s">
        <v>1420</v>
      </c>
      <c r="I422" s="512">
        <v>1.9800000190734863</v>
      </c>
      <c r="J422" s="512">
        <v>7680</v>
      </c>
      <c r="K422" s="513">
        <v>15207.679748535156</v>
      </c>
    </row>
    <row r="423" spans="1:11" ht="14.45" customHeight="1" x14ac:dyDescent="0.2">
      <c r="A423" s="507" t="s">
        <v>441</v>
      </c>
      <c r="B423" s="508" t="s">
        <v>442</v>
      </c>
      <c r="C423" s="509" t="s">
        <v>450</v>
      </c>
      <c r="D423" s="510" t="s">
        <v>451</v>
      </c>
      <c r="E423" s="509" t="s">
        <v>1380</v>
      </c>
      <c r="F423" s="510" t="s">
        <v>1381</v>
      </c>
      <c r="G423" s="509" t="s">
        <v>1419</v>
      </c>
      <c r="H423" s="509" t="s">
        <v>1421</v>
      </c>
      <c r="I423" s="512">
        <v>1.9800000190734863</v>
      </c>
      <c r="J423" s="512">
        <v>2880</v>
      </c>
      <c r="K423" s="513">
        <v>5702.8798828125</v>
      </c>
    </row>
    <row r="424" spans="1:11" ht="14.45" customHeight="1" x14ac:dyDescent="0.2">
      <c r="A424" s="507" t="s">
        <v>441</v>
      </c>
      <c r="B424" s="508" t="s">
        <v>442</v>
      </c>
      <c r="C424" s="509" t="s">
        <v>450</v>
      </c>
      <c r="D424" s="510" t="s">
        <v>451</v>
      </c>
      <c r="E424" s="509" t="s">
        <v>1380</v>
      </c>
      <c r="F424" s="510" t="s">
        <v>1381</v>
      </c>
      <c r="G424" s="509" t="s">
        <v>1422</v>
      </c>
      <c r="H424" s="509" t="s">
        <v>1423</v>
      </c>
      <c r="I424" s="512">
        <v>0.57999998331069946</v>
      </c>
      <c r="J424" s="512">
        <v>1000</v>
      </c>
      <c r="K424" s="513">
        <v>580.39999389648438</v>
      </c>
    </row>
    <row r="425" spans="1:11" ht="14.45" customHeight="1" x14ac:dyDescent="0.2">
      <c r="A425" s="507" t="s">
        <v>441</v>
      </c>
      <c r="B425" s="508" t="s">
        <v>442</v>
      </c>
      <c r="C425" s="509" t="s">
        <v>450</v>
      </c>
      <c r="D425" s="510" t="s">
        <v>451</v>
      </c>
      <c r="E425" s="509" t="s">
        <v>1380</v>
      </c>
      <c r="F425" s="510" t="s">
        <v>1381</v>
      </c>
      <c r="G425" s="509" t="s">
        <v>1424</v>
      </c>
      <c r="H425" s="509" t="s">
        <v>1425</v>
      </c>
      <c r="I425" s="512">
        <v>1.4600000381469727</v>
      </c>
      <c r="J425" s="512">
        <v>500</v>
      </c>
      <c r="K425" s="513">
        <v>727.489990234375</v>
      </c>
    </row>
    <row r="426" spans="1:11" ht="14.45" customHeight="1" x14ac:dyDescent="0.2">
      <c r="A426" s="507" t="s">
        <v>441</v>
      </c>
      <c r="B426" s="508" t="s">
        <v>442</v>
      </c>
      <c r="C426" s="509" t="s">
        <v>450</v>
      </c>
      <c r="D426" s="510" t="s">
        <v>451</v>
      </c>
      <c r="E426" s="509" t="s">
        <v>1380</v>
      </c>
      <c r="F426" s="510" t="s">
        <v>1381</v>
      </c>
      <c r="G426" s="509" t="s">
        <v>1424</v>
      </c>
      <c r="H426" s="509" t="s">
        <v>1426</v>
      </c>
      <c r="I426" s="512">
        <v>1.5550000071525574</v>
      </c>
      <c r="J426" s="512">
        <v>1000</v>
      </c>
      <c r="K426" s="513">
        <v>1552.7999877929688</v>
      </c>
    </row>
    <row r="427" spans="1:11" ht="14.45" customHeight="1" x14ac:dyDescent="0.2">
      <c r="A427" s="507" t="s">
        <v>441</v>
      </c>
      <c r="B427" s="508" t="s">
        <v>442</v>
      </c>
      <c r="C427" s="509" t="s">
        <v>450</v>
      </c>
      <c r="D427" s="510" t="s">
        <v>451</v>
      </c>
      <c r="E427" s="509" t="s">
        <v>1380</v>
      </c>
      <c r="F427" s="510" t="s">
        <v>1381</v>
      </c>
      <c r="G427" s="509" t="s">
        <v>1422</v>
      </c>
      <c r="H427" s="509" t="s">
        <v>1427</v>
      </c>
      <c r="I427" s="512">
        <v>0.57999998331069946</v>
      </c>
      <c r="J427" s="512">
        <v>1000</v>
      </c>
      <c r="K427" s="513">
        <v>580.79998779296875</v>
      </c>
    </row>
    <row r="428" spans="1:11" ht="14.45" customHeight="1" x14ac:dyDescent="0.2">
      <c r="A428" s="507" t="s">
        <v>441</v>
      </c>
      <c r="B428" s="508" t="s">
        <v>442</v>
      </c>
      <c r="C428" s="509" t="s">
        <v>450</v>
      </c>
      <c r="D428" s="510" t="s">
        <v>451</v>
      </c>
      <c r="E428" s="509" t="s">
        <v>1380</v>
      </c>
      <c r="F428" s="510" t="s">
        <v>1381</v>
      </c>
      <c r="G428" s="509" t="s">
        <v>1428</v>
      </c>
      <c r="H428" s="509" t="s">
        <v>1429</v>
      </c>
      <c r="I428" s="512">
        <v>21.680000305175781</v>
      </c>
      <c r="J428" s="512">
        <v>1200</v>
      </c>
      <c r="K428" s="513">
        <v>26015</v>
      </c>
    </row>
    <row r="429" spans="1:11" ht="14.45" customHeight="1" x14ac:dyDescent="0.2">
      <c r="A429" s="507" t="s">
        <v>441</v>
      </c>
      <c r="B429" s="508" t="s">
        <v>442</v>
      </c>
      <c r="C429" s="509" t="s">
        <v>450</v>
      </c>
      <c r="D429" s="510" t="s">
        <v>451</v>
      </c>
      <c r="E429" s="509" t="s">
        <v>1380</v>
      </c>
      <c r="F429" s="510" t="s">
        <v>1381</v>
      </c>
      <c r="G429" s="509" t="s">
        <v>1428</v>
      </c>
      <c r="H429" s="509" t="s">
        <v>1430</v>
      </c>
      <c r="I429" s="512">
        <v>21.680000305175781</v>
      </c>
      <c r="J429" s="512">
        <v>2160</v>
      </c>
      <c r="K429" s="513">
        <v>46827</v>
      </c>
    </row>
    <row r="430" spans="1:11" ht="14.45" customHeight="1" x14ac:dyDescent="0.2">
      <c r="A430" s="507" t="s">
        <v>441</v>
      </c>
      <c r="B430" s="508" t="s">
        <v>442</v>
      </c>
      <c r="C430" s="509" t="s">
        <v>450</v>
      </c>
      <c r="D430" s="510" t="s">
        <v>451</v>
      </c>
      <c r="E430" s="509" t="s">
        <v>1380</v>
      </c>
      <c r="F430" s="510" t="s">
        <v>1381</v>
      </c>
      <c r="G430" s="509" t="s">
        <v>1431</v>
      </c>
      <c r="H430" s="509" t="s">
        <v>1432</v>
      </c>
      <c r="I430" s="512">
        <v>11.239999771118164</v>
      </c>
      <c r="J430" s="512">
        <v>2280</v>
      </c>
      <c r="K430" s="513">
        <v>25633.85009765625</v>
      </c>
    </row>
    <row r="431" spans="1:11" ht="14.45" customHeight="1" x14ac:dyDescent="0.2">
      <c r="A431" s="507" t="s">
        <v>441</v>
      </c>
      <c r="B431" s="508" t="s">
        <v>442</v>
      </c>
      <c r="C431" s="509" t="s">
        <v>450</v>
      </c>
      <c r="D431" s="510" t="s">
        <v>451</v>
      </c>
      <c r="E431" s="509" t="s">
        <v>1380</v>
      </c>
      <c r="F431" s="510" t="s">
        <v>1381</v>
      </c>
      <c r="G431" s="509" t="s">
        <v>1431</v>
      </c>
      <c r="H431" s="509" t="s">
        <v>1433</v>
      </c>
      <c r="I431" s="512">
        <v>11.239999771118164</v>
      </c>
      <c r="J431" s="512">
        <v>1080</v>
      </c>
      <c r="K431" s="513">
        <v>12142.350219726563</v>
      </c>
    </row>
    <row r="432" spans="1:11" ht="14.45" customHeight="1" x14ac:dyDescent="0.2">
      <c r="A432" s="507" t="s">
        <v>441</v>
      </c>
      <c r="B432" s="508" t="s">
        <v>442</v>
      </c>
      <c r="C432" s="509" t="s">
        <v>450</v>
      </c>
      <c r="D432" s="510" t="s">
        <v>451</v>
      </c>
      <c r="E432" s="509" t="s">
        <v>1380</v>
      </c>
      <c r="F432" s="510" t="s">
        <v>1381</v>
      </c>
      <c r="G432" s="509" t="s">
        <v>1395</v>
      </c>
      <c r="H432" s="509" t="s">
        <v>1434</v>
      </c>
      <c r="I432" s="512">
        <v>4.1533333460489912</v>
      </c>
      <c r="J432" s="512">
        <v>6720</v>
      </c>
      <c r="K432" s="513">
        <v>27921.780517578125</v>
      </c>
    </row>
    <row r="433" spans="1:11" ht="14.45" customHeight="1" x14ac:dyDescent="0.2">
      <c r="A433" s="507" t="s">
        <v>441</v>
      </c>
      <c r="B433" s="508" t="s">
        <v>442</v>
      </c>
      <c r="C433" s="509" t="s">
        <v>450</v>
      </c>
      <c r="D433" s="510" t="s">
        <v>451</v>
      </c>
      <c r="E433" s="509" t="s">
        <v>1380</v>
      </c>
      <c r="F433" s="510" t="s">
        <v>1381</v>
      </c>
      <c r="G433" s="509" t="s">
        <v>1397</v>
      </c>
      <c r="H433" s="509" t="s">
        <v>1435</v>
      </c>
      <c r="I433" s="512">
        <v>0.5</v>
      </c>
      <c r="J433" s="512">
        <v>1000</v>
      </c>
      <c r="K433" s="513">
        <v>495.1300048828125</v>
      </c>
    </row>
    <row r="434" spans="1:11" ht="14.45" customHeight="1" x14ac:dyDescent="0.2">
      <c r="A434" s="507" t="s">
        <v>441</v>
      </c>
      <c r="B434" s="508" t="s">
        <v>442</v>
      </c>
      <c r="C434" s="509" t="s">
        <v>450</v>
      </c>
      <c r="D434" s="510" t="s">
        <v>451</v>
      </c>
      <c r="E434" s="509" t="s">
        <v>1380</v>
      </c>
      <c r="F434" s="510" t="s">
        <v>1381</v>
      </c>
      <c r="G434" s="509" t="s">
        <v>1401</v>
      </c>
      <c r="H434" s="509" t="s">
        <v>1436</v>
      </c>
      <c r="I434" s="512">
        <v>0.45666666328907013</v>
      </c>
      <c r="J434" s="512">
        <v>22000</v>
      </c>
      <c r="K434" s="513">
        <v>9922.4901733398438</v>
      </c>
    </row>
    <row r="435" spans="1:11" ht="14.45" customHeight="1" x14ac:dyDescent="0.2">
      <c r="A435" s="507" t="s">
        <v>441</v>
      </c>
      <c r="B435" s="508" t="s">
        <v>442</v>
      </c>
      <c r="C435" s="509" t="s">
        <v>450</v>
      </c>
      <c r="D435" s="510" t="s">
        <v>451</v>
      </c>
      <c r="E435" s="509" t="s">
        <v>1380</v>
      </c>
      <c r="F435" s="510" t="s">
        <v>1381</v>
      </c>
      <c r="G435" s="509" t="s">
        <v>1403</v>
      </c>
      <c r="H435" s="509" t="s">
        <v>1437</v>
      </c>
      <c r="I435" s="512">
        <v>2.3599998950958252</v>
      </c>
      <c r="J435" s="512">
        <v>5760</v>
      </c>
      <c r="K435" s="513">
        <v>13576.199951171875</v>
      </c>
    </row>
    <row r="436" spans="1:11" ht="14.45" customHeight="1" x14ac:dyDescent="0.2">
      <c r="A436" s="507" t="s">
        <v>441</v>
      </c>
      <c r="B436" s="508" t="s">
        <v>442</v>
      </c>
      <c r="C436" s="509" t="s">
        <v>450</v>
      </c>
      <c r="D436" s="510" t="s">
        <v>451</v>
      </c>
      <c r="E436" s="509" t="s">
        <v>1380</v>
      </c>
      <c r="F436" s="510" t="s">
        <v>1381</v>
      </c>
      <c r="G436" s="509" t="s">
        <v>1405</v>
      </c>
      <c r="H436" s="509" t="s">
        <v>1438</v>
      </c>
      <c r="I436" s="512">
        <v>1.5499999523162842</v>
      </c>
      <c r="J436" s="512">
        <v>1920</v>
      </c>
      <c r="K436" s="513">
        <v>2983.860107421875</v>
      </c>
    </row>
    <row r="437" spans="1:11" ht="14.45" customHeight="1" x14ac:dyDescent="0.2">
      <c r="A437" s="507" t="s">
        <v>441</v>
      </c>
      <c r="B437" s="508" t="s">
        <v>442</v>
      </c>
      <c r="C437" s="509" t="s">
        <v>450</v>
      </c>
      <c r="D437" s="510" t="s">
        <v>451</v>
      </c>
      <c r="E437" s="509" t="s">
        <v>1380</v>
      </c>
      <c r="F437" s="510" t="s">
        <v>1381</v>
      </c>
      <c r="G437" s="509" t="s">
        <v>1407</v>
      </c>
      <c r="H437" s="509" t="s">
        <v>1439</v>
      </c>
      <c r="I437" s="512">
        <v>0.15666666626930237</v>
      </c>
      <c r="J437" s="512">
        <v>45000</v>
      </c>
      <c r="K437" s="513">
        <v>7043.4400634765625</v>
      </c>
    </row>
    <row r="438" spans="1:11" ht="14.45" customHeight="1" x14ac:dyDescent="0.2">
      <c r="A438" s="507" t="s">
        <v>441</v>
      </c>
      <c r="B438" s="508" t="s">
        <v>442</v>
      </c>
      <c r="C438" s="509" t="s">
        <v>450</v>
      </c>
      <c r="D438" s="510" t="s">
        <v>451</v>
      </c>
      <c r="E438" s="509" t="s">
        <v>1380</v>
      </c>
      <c r="F438" s="510" t="s">
        <v>1381</v>
      </c>
      <c r="G438" s="509" t="s">
        <v>1409</v>
      </c>
      <c r="H438" s="509" t="s">
        <v>1440</v>
      </c>
      <c r="I438" s="512">
        <v>2.4942856856754849</v>
      </c>
      <c r="J438" s="512">
        <v>26880</v>
      </c>
      <c r="K438" s="513">
        <v>66066</v>
      </c>
    </row>
    <row r="439" spans="1:11" ht="14.45" customHeight="1" x14ac:dyDescent="0.2">
      <c r="A439" s="507" t="s">
        <v>441</v>
      </c>
      <c r="B439" s="508" t="s">
        <v>442</v>
      </c>
      <c r="C439" s="509" t="s">
        <v>450</v>
      </c>
      <c r="D439" s="510" t="s">
        <v>451</v>
      </c>
      <c r="E439" s="509" t="s">
        <v>1380</v>
      </c>
      <c r="F439" s="510" t="s">
        <v>1381</v>
      </c>
      <c r="G439" s="509" t="s">
        <v>1441</v>
      </c>
      <c r="H439" s="509" t="s">
        <v>1442</v>
      </c>
      <c r="I439" s="512">
        <v>54.450000762939453</v>
      </c>
      <c r="J439" s="512">
        <v>4</v>
      </c>
      <c r="K439" s="513">
        <v>217.80000305175781</v>
      </c>
    </row>
    <row r="440" spans="1:11" ht="14.45" customHeight="1" x14ac:dyDescent="0.2">
      <c r="A440" s="507" t="s">
        <v>441</v>
      </c>
      <c r="B440" s="508" t="s">
        <v>442</v>
      </c>
      <c r="C440" s="509" t="s">
        <v>450</v>
      </c>
      <c r="D440" s="510" t="s">
        <v>451</v>
      </c>
      <c r="E440" s="509" t="s">
        <v>1380</v>
      </c>
      <c r="F440" s="510" t="s">
        <v>1381</v>
      </c>
      <c r="G440" s="509" t="s">
        <v>1443</v>
      </c>
      <c r="H440" s="509" t="s">
        <v>1444</v>
      </c>
      <c r="I440" s="512">
        <v>3.0899999141693115</v>
      </c>
      <c r="J440" s="512">
        <v>7000</v>
      </c>
      <c r="K440" s="513">
        <v>21598.5</v>
      </c>
    </row>
    <row r="441" spans="1:11" ht="14.45" customHeight="1" x14ac:dyDescent="0.2">
      <c r="A441" s="507" t="s">
        <v>441</v>
      </c>
      <c r="B441" s="508" t="s">
        <v>442</v>
      </c>
      <c r="C441" s="509" t="s">
        <v>450</v>
      </c>
      <c r="D441" s="510" t="s">
        <v>451</v>
      </c>
      <c r="E441" s="509" t="s">
        <v>1380</v>
      </c>
      <c r="F441" s="510" t="s">
        <v>1381</v>
      </c>
      <c r="G441" s="509" t="s">
        <v>1443</v>
      </c>
      <c r="H441" s="509" t="s">
        <v>1445</v>
      </c>
      <c r="I441" s="512">
        <v>3.0899999141693115</v>
      </c>
      <c r="J441" s="512">
        <v>9000</v>
      </c>
      <c r="K441" s="513">
        <v>27769.5</v>
      </c>
    </row>
    <row r="442" spans="1:11" ht="14.45" customHeight="1" x14ac:dyDescent="0.2">
      <c r="A442" s="507" t="s">
        <v>441</v>
      </c>
      <c r="B442" s="508" t="s">
        <v>442</v>
      </c>
      <c r="C442" s="509" t="s">
        <v>450</v>
      </c>
      <c r="D442" s="510" t="s">
        <v>451</v>
      </c>
      <c r="E442" s="509" t="s">
        <v>1380</v>
      </c>
      <c r="F442" s="510" t="s">
        <v>1381</v>
      </c>
      <c r="G442" s="509" t="s">
        <v>1446</v>
      </c>
      <c r="H442" s="509" t="s">
        <v>1447</v>
      </c>
      <c r="I442" s="512">
        <v>1.3999999761581421</v>
      </c>
      <c r="J442" s="512">
        <v>1000</v>
      </c>
      <c r="K442" s="513">
        <v>1403.5999755859375</v>
      </c>
    </row>
    <row r="443" spans="1:11" ht="14.45" customHeight="1" x14ac:dyDescent="0.2">
      <c r="A443" s="507" t="s">
        <v>441</v>
      </c>
      <c r="B443" s="508" t="s">
        <v>442</v>
      </c>
      <c r="C443" s="509" t="s">
        <v>450</v>
      </c>
      <c r="D443" s="510" t="s">
        <v>451</v>
      </c>
      <c r="E443" s="509" t="s">
        <v>1380</v>
      </c>
      <c r="F443" s="510" t="s">
        <v>1381</v>
      </c>
      <c r="G443" s="509" t="s">
        <v>1446</v>
      </c>
      <c r="H443" s="509" t="s">
        <v>1448</v>
      </c>
      <c r="I443" s="512">
        <v>1.3999999761581421</v>
      </c>
      <c r="J443" s="512">
        <v>1000</v>
      </c>
      <c r="K443" s="513">
        <v>1403.5999755859375</v>
      </c>
    </row>
    <row r="444" spans="1:11" ht="14.45" customHeight="1" x14ac:dyDescent="0.2">
      <c r="A444" s="507" t="s">
        <v>441</v>
      </c>
      <c r="B444" s="508" t="s">
        <v>442</v>
      </c>
      <c r="C444" s="509" t="s">
        <v>450</v>
      </c>
      <c r="D444" s="510" t="s">
        <v>451</v>
      </c>
      <c r="E444" s="509" t="s">
        <v>1449</v>
      </c>
      <c r="F444" s="510" t="s">
        <v>1450</v>
      </c>
      <c r="G444" s="509" t="s">
        <v>1451</v>
      </c>
      <c r="H444" s="509" t="s">
        <v>1452</v>
      </c>
      <c r="I444" s="512">
        <v>0.18000000715255737</v>
      </c>
      <c r="J444" s="512">
        <v>200</v>
      </c>
      <c r="K444" s="513">
        <v>36</v>
      </c>
    </row>
    <row r="445" spans="1:11" ht="14.45" customHeight="1" x14ac:dyDescent="0.2">
      <c r="A445" s="507" t="s">
        <v>441</v>
      </c>
      <c r="B445" s="508" t="s">
        <v>442</v>
      </c>
      <c r="C445" s="509" t="s">
        <v>450</v>
      </c>
      <c r="D445" s="510" t="s">
        <v>451</v>
      </c>
      <c r="E445" s="509" t="s">
        <v>1449</v>
      </c>
      <c r="F445" s="510" t="s">
        <v>1450</v>
      </c>
      <c r="G445" s="509" t="s">
        <v>1453</v>
      </c>
      <c r="H445" s="509" t="s">
        <v>1454</v>
      </c>
      <c r="I445" s="512">
        <v>0.37999999523162842</v>
      </c>
      <c r="J445" s="512">
        <v>25</v>
      </c>
      <c r="K445" s="513">
        <v>9.5</v>
      </c>
    </row>
    <row r="446" spans="1:11" ht="14.45" customHeight="1" x14ac:dyDescent="0.2">
      <c r="A446" s="507" t="s">
        <v>441</v>
      </c>
      <c r="B446" s="508" t="s">
        <v>442</v>
      </c>
      <c r="C446" s="509" t="s">
        <v>450</v>
      </c>
      <c r="D446" s="510" t="s">
        <v>451</v>
      </c>
      <c r="E446" s="509" t="s">
        <v>1449</v>
      </c>
      <c r="F446" s="510" t="s">
        <v>1450</v>
      </c>
      <c r="G446" s="509" t="s">
        <v>1455</v>
      </c>
      <c r="H446" s="509" t="s">
        <v>1456</v>
      </c>
      <c r="I446" s="512">
        <v>13.010000228881836</v>
      </c>
      <c r="J446" s="512">
        <v>2</v>
      </c>
      <c r="K446" s="513">
        <v>26.020000457763672</v>
      </c>
    </row>
    <row r="447" spans="1:11" ht="14.45" customHeight="1" x14ac:dyDescent="0.2">
      <c r="A447" s="507" t="s">
        <v>441</v>
      </c>
      <c r="B447" s="508" t="s">
        <v>442</v>
      </c>
      <c r="C447" s="509" t="s">
        <v>450</v>
      </c>
      <c r="D447" s="510" t="s">
        <v>451</v>
      </c>
      <c r="E447" s="509" t="s">
        <v>1449</v>
      </c>
      <c r="F447" s="510" t="s">
        <v>1450</v>
      </c>
      <c r="G447" s="509" t="s">
        <v>1453</v>
      </c>
      <c r="H447" s="509" t="s">
        <v>1457</v>
      </c>
      <c r="I447" s="512">
        <v>0.37999999523162842</v>
      </c>
      <c r="J447" s="512">
        <v>25</v>
      </c>
      <c r="K447" s="513">
        <v>9.5</v>
      </c>
    </row>
    <row r="448" spans="1:11" ht="14.45" customHeight="1" x14ac:dyDescent="0.2">
      <c r="A448" s="507" t="s">
        <v>441</v>
      </c>
      <c r="B448" s="508" t="s">
        <v>442</v>
      </c>
      <c r="C448" s="509" t="s">
        <v>450</v>
      </c>
      <c r="D448" s="510" t="s">
        <v>451</v>
      </c>
      <c r="E448" s="509" t="s">
        <v>1449</v>
      </c>
      <c r="F448" s="510" t="s">
        <v>1450</v>
      </c>
      <c r="G448" s="509" t="s">
        <v>1458</v>
      </c>
      <c r="H448" s="509" t="s">
        <v>1459</v>
      </c>
      <c r="I448" s="512">
        <v>7.5900001525878906</v>
      </c>
      <c r="J448" s="512">
        <v>1</v>
      </c>
      <c r="K448" s="513">
        <v>7.5900001525878906</v>
      </c>
    </row>
    <row r="449" spans="1:11" ht="14.45" customHeight="1" x14ac:dyDescent="0.2">
      <c r="A449" s="507" t="s">
        <v>441</v>
      </c>
      <c r="B449" s="508" t="s">
        <v>442</v>
      </c>
      <c r="C449" s="509" t="s">
        <v>450</v>
      </c>
      <c r="D449" s="510" t="s">
        <v>451</v>
      </c>
      <c r="E449" s="509" t="s">
        <v>1449</v>
      </c>
      <c r="F449" s="510" t="s">
        <v>1450</v>
      </c>
      <c r="G449" s="509" t="s">
        <v>1460</v>
      </c>
      <c r="H449" s="509" t="s">
        <v>1461</v>
      </c>
      <c r="I449" s="512">
        <v>19.969999313354492</v>
      </c>
      <c r="J449" s="512">
        <v>2</v>
      </c>
      <c r="K449" s="513">
        <v>39.930000305175781</v>
      </c>
    </row>
    <row r="450" spans="1:11" ht="14.45" customHeight="1" x14ac:dyDescent="0.2">
      <c r="A450" s="507" t="s">
        <v>441</v>
      </c>
      <c r="B450" s="508" t="s">
        <v>442</v>
      </c>
      <c r="C450" s="509" t="s">
        <v>450</v>
      </c>
      <c r="D450" s="510" t="s">
        <v>451</v>
      </c>
      <c r="E450" s="509" t="s">
        <v>1449</v>
      </c>
      <c r="F450" s="510" t="s">
        <v>1450</v>
      </c>
      <c r="G450" s="509" t="s">
        <v>1462</v>
      </c>
      <c r="H450" s="509" t="s">
        <v>1463</v>
      </c>
      <c r="I450" s="512">
        <v>30.506666819254558</v>
      </c>
      <c r="J450" s="512">
        <v>27</v>
      </c>
      <c r="K450" s="513">
        <v>823.65000915527344</v>
      </c>
    </row>
    <row r="451" spans="1:11" ht="14.45" customHeight="1" x14ac:dyDescent="0.2">
      <c r="A451" s="507" t="s">
        <v>441</v>
      </c>
      <c r="B451" s="508" t="s">
        <v>442</v>
      </c>
      <c r="C451" s="509" t="s">
        <v>450</v>
      </c>
      <c r="D451" s="510" t="s">
        <v>451</v>
      </c>
      <c r="E451" s="509" t="s">
        <v>1449</v>
      </c>
      <c r="F451" s="510" t="s">
        <v>1450</v>
      </c>
      <c r="G451" s="509" t="s">
        <v>1464</v>
      </c>
      <c r="H451" s="509" t="s">
        <v>1465</v>
      </c>
      <c r="I451" s="512">
        <v>29.883999252319335</v>
      </c>
      <c r="J451" s="512">
        <v>148</v>
      </c>
      <c r="K451" s="513">
        <v>4423.0399169921875</v>
      </c>
    </row>
    <row r="452" spans="1:11" ht="14.45" customHeight="1" x14ac:dyDescent="0.2">
      <c r="A452" s="507" t="s">
        <v>441</v>
      </c>
      <c r="B452" s="508" t="s">
        <v>442</v>
      </c>
      <c r="C452" s="509" t="s">
        <v>450</v>
      </c>
      <c r="D452" s="510" t="s">
        <v>451</v>
      </c>
      <c r="E452" s="509" t="s">
        <v>1449</v>
      </c>
      <c r="F452" s="510" t="s">
        <v>1450</v>
      </c>
      <c r="G452" s="509" t="s">
        <v>1462</v>
      </c>
      <c r="H452" s="509" t="s">
        <v>1466</v>
      </c>
      <c r="I452" s="512">
        <v>29.920000076293945</v>
      </c>
      <c r="J452" s="512">
        <v>15</v>
      </c>
      <c r="K452" s="513">
        <v>451.75</v>
      </c>
    </row>
    <row r="453" spans="1:11" ht="14.45" customHeight="1" x14ac:dyDescent="0.2">
      <c r="A453" s="507" t="s">
        <v>441</v>
      </c>
      <c r="B453" s="508" t="s">
        <v>442</v>
      </c>
      <c r="C453" s="509" t="s">
        <v>450</v>
      </c>
      <c r="D453" s="510" t="s">
        <v>451</v>
      </c>
      <c r="E453" s="509" t="s">
        <v>1449</v>
      </c>
      <c r="F453" s="510" t="s">
        <v>1450</v>
      </c>
      <c r="G453" s="509" t="s">
        <v>1464</v>
      </c>
      <c r="H453" s="509" t="s">
        <v>1467</v>
      </c>
      <c r="I453" s="512">
        <v>29.532856804983957</v>
      </c>
      <c r="J453" s="512">
        <v>248</v>
      </c>
      <c r="K453" s="513">
        <v>7311.5400085449219</v>
      </c>
    </row>
    <row r="454" spans="1:11" ht="14.45" customHeight="1" x14ac:dyDescent="0.2">
      <c r="A454" s="507" t="s">
        <v>441</v>
      </c>
      <c r="B454" s="508" t="s">
        <v>442</v>
      </c>
      <c r="C454" s="509" t="s">
        <v>450</v>
      </c>
      <c r="D454" s="510" t="s">
        <v>451</v>
      </c>
      <c r="E454" s="509" t="s">
        <v>1449</v>
      </c>
      <c r="F454" s="510" t="s">
        <v>1450</v>
      </c>
      <c r="G454" s="509" t="s">
        <v>1468</v>
      </c>
      <c r="H454" s="509" t="s">
        <v>1469</v>
      </c>
      <c r="I454" s="512">
        <v>109.25</v>
      </c>
      <c r="J454" s="512">
        <v>1</v>
      </c>
      <c r="K454" s="513">
        <v>109.25</v>
      </c>
    </row>
    <row r="455" spans="1:11" ht="14.45" customHeight="1" x14ac:dyDescent="0.2">
      <c r="A455" s="507" t="s">
        <v>441</v>
      </c>
      <c r="B455" s="508" t="s">
        <v>442</v>
      </c>
      <c r="C455" s="509" t="s">
        <v>450</v>
      </c>
      <c r="D455" s="510" t="s">
        <v>451</v>
      </c>
      <c r="E455" s="509" t="s">
        <v>1470</v>
      </c>
      <c r="F455" s="510" t="s">
        <v>1471</v>
      </c>
      <c r="G455" s="509" t="s">
        <v>1472</v>
      </c>
      <c r="H455" s="509" t="s">
        <v>1473</v>
      </c>
      <c r="I455" s="512">
        <v>9.1400003433227539</v>
      </c>
      <c r="J455" s="512">
        <v>11040</v>
      </c>
      <c r="K455" s="513">
        <v>100936.056640625</v>
      </c>
    </row>
    <row r="456" spans="1:11" ht="14.45" customHeight="1" x14ac:dyDescent="0.2">
      <c r="A456" s="507" t="s">
        <v>441</v>
      </c>
      <c r="B456" s="508" t="s">
        <v>442</v>
      </c>
      <c r="C456" s="509" t="s">
        <v>450</v>
      </c>
      <c r="D456" s="510" t="s">
        <v>451</v>
      </c>
      <c r="E456" s="509" t="s">
        <v>1470</v>
      </c>
      <c r="F456" s="510" t="s">
        <v>1471</v>
      </c>
      <c r="G456" s="509" t="s">
        <v>1472</v>
      </c>
      <c r="H456" s="509" t="s">
        <v>1474</v>
      </c>
      <c r="I456" s="512">
        <v>9.1400003433227539</v>
      </c>
      <c r="J456" s="512">
        <v>15600</v>
      </c>
      <c r="K456" s="513">
        <v>142627.046875</v>
      </c>
    </row>
    <row r="457" spans="1:11" ht="14.45" customHeight="1" x14ac:dyDescent="0.2">
      <c r="A457" s="507" t="s">
        <v>441</v>
      </c>
      <c r="B457" s="508" t="s">
        <v>442</v>
      </c>
      <c r="C457" s="509" t="s">
        <v>450</v>
      </c>
      <c r="D457" s="510" t="s">
        <v>451</v>
      </c>
      <c r="E457" s="509" t="s">
        <v>1470</v>
      </c>
      <c r="F457" s="510" t="s">
        <v>1471</v>
      </c>
      <c r="G457" s="509" t="s">
        <v>1475</v>
      </c>
      <c r="H457" s="509" t="s">
        <v>1476</v>
      </c>
      <c r="I457" s="512">
        <v>9.9999997764825821E-3</v>
      </c>
      <c r="J457" s="512">
        <v>10</v>
      </c>
      <c r="K457" s="513">
        <v>0.10000000149011612</v>
      </c>
    </row>
    <row r="458" spans="1:11" ht="14.45" customHeight="1" x14ac:dyDescent="0.2">
      <c r="A458" s="507" t="s">
        <v>441</v>
      </c>
      <c r="B458" s="508" t="s">
        <v>442</v>
      </c>
      <c r="C458" s="509" t="s">
        <v>450</v>
      </c>
      <c r="D458" s="510" t="s">
        <v>451</v>
      </c>
      <c r="E458" s="509" t="s">
        <v>1470</v>
      </c>
      <c r="F458" s="510" t="s">
        <v>1471</v>
      </c>
      <c r="G458" s="509" t="s">
        <v>1477</v>
      </c>
      <c r="H458" s="509" t="s">
        <v>1478</v>
      </c>
      <c r="I458" s="512">
        <v>1.0199999809265137</v>
      </c>
      <c r="J458" s="512">
        <v>11000</v>
      </c>
      <c r="K458" s="513">
        <v>11180.400146484375</v>
      </c>
    </row>
    <row r="459" spans="1:11" ht="14.45" customHeight="1" x14ac:dyDescent="0.2">
      <c r="A459" s="507" t="s">
        <v>441</v>
      </c>
      <c r="B459" s="508" t="s">
        <v>442</v>
      </c>
      <c r="C459" s="509" t="s">
        <v>450</v>
      </c>
      <c r="D459" s="510" t="s">
        <v>451</v>
      </c>
      <c r="E459" s="509" t="s">
        <v>1470</v>
      </c>
      <c r="F459" s="510" t="s">
        <v>1471</v>
      </c>
      <c r="G459" s="509" t="s">
        <v>1479</v>
      </c>
      <c r="H459" s="509" t="s">
        <v>1480</v>
      </c>
      <c r="I459" s="512">
        <v>10062.3603515625</v>
      </c>
      <c r="J459" s="512">
        <v>1</v>
      </c>
      <c r="K459" s="513">
        <v>10062.3603515625</v>
      </c>
    </row>
    <row r="460" spans="1:11" ht="14.45" customHeight="1" x14ac:dyDescent="0.2">
      <c r="A460" s="507" t="s">
        <v>441</v>
      </c>
      <c r="B460" s="508" t="s">
        <v>442</v>
      </c>
      <c r="C460" s="509" t="s">
        <v>450</v>
      </c>
      <c r="D460" s="510" t="s">
        <v>451</v>
      </c>
      <c r="E460" s="509" t="s">
        <v>1470</v>
      </c>
      <c r="F460" s="510" t="s">
        <v>1471</v>
      </c>
      <c r="G460" s="509" t="s">
        <v>1477</v>
      </c>
      <c r="H460" s="509" t="s">
        <v>1481</v>
      </c>
      <c r="I460" s="512">
        <v>1.0199999809265137</v>
      </c>
      <c r="J460" s="512">
        <v>13000</v>
      </c>
      <c r="K460" s="513">
        <v>13213.2001953125</v>
      </c>
    </row>
    <row r="461" spans="1:11" ht="14.45" customHeight="1" x14ac:dyDescent="0.2">
      <c r="A461" s="507" t="s">
        <v>441</v>
      </c>
      <c r="B461" s="508" t="s">
        <v>442</v>
      </c>
      <c r="C461" s="509" t="s">
        <v>450</v>
      </c>
      <c r="D461" s="510" t="s">
        <v>451</v>
      </c>
      <c r="E461" s="509" t="s">
        <v>1470</v>
      </c>
      <c r="F461" s="510" t="s">
        <v>1471</v>
      </c>
      <c r="G461" s="509" t="s">
        <v>1482</v>
      </c>
      <c r="H461" s="509" t="s">
        <v>1483</v>
      </c>
      <c r="I461" s="512">
        <v>0.25</v>
      </c>
      <c r="J461" s="512">
        <v>200</v>
      </c>
      <c r="K461" s="513">
        <v>50</v>
      </c>
    </row>
    <row r="462" spans="1:11" ht="14.45" customHeight="1" x14ac:dyDescent="0.2">
      <c r="A462" s="507" t="s">
        <v>441</v>
      </c>
      <c r="B462" s="508" t="s">
        <v>442</v>
      </c>
      <c r="C462" s="509" t="s">
        <v>450</v>
      </c>
      <c r="D462" s="510" t="s">
        <v>451</v>
      </c>
      <c r="E462" s="509" t="s">
        <v>1470</v>
      </c>
      <c r="F462" s="510" t="s">
        <v>1471</v>
      </c>
      <c r="G462" s="509" t="s">
        <v>1484</v>
      </c>
      <c r="H462" s="509" t="s">
        <v>1485</v>
      </c>
      <c r="I462" s="512">
        <v>1.7516666650772095</v>
      </c>
      <c r="J462" s="512">
        <v>700</v>
      </c>
      <c r="K462" s="513">
        <v>1228.2099914550781</v>
      </c>
    </row>
    <row r="463" spans="1:11" ht="14.45" customHeight="1" x14ac:dyDescent="0.2">
      <c r="A463" s="507" t="s">
        <v>441</v>
      </c>
      <c r="B463" s="508" t="s">
        <v>442</v>
      </c>
      <c r="C463" s="509" t="s">
        <v>450</v>
      </c>
      <c r="D463" s="510" t="s">
        <v>451</v>
      </c>
      <c r="E463" s="509" t="s">
        <v>1470</v>
      </c>
      <c r="F463" s="510" t="s">
        <v>1471</v>
      </c>
      <c r="G463" s="509" t="s">
        <v>1486</v>
      </c>
      <c r="H463" s="509" t="s">
        <v>1487</v>
      </c>
      <c r="I463" s="512">
        <v>11.736666361490885</v>
      </c>
      <c r="J463" s="512">
        <v>17</v>
      </c>
      <c r="K463" s="513">
        <v>199.51000213623047</v>
      </c>
    </row>
    <row r="464" spans="1:11" ht="14.45" customHeight="1" x14ac:dyDescent="0.2">
      <c r="A464" s="507" t="s">
        <v>441</v>
      </c>
      <c r="B464" s="508" t="s">
        <v>442</v>
      </c>
      <c r="C464" s="509" t="s">
        <v>450</v>
      </c>
      <c r="D464" s="510" t="s">
        <v>451</v>
      </c>
      <c r="E464" s="509" t="s">
        <v>1470</v>
      </c>
      <c r="F464" s="510" t="s">
        <v>1471</v>
      </c>
      <c r="G464" s="509" t="s">
        <v>1488</v>
      </c>
      <c r="H464" s="509" t="s">
        <v>1489</v>
      </c>
      <c r="I464" s="512">
        <v>13.310000419616699</v>
      </c>
      <c r="J464" s="512">
        <v>15</v>
      </c>
      <c r="K464" s="513">
        <v>199.65000915527344</v>
      </c>
    </row>
    <row r="465" spans="1:11" ht="14.45" customHeight="1" x14ac:dyDescent="0.2">
      <c r="A465" s="507" t="s">
        <v>441</v>
      </c>
      <c r="B465" s="508" t="s">
        <v>442</v>
      </c>
      <c r="C465" s="509" t="s">
        <v>450</v>
      </c>
      <c r="D465" s="510" t="s">
        <v>451</v>
      </c>
      <c r="E465" s="509" t="s">
        <v>1470</v>
      </c>
      <c r="F465" s="510" t="s">
        <v>1471</v>
      </c>
      <c r="G465" s="509" t="s">
        <v>1486</v>
      </c>
      <c r="H465" s="509" t="s">
        <v>1490</v>
      </c>
      <c r="I465" s="512">
        <v>11.737999725341798</v>
      </c>
      <c r="J465" s="512">
        <v>30</v>
      </c>
      <c r="K465" s="513">
        <v>352.16000366210938</v>
      </c>
    </row>
    <row r="466" spans="1:11" ht="14.45" customHeight="1" x14ac:dyDescent="0.2">
      <c r="A466" s="507" t="s">
        <v>441</v>
      </c>
      <c r="B466" s="508" t="s">
        <v>442</v>
      </c>
      <c r="C466" s="509" t="s">
        <v>450</v>
      </c>
      <c r="D466" s="510" t="s">
        <v>451</v>
      </c>
      <c r="E466" s="509" t="s">
        <v>1470</v>
      </c>
      <c r="F466" s="510" t="s">
        <v>1471</v>
      </c>
      <c r="G466" s="509" t="s">
        <v>1488</v>
      </c>
      <c r="H466" s="509" t="s">
        <v>1491</v>
      </c>
      <c r="I466" s="512">
        <v>13.310000419616699</v>
      </c>
      <c r="J466" s="512">
        <v>34</v>
      </c>
      <c r="K466" s="513">
        <v>452.54001617431641</v>
      </c>
    </row>
    <row r="467" spans="1:11" ht="14.45" customHeight="1" x14ac:dyDescent="0.2">
      <c r="A467" s="507" t="s">
        <v>441</v>
      </c>
      <c r="B467" s="508" t="s">
        <v>442</v>
      </c>
      <c r="C467" s="509" t="s">
        <v>450</v>
      </c>
      <c r="D467" s="510" t="s">
        <v>451</v>
      </c>
      <c r="E467" s="509" t="s">
        <v>1470</v>
      </c>
      <c r="F467" s="510" t="s">
        <v>1471</v>
      </c>
      <c r="G467" s="509" t="s">
        <v>1492</v>
      </c>
      <c r="H467" s="509" t="s">
        <v>1493</v>
      </c>
      <c r="I467" s="512">
        <v>321.760009765625</v>
      </c>
      <c r="J467" s="512">
        <v>6</v>
      </c>
      <c r="K467" s="513">
        <v>1930.56005859375</v>
      </c>
    </row>
    <row r="468" spans="1:11" ht="14.45" customHeight="1" x14ac:dyDescent="0.2">
      <c r="A468" s="507" t="s">
        <v>441</v>
      </c>
      <c r="B468" s="508" t="s">
        <v>442</v>
      </c>
      <c r="C468" s="509" t="s">
        <v>450</v>
      </c>
      <c r="D468" s="510" t="s">
        <v>451</v>
      </c>
      <c r="E468" s="509" t="s">
        <v>1470</v>
      </c>
      <c r="F468" s="510" t="s">
        <v>1471</v>
      </c>
      <c r="G468" s="509" t="s">
        <v>1494</v>
      </c>
      <c r="H468" s="509" t="s">
        <v>1495</v>
      </c>
      <c r="I468" s="512">
        <v>117.12999725341797</v>
      </c>
      <c r="J468" s="512">
        <v>12.5</v>
      </c>
      <c r="K468" s="513">
        <v>1464.0999755859375</v>
      </c>
    </row>
    <row r="469" spans="1:11" ht="14.45" customHeight="1" x14ac:dyDescent="0.2">
      <c r="A469" s="507" t="s">
        <v>441</v>
      </c>
      <c r="B469" s="508" t="s">
        <v>442</v>
      </c>
      <c r="C469" s="509" t="s">
        <v>450</v>
      </c>
      <c r="D469" s="510" t="s">
        <v>451</v>
      </c>
      <c r="E469" s="509" t="s">
        <v>1470</v>
      </c>
      <c r="F469" s="510" t="s">
        <v>1471</v>
      </c>
      <c r="G469" s="509" t="s">
        <v>1496</v>
      </c>
      <c r="H469" s="509" t="s">
        <v>1497</v>
      </c>
      <c r="I469" s="512">
        <v>758.19000244140625</v>
      </c>
      <c r="J469" s="512">
        <v>2</v>
      </c>
      <c r="K469" s="513">
        <v>1516.3800048828125</v>
      </c>
    </row>
    <row r="470" spans="1:11" ht="14.45" customHeight="1" x14ac:dyDescent="0.2">
      <c r="A470" s="507" t="s">
        <v>441</v>
      </c>
      <c r="B470" s="508" t="s">
        <v>442</v>
      </c>
      <c r="C470" s="509" t="s">
        <v>450</v>
      </c>
      <c r="D470" s="510" t="s">
        <v>451</v>
      </c>
      <c r="E470" s="509" t="s">
        <v>1470</v>
      </c>
      <c r="F470" s="510" t="s">
        <v>1471</v>
      </c>
      <c r="G470" s="509" t="s">
        <v>1498</v>
      </c>
      <c r="H470" s="509" t="s">
        <v>1499</v>
      </c>
      <c r="I470" s="512">
        <v>0.5899999737739563</v>
      </c>
      <c r="J470" s="512">
        <v>7500</v>
      </c>
      <c r="K470" s="513">
        <v>4448.2501220703125</v>
      </c>
    </row>
    <row r="471" spans="1:11" ht="14.45" customHeight="1" x14ac:dyDescent="0.2">
      <c r="A471" s="507" t="s">
        <v>441</v>
      </c>
      <c r="B471" s="508" t="s">
        <v>442</v>
      </c>
      <c r="C471" s="509" t="s">
        <v>450</v>
      </c>
      <c r="D471" s="510" t="s">
        <v>451</v>
      </c>
      <c r="E471" s="509" t="s">
        <v>1470</v>
      </c>
      <c r="F471" s="510" t="s">
        <v>1471</v>
      </c>
      <c r="G471" s="509" t="s">
        <v>1498</v>
      </c>
      <c r="H471" s="509" t="s">
        <v>1500</v>
      </c>
      <c r="I471" s="512">
        <v>0.5899999737739563</v>
      </c>
      <c r="J471" s="512">
        <v>14000</v>
      </c>
      <c r="K471" s="513">
        <v>8302.150146484375</v>
      </c>
    </row>
    <row r="472" spans="1:11" ht="14.45" customHeight="1" x14ac:dyDescent="0.2">
      <c r="A472" s="507" t="s">
        <v>441</v>
      </c>
      <c r="B472" s="508" t="s">
        <v>442</v>
      </c>
      <c r="C472" s="509" t="s">
        <v>450</v>
      </c>
      <c r="D472" s="510" t="s">
        <v>451</v>
      </c>
      <c r="E472" s="509" t="s">
        <v>1470</v>
      </c>
      <c r="F472" s="510" t="s">
        <v>1471</v>
      </c>
      <c r="G472" s="509" t="s">
        <v>1501</v>
      </c>
      <c r="H472" s="509" t="s">
        <v>1502</v>
      </c>
      <c r="I472" s="512">
        <v>1.2100000381469727</v>
      </c>
      <c r="J472" s="512">
        <v>2000</v>
      </c>
      <c r="K472" s="513">
        <v>2420</v>
      </c>
    </row>
    <row r="473" spans="1:11" ht="14.45" customHeight="1" x14ac:dyDescent="0.2">
      <c r="A473" s="507" t="s">
        <v>441</v>
      </c>
      <c r="B473" s="508" t="s">
        <v>442</v>
      </c>
      <c r="C473" s="509" t="s">
        <v>450</v>
      </c>
      <c r="D473" s="510" t="s">
        <v>451</v>
      </c>
      <c r="E473" s="509" t="s">
        <v>1470</v>
      </c>
      <c r="F473" s="510" t="s">
        <v>1471</v>
      </c>
      <c r="G473" s="509" t="s">
        <v>1501</v>
      </c>
      <c r="H473" s="509" t="s">
        <v>1503</v>
      </c>
      <c r="I473" s="512">
        <v>1.2100000381469727</v>
      </c>
      <c r="J473" s="512">
        <v>2000</v>
      </c>
      <c r="K473" s="513">
        <v>2420</v>
      </c>
    </row>
    <row r="474" spans="1:11" ht="14.45" customHeight="1" x14ac:dyDescent="0.2">
      <c r="A474" s="507" t="s">
        <v>441</v>
      </c>
      <c r="B474" s="508" t="s">
        <v>442</v>
      </c>
      <c r="C474" s="509" t="s">
        <v>450</v>
      </c>
      <c r="D474" s="510" t="s">
        <v>451</v>
      </c>
      <c r="E474" s="509" t="s">
        <v>1470</v>
      </c>
      <c r="F474" s="510" t="s">
        <v>1471</v>
      </c>
      <c r="G474" s="509" t="s">
        <v>1504</v>
      </c>
      <c r="H474" s="509" t="s">
        <v>1505</v>
      </c>
      <c r="I474" s="512">
        <v>4.0200001001358032</v>
      </c>
      <c r="J474" s="512">
        <v>1680</v>
      </c>
      <c r="K474" s="513">
        <v>6746.9600830078125</v>
      </c>
    </row>
    <row r="475" spans="1:11" ht="14.45" customHeight="1" x14ac:dyDescent="0.2">
      <c r="A475" s="507" t="s">
        <v>441</v>
      </c>
      <c r="B475" s="508" t="s">
        <v>442</v>
      </c>
      <c r="C475" s="509" t="s">
        <v>450</v>
      </c>
      <c r="D475" s="510" t="s">
        <v>451</v>
      </c>
      <c r="E475" s="509" t="s">
        <v>1470</v>
      </c>
      <c r="F475" s="510" t="s">
        <v>1471</v>
      </c>
      <c r="G475" s="509" t="s">
        <v>1504</v>
      </c>
      <c r="H475" s="509" t="s">
        <v>1506</v>
      </c>
      <c r="I475" s="512">
        <v>4.070000171661377</v>
      </c>
      <c r="J475" s="512">
        <v>2160</v>
      </c>
      <c r="K475" s="513">
        <v>8799.1199340820313</v>
      </c>
    </row>
    <row r="476" spans="1:11" ht="14.45" customHeight="1" x14ac:dyDescent="0.2">
      <c r="A476" s="507" t="s">
        <v>441</v>
      </c>
      <c r="B476" s="508" t="s">
        <v>442</v>
      </c>
      <c r="C476" s="509" t="s">
        <v>450</v>
      </c>
      <c r="D476" s="510" t="s">
        <v>451</v>
      </c>
      <c r="E476" s="509" t="s">
        <v>1470</v>
      </c>
      <c r="F476" s="510" t="s">
        <v>1471</v>
      </c>
      <c r="G476" s="509" t="s">
        <v>1507</v>
      </c>
      <c r="H476" s="509" t="s">
        <v>1508</v>
      </c>
      <c r="I476" s="512">
        <v>0.81999999284744263</v>
      </c>
      <c r="J476" s="512">
        <v>400</v>
      </c>
      <c r="K476" s="513">
        <v>328</v>
      </c>
    </row>
    <row r="477" spans="1:11" ht="14.45" customHeight="1" x14ac:dyDescent="0.2">
      <c r="A477" s="507" t="s">
        <v>441</v>
      </c>
      <c r="B477" s="508" t="s">
        <v>442</v>
      </c>
      <c r="C477" s="509" t="s">
        <v>450</v>
      </c>
      <c r="D477" s="510" t="s">
        <v>451</v>
      </c>
      <c r="E477" s="509" t="s">
        <v>1470</v>
      </c>
      <c r="F477" s="510" t="s">
        <v>1471</v>
      </c>
      <c r="G477" s="509" t="s">
        <v>1509</v>
      </c>
      <c r="H477" s="509" t="s">
        <v>1510</v>
      </c>
      <c r="I477" s="512">
        <v>0.43000000715255737</v>
      </c>
      <c r="J477" s="512">
        <v>200</v>
      </c>
      <c r="K477" s="513">
        <v>86</v>
      </c>
    </row>
    <row r="478" spans="1:11" ht="14.45" customHeight="1" x14ac:dyDescent="0.2">
      <c r="A478" s="507" t="s">
        <v>441</v>
      </c>
      <c r="B478" s="508" t="s">
        <v>442</v>
      </c>
      <c r="C478" s="509" t="s">
        <v>450</v>
      </c>
      <c r="D478" s="510" t="s">
        <v>451</v>
      </c>
      <c r="E478" s="509" t="s">
        <v>1470</v>
      </c>
      <c r="F478" s="510" t="s">
        <v>1471</v>
      </c>
      <c r="G478" s="509" t="s">
        <v>1511</v>
      </c>
      <c r="H478" s="509" t="s">
        <v>1512</v>
      </c>
      <c r="I478" s="512">
        <v>0.47999998927116394</v>
      </c>
      <c r="J478" s="512">
        <v>200</v>
      </c>
      <c r="K478" s="513">
        <v>96</v>
      </c>
    </row>
    <row r="479" spans="1:11" ht="14.45" customHeight="1" x14ac:dyDescent="0.2">
      <c r="A479" s="507" t="s">
        <v>441</v>
      </c>
      <c r="B479" s="508" t="s">
        <v>442</v>
      </c>
      <c r="C479" s="509" t="s">
        <v>450</v>
      </c>
      <c r="D479" s="510" t="s">
        <v>451</v>
      </c>
      <c r="E479" s="509" t="s">
        <v>1470</v>
      </c>
      <c r="F479" s="510" t="s">
        <v>1471</v>
      </c>
      <c r="G479" s="509" t="s">
        <v>1511</v>
      </c>
      <c r="H479" s="509" t="s">
        <v>1513</v>
      </c>
      <c r="I479" s="512">
        <v>0.47999998927116394</v>
      </c>
      <c r="J479" s="512">
        <v>400</v>
      </c>
      <c r="K479" s="513">
        <v>192</v>
      </c>
    </row>
    <row r="480" spans="1:11" ht="14.45" customHeight="1" x14ac:dyDescent="0.2">
      <c r="A480" s="507" t="s">
        <v>441</v>
      </c>
      <c r="B480" s="508" t="s">
        <v>442</v>
      </c>
      <c r="C480" s="509" t="s">
        <v>450</v>
      </c>
      <c r="D480" s="510" t="s">
        <v>451</v>
      </c>
      <c r="E480" s="509" t="s">
        <v>1470</v>
      </c>
      <c r="F480" s="510" t="s">
        <v>1471</v>
      </c>
      <c r="G480" s="509" t="s">
        <v>1514</v>
      </c>
      <c r="H480" s="509" t="s">
        <v>1515</v>
      </c>
      <c r="I480" s="512">
        <v>0.57999998331069946</v>
      </c>
      <c r="J480" s="512">
        <v>300</v>
      </c>
      <c r="K480" s="513">
        <v>174</v>
      </c>
    </row>
    <row r="481" spans="1:11" ht="14.45" customHeight="1" x14ac:dyDescent="0.2">
      <c r="A481" s="507" t="s">
        <v>441</v>
      </c>
      <c r="B481" s="508" t="s">
        <v>442</v>
      </c>
      <c r="C481" s="509" t="s">
        <v>450</v>
      </c>
      <c r="D481" s="510" t="s">
        <v>451</v>
      </c>
      <c r="E481" s="509" t="s">
        <v>1470</v>
      </c>
      <c r="F481" s="510" t="s">
        <v>1471</v>
      </c>
      <c r="G481" s="509" t="s">
        <v>1516</v>
      </c>
      <c r="H481" s="509" t="s">
        <v>1517</v>
      </c>
      <c r="I481" s="512">
        <v>1.0900000333786011</v>
      </c>
      <c r="J481" s="512">
        <v>200</v>
      </c>
      <c r="K481" s="513">
        <v>218</v>
      </c>
    </row>
    <row r="482" spans="1:11" ht="14.45" customHeight="1" x14ac:dyDescent="0.2">
      <c r="A482" s="507" t="s">
        <v>441</v>
      </c>
      <c r="B482" s="508" t="s">
        <v>442</v>
      </c>
      <c r="C482" s="509" t="s">
        <v>450</v>
      </c>
      <c r="D482" s="510" t="s">
        <v>451</v>
      </c>
      <c r="E482" s="509" t="s">
        <v>1470</v>
      </c>
      <c r="F482" s="510" t="s">
        <v>1471</v>
      </c>
      <c r="G482" s="509" t="s">
        <v>1511</v>
      </c>
      <c r="H482" s="509" t="s">
        <v>1518</v>
      </c>
      <c r="I482" s="512">
        <v>0.47499999403953552</v>
      </c>
      <c r="J482" s="512">
        <v>800</v>
      </c>
      <c r="K482" s="513">
        <v>380</v>
      </c>
    </row>
    <row r="483" spans="1:11" ht="14.45" customHeight="1" x14ac:dyDescent="0.2">
      <c r="A483" s="507" t="s">
        <v>441</v>
      </c>
      <c r="B483" s="508" t="s">
        <v>442</v>
      </c>
      <c r="C483" s="509" t="s">
        <v>450</v>
      </c>
      <c r="D483" s="510" t="s">
        <v>451</v>
      </c>
      <c r="E483" s="509" t="s">
        <v>1470</v>
      </c>
      <c r="F483" s="510" t="s">
        <v>1471</v>
      </c>
      <c r="G483" s="509" t="s">
        <v>1519</v>
      </c>
      <c r="H483" s="509" t="s">
        <v>1520</v>
      </c>
      <c r="I483" s="512">
        <v>0.67000001668930054</v>
      </c>
      <c r="J483" s="512">
        <v>100</v>
      </c>
      <c r="K483" s="513">
        <v>67</v>
      </c>
    </row>
    <row r="484" spans="1:11" ht="14.45" customHeight="1" x14ac:dyDescent="0.2">
      <c r="A484" s="507" t="s">
        <v>441</v>
      </c>
      <c r="B484" s="508" t="s">
        <v>442</v>
      </c>
      <c r="C484" s="509" t="s">
        <v>450</v>
      </c>
      <c r="D484" s="510" t="s">
        <v>451</v>
      </c>
      <c r="E484" s="509" t="s">
        <v>1470</v>
      </c>
      <c r="F484" s="510" t="s">
        <v>1471</v>
      </c>
      <c r="G484" s="509" t="s">
        <v>1521</v>
      </c>
      <c r="H484" s="509" t="s">
        <v>1522</v>
      </c>
      <c r="I484" s="512">
        <v>5.619999885559082</v>
      </c>
      <c r="J484" s="512">
        <v>800</v>
      </c>
      <c r="K484" s="513">
        <v>4496</v>
      </c>
    </row>
    <row r="485" spans="1:11" ht="14.45" customHeight="1" x14ac:dyDescent="0.2">
      <c r="A485" s="507" t="s">
        <v>441</v>
      </c>
      <c r="B485" s="508" t="s">
        <v>442</v>
      </c>
      <c r="C485" s="509" t="s">
        <v>450</v>
      </c>
      <c r="D485" s="510" t="s">
        <v>451</v>
      </c>
      <c r="E485" s="509" t="s">
        <v>1470</v>
      </c>
      <c r="F485" s="510" t="s">
        <v>1471</v>
      </c>
      <c r="G485" s="509" t="s">
        <v>1523</v>
      </c>
      <c r="H485" s="509" t="s">
        <v>1524</v>
      </c>
      <c r="I485" s="512">
        <v>202.55000305175781</v>
      </c>
      <c r="J485" s="512">
        <v>5</v>
      </c>
      <c r="K485" s="513">
        <v>1012.77001953125</v>
      </c>
    </row>
    <row r="486" spans="1:11" ht="14.45" customHeight="1" x14ac:dyDescent="0.2">
      <c r="A486" s="507" t="s">
        <v>441</v>
      </c>
      <c r="B486" s="508" t="s">
        <v>442</v>
      </c>
      <c r="C486" s="509" t="s">
        <v>450</v>
      </c>
      <c r="D486" s="510" t="s">
        <v>451</v>
      </c>
      <c r="E486" s="509" t="s">
        <v>1470</v>
      </c>
      <c r="F486" s="510" t="s">
        <v>1471</v>
      </c>
      <c r="G486" s="509" t="s">
        <v>1523</v>
      </c>
      <c r="H486" s="509" t="s">
        <v>1525</v>
      </c>
      <c r="I486" s="512">
        <v>202.60000610351563</v>
      </c>
      <c r="J486" s="512">
        <v>10</v>
      </c>
      <c r="K486" s="513">
        <v>2026</v>
      </c>
    </row>
    <row r="487" spans="1:11" ht="14.45" customHeight="1" x14ac:dyDescent="0.2">
      <c r="A487" s="507" t="s">
        <v>441</v>
      </c>
      <c r="B487" s="508" t="s">
        <v>442</v>
      </c>
      <c r="C487" s="509" t="s">
        <v>450</v>
      </c>
      <c r="D487" s="510" t="s">
        <v>451</v>
      </c>
      <c r="E487" s="509" t="s">
        <v>1470</v>
      </c>
      <c r="F487" s="510" t="s">
        <v>1471</v>
      </c>
      <c r="G487" s="509" t="s">
        <v>1521</v>
      </c>
      <c r="H487" s="509" t="s">
        <v>1526</v>
      </c>
      <c r="I487" s="512">
        <v>5.6219999313354494</v>
      </c>
      <c r="J487" s="512">
        <v>1100</v>
      </c>
      <c r="K487" s="513">
        <v>6183.3299560546875</v>
      </c>
    </row>
    <row r="488" spans="1:11" ht="14.45" customHeight="1" x14ac:dyDescent="0.2">
      <c r="A488" s="507" t="s">
        <v>441</v>
      </c>
      <c r="B488" s="508" t="s">
        <v>442</v>
      </c>
      <c r="C488" s="509" t="s">
        <v>450</v>
      </c>
      <c r="D488" s="510" t="s">
        <v>451</v>
      </c>
      <c r="E488" s="509" t="s">
        <v>1470</v>
      </c>
      <c r="F488" s="510" t="s">
        <v>1471</v>
      </c>
      <c r="G488" s="509" t="s">
        <v>1527</v>
      </c>
      <c r="H488" s="509" t="s">
        <v>1528</v>
      </c>
      <c r="I488" s="512">
        <v>1.9299999475479126</v>
      </c>
      <c r="J488" s="512">
        <v>20</v>
      </c>
      <c r="K488" s="513">
        <v>38.599998474121094</v>
      </c>
    </row>
    <row r="489" spans="1:11" ht="14.45" customHeight="1" x14ac:dyDescent="0.2">
      <c r="A489" s="507" t="s">
        <v>441</v>
      </c>
      <c r="B489" s="508" t="s">
        <v>442</v>
      </c>
      <c r="C489" s="509" t="s">
        <v>450</v>
      </c>
      <c r="D489" s="510" t="s">
        <v>451</v>
      </c>
      <c r="E489" s="509" t="s">
        <v>1470</v>
      </c>
      <c r="F489" s="510" t="s">
        <v>1471</v>
      </c>
      <c r="G489" s="509" t="s">
        <v>1529</v>
      </c>
      <c r="H489" s="509" t="s">
        <v>1530</v>
      </c>
      <c r="I489" s="512">
        <v>0.62000000476837158</v>
      </c>
      <c r="J489" s="512">
        <v>800</v>
      </c>
      <c r="K489" s="513">
        <v>498.91000366210938</v>
      </c>
    </row>
    <row r="490" spans="1:11" ht="14.45" customHeight="1" x14ac:dyDescent="0.2">
      <c r="A490" s="507" t="s">
        <v>441</v>
      </c>
      <c r="B490" s="508" t="s">
        <v>442</v>
      </c>
      <c r="C490" s="509" t="s">
        <v>450</v>
      </c>
      <c r="D490" s="510" t="s">
        <v>451</v>
      </c>
      <c r="E490" s="509" t="s">
        <v>1531</v>
      </c>
      <c r="F490" s="510" t="s">
        <v>1532</v>
      </c>
      <c r="G490" s="509" t="s">
        <v>1533</v>
      </c>
      <c r="H490" s="509" t="s">
        <v>1534</v>
      </c>
      <c r="I490" s="512">
        <v>0.30200001001358034</v>
      </c>
      <c r="J490" s="512">
        <v>700</v>
      </c>
      <c r="K490" s="513">
        <v>211</v>
      </c>
    </row>
    <row r="491" spans="1:11" ht="14.45" customHeight="1" x14ac:dyDescent="0.2">
      <c r="A491" s="507" t="s">
        <v>441</v>
      </c>
      <c r="B491" s="508" t="s">
        <v>442</v>
      </c>
      <c r="C491" s="509" t="s">
        <v>450</v>
      </c>
      <c r="D491" s="510" t="s">
        <v>451</v>
      </c>
      <c r="E491" s="509" t="s">
        <v>1531</v>
      </c>
      <c r="F491" s="510" t="s">
        <v>1532</v>
      </c>
      <c r="G491" s="509" t="s">
        <v>1535</v>
      </c>
      <c r="H491" s="509" t="s">
        <v>1536</v>
      </c>
      <c r="I491" s="512">
        <v>0.54600001573562618</v>
      </c>
      <c r="J491" s="512">
        <v>800</v>
      </c>
      <c r="K491" s="513">
        <v>437</v>
      </c>
    </row>
    <row r="492" spans="1:11" ht="14.45" customHeight="1" x14ac:dyDescent="0.2">
      <c r="A492" s="507" t="s">
        <v>441</v>
      </c>
      <c r="B492" s="508" t="s">
        <v>442</v>
      </c>
      <c r="C492" s="509" t="s">
        <v>450</v>
      </c>
      <c r="D492" s="510" t="s">
        <v>451</v>
      </c>
      <c r="E492" s="509" t="s">
        <v>1531</v>
      </c>
      <c r="F492" s="510" t="s">
        <v>1532</v>
      </c>
      <c r="G492" s="509" t="s">
        <v>1533</v>
      </c>
      <c r="H492" s="509" t="s">
        <v>1537</v>
      </c>
      <c r="I492" s="512">
        <v>0.3033333420753479</v>
      </c>
      <c r="J492" s="512">
        <v>500</v>
      </c>
      <c r="K492" s="513">
        <v>152</v>
      </c>
    </row>
    <row r="493" spans="1:11" ht="14.45" customHeight="1" x14ac:dyDescent="0.2">
      <c r="A493" s="507" t="s">
        <v>441</v>
      </c>
      <c r="B493" s="508" t="s">
        <v>442</v>
      </c>
      <c r="C493" s="509" t="s">
        <v>450</v>
      </c>
      <c r="D493" s="510" t="s">
        <v>451</v>
      </c>
      <c r="E493" s="509" t="s">
        <v>1531</v>
      </c>
      <c r="F493" s="510" t="s">
        <v>1532</v>
      </c>
      <c r="G493" s="509" t="s">
        <v>1538</v>
      </c>
      <c r="H493" s="509" t="s">
        <v>1539</v>
      </c>
      <c r="I493" s="512">
        <v>0.68000000715255737</v>
      </c>
      <c r="J493" s="512">
        <v>100</v>
      </c>
      <c r="K493" s="513">
        <v>68</v>
      </c>
    </row>
    <row r="494" spans="1:11" ht="14.45" customHeight="1" x14ac:dyDescent="0.2">
      <c r="A494" s="507" t="s">
        <v>441</v>
      </c>
      <c r="B494" s="508" t="s">
        <v>442</v>
      </c>
      <c r="C494" s="509" t="s">
        <v>450</v>
      </c>
      <c r="D494" s="510" t="s">
        <v>451</v>
      </c>
      <c r="E494" s="509" t="s">
        <v>1531</v>
      </c>
      <c r="F494" s="510" t="s">
        <v>1532</v>
      </c>
      <c r="G494" s="509" t="s">
        <v>1535</v>
      </c>
      <c r="H494" s="509" t="s">
        <v>1540</v>
      </c>
      <c r="I494" s="512">
        <v>0.54333335161209106</v>
      </c>
      <c r="J494" s="512">
        <v>900</v>
      </c>
      <c r="K494" s="513">
        <v>488</v>
      </c>
    </row>
    <row r="495" spans="1:11" ht="14.45" customHeight="1" x14ac:dyDescent="0.2">
      <c r="A495" s="507" t="s">
        <v>441</v>
      </c>
      <c r="B495" s="508" t="s">
        <v>442</v>
      </c>
      <c r="C495" s="509" t="s">
        <v>450</v>
      </c>
      <c r="D495" s="510" t="s">
        <v>451</v>
      </c>
      <c r="E495" s="509" t="s">
        <v>1531</v>
      </c>
      <c r="F495" s="510" t="s">
        <v>1532</v>
      </c>
      <c r="G495" s="509" t="s">
        <v>1541</v>
      </c>
      <c r="H495" s="509" t="s">
        <v>1542</v>
      </c>
      <c r="I495" s="512">
        <v>1.7999999523162842</v>
      </c>
      <c r="J495" s="512">
        <v>20</v>
      </c>
      <c r="K495" s="513">
        <v>36</v>
      </c>
    </row>
    <row r="496" spans="1:11" ht="14.45" customHeight="1" x14ac:dyDescent="0.2">
      <c r="A496" s="507" t="s">
        <v>441</v>
      </c>
      <c r="B496" s="508" t="s">
        <v>442</v>
      </c>
      <c r="C496" s="509" t="s">
        <v>450</v>
      </c>
      <c r="D496" s="510" t="s">
        <v>451</v>
      </c>
      <c r="E496" s="509" t="s">
        <v>1543</v>
      </c>
      <c r="F496" s="510" t="s">
        <v>1544</v>
      </c>
      <c r="G496" s="509" t="s">
        <v>1545</v>
      </c>
      <c r="H496" s="509" t="s">
        <v>1546</v>
      </c>
      <c r="I496" s="512">
        <v>0.62999999523162842</v>
      </c>
      <c r="J496" s="512">
        <v>200</v>
      </c>
      <c r="K496" s="513">
        <v>126</v>
      </c>
    </row>
    <row r="497" spans="1:11" ht="14.45" customHeight="1" x14ac:dyDescent="0.2">
      <c r="A497" s="507" t="s">
        <v>441</v>
      </c>
      <c r="B497" s="508" t="s">
        <v>442</v>
      </c>
      <c r="C497" s="509" t="s">
        <v>450</v>
      </c>
      <c r="D497" s="510" t="s">
        <v>451</v>
      </c>
      <c r="E497" s="509" t="s">
        <v>1543</v>
      </c>
      <c r="F497" s="510" t="s">
        <v>1544</v>
      </c>
      <c r="G497" s="509" t="s">
        <v>1547</v>
      </c>
      <c r="H497" s="509" t="s">
        <v>1548</v>
      </c>
      <c r="I497" s="512">
        <v>0.62599999904632564</v>
      </c>
      <c r="J497" s="512">
        <v>7800</v>
      </c>
      <c r="K497" s="513">
        <v>4872</v>
      </c>
    </row>
    <row r="498" spans="1:11" ht="14.45" customHeight="1" x14ac:dyDescent="0.2">
      <c r="A498" s="507" t="s">
        <v>441</v>
      </c>
      <c r="B498" s="508" t="s">
        <v>442</v>
      </c>
      <c r="C498" s="509" t="s">
        <v>450</v>
      </c>
      <c r="D498" s="510" t="s">
        <v>451</v>
      </c>
      <c r="E498" s="509" t="s">
        <v>1543</v>
      </c>
      <c r="F498" s="510" t="s">
        <v>1544</v>
      </c>
      <c r="G498" s="509" t="s">
        <v>1549</v>
      </c>
      <c r="H498" s="509" t="s">
        <v>1550</v>
      </c>
      <c r="I498" s="512">
        <v>0.62799999713897703</v>
      </c>
      <c r="J498" s="512">
        <v>8400</v>
      </c>
      <c r="K498" s="513">
        <v>5280</v>
      </c>
    </row>
    <row r="499" spans="1:11" ht="14.45" customHeight="1" x14ac:dyDescent="0.2">
      <c r="A499" s="507" t="s">
        <v>441</v>
      </c>
      <c r="B499" s="508" t="s">
        <v>442</v>
      </c>
      <c r="C499" s="509" t="s">
        <v>450</v>
      </c>
      <c r="D499" s="510" t="s">
        <v>451</v>
      </c>
      <c r="E499" s="509" t="s">
        <v>1543</v>
      </c>
      <c r="F499" s="510" t="s">
        <v>1544</v>
      </c>
      <c r="G499" s="509" t="s">
        <v>1551</v>
      </c>
      <c r="H499" s="509" t="s">
        <v>1552</v>
      </c>
      <c r="I499" s="512">
        <v>0.74000000953674316</v>
      </c>
      <c r="J499" s="512">
        <v>100</v>
      </c>
      <c r="K499" s="513">
        <v>73.80999755859375</v>
      </c>
    </row>
    <row r="500" spans="1:11" ht="14.45" customHeight="1" x14ac:dyDescent="0.2">
      <c r="A500" s="507" t="s">
        <v>441</v>
      </c>
      <c r="B500" s="508" t="s">
        <v>442</v>
      </c>
      <c r="C500" s="509" t="s">
        <v>450</v>
      </c>
      <c r="D500" s="510" t="s">
        <v>451</v>
      </c>
      <c r="E500" s="509" t="s">
        <v>1543</v>
      </c>
      <c r="F500" s="510" t="s">
        <v>1544</v>
      </c>
      <c r="G500" s="509" t="s">
        <v>1545</v>
      </c>
      <c r="H500" s="509" t="s">
        <v>1553</v>
      </c>
      <c r="I500" s="512">
        <v>0.62999999523162842</v>
      </c>
      <c r="J500" s="512">
        <v>800</v>
      </c>
      <c r="K500" s="513">
        <v>504</v>
      </c>
    </row>
    <row r="501" spans="1:11" ht="14.45" customHeight="1" x14ac:dyDescent="0.2">
      <c r="A501" s="507" t="s">
        <v>441</v>
      </c>
      <c r="B501" s="508" t="s">
        <v>442</v>
      </c>
      <c r="C501" s="509" t="s">
        <v>450</v>
      </c>
      <c r="D501" s="510" t="s">
        <v>451</v>
      </c>
      <c r="E501" s="509" t="s">
        <v>1543</v>
      </c>
      <c r="F501" s="510" t="s">
        <v>1544</v>
      </c>
      <c r="G501" s="509" t="s">
        <v>1547</v>
      </c>
      <c r="H501" s="509" t="s">
        <v>1554</v>
      </c>
      <c r="I501" s="512">
        <v>0.62833333015441895</v>
      </c>
      <c r="J501" s="512">
        <v>10800</v>
      </c>
      <c r="K501" s="513">
        <v>6780</v>
      </c>
    </row>
    <row r="502" spans="1:11" ht="14.45" customHeight="1" thickBot="1" x14ac:dyDescent="0.25">
      <c r="A502" s="514" t="s">
        <v>441</v>
      </c>
      <c r="B502" s="515" t="s">
        <v>442</v>
      </c>
      <c r="C502" s="516" t="s">
        <v>450</v>
      </c>
      <c r="D502" s="517" t="s">
        <v>451</v>
      </c>
      <c r="E502" s="516" t="s">
        <v>1543</v>
      </c>
      <c r="F502" s="517" t="s">
        <v>1544</v>
      </c>
      <c r="G502" s="516" t="s">
        <v>1549</v>
      </c>
      <c r="H502" s="516" t="s">
        <v>1555</v>
      </c>
      <c r="I502" s="519">
        <v>0.62999999523162842</v>
      </c>
      <c r="J502" s="519">
        <v>11000</v>
      </c>
      <c r="K502" s="520">
        <v>6930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25C7868-BC56-4B8A-BD28-BB3BB1838005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37.52272727272728</v>
      </c>
      <c r="D6" s="308"/>
      <c r="E6" s="308"/>
      <c r="F6" s="307"/>
      <c r="G6" s="309">
        <f ca="1">SUM(Tabulka[05 h_vram])/2</f>
        <v>60137.000000000007</v>
      </c>
      <c r="H6" s="308">
        <f ca="1">SUM(Tabulka[06 h_naduv])/2</f>
        <v>2066.5</v>
      </c>
      <c r="I6" s="308">
        <f ca="1">SUM(Tabulka[07 h_nadzk])/2</f>
        <v>302.5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357000</v>
      </c>
      <c r="M6" s="308">
        <f ca="1">SUM(Tabulka[11 m_jo])/2</f>
        <v>1130563</v>
      </c>
      <c r="N6" s="308">
        <f ca="1">SUM(Tabulka[12 m_oc])/2</f>
        <v>1487563</v>
      </c>
      <c r="O6" s="307">
        <f ca="1">SUM(Tabulka[13 m_sk])/2</f>
        <v>18370554</v>
      </c>
      <c r="P6" s="306">
        <f ca="1">SUM(Tabulka[14_vzsk])/2</f>
        <v>26384</v>
      </c>
      <c r="Q6" s="306">
        <f ca="1">SUM(Tabulka[15_vzpl])/2</f>
        <v>39992.318285936315</v>
      </c>
      <c r="R6" s="305">
        <f ca="1">IF(Q6=0,0,P6/Q6)</f>
        <v>0.65972669579593213</v>
      </c>
      <c r="S6" s="304">
        <f ca="1">Q6-P6</f>
        <v>13608.318285936315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4.1772727272727277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7273.2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132000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287872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419872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3974965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13819.892473118278</v>
      </c>
      <c r="R8" s="288">
        <f ca="1">IF(Tabulka[[#This Row],[15_vzpl]]=0,"",Tabulka[[#This Row],[14_vzsk]]/Tabulka[[#This Row],[15_vzpl]])</f>
        <v>0.65123516825520333</v>
      </c>
      <c r="S8" s="287">
        <f ca="1">IF(Tabulka[[#This Row],[15_vzpl]]-Tabulka[[#This Row],[14_vzsk]]=0,"",Tabulka[[#This Row],[15_vzpl]]-Tabulka[[#This Row],[14_vzsk]])</f>
        <v>4819.8924731182778</v>
      </c>
    </row>
    <row r="9" spans="1:19" x14ac:dyDescent="0.25">
      <c r="A9" s="286">
        <v>99</v>
      </c>
      <c r="B9" s="285" t="s">
        <v>1572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0.25454545454545452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478.4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8155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8155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105539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13819.892473118278</v>
      </c>
      <c r="R9" s="288">
        <f ca="1">IF(Tabulka[[#This Row],[15_vzpl]]=0,"",Tabulka[[#This Row],[14_vzsk]]/Tabulka[[#This Row],[15_vzpl]])</f>
        <v>0.65123516825520333</v>
      </c>
      <c r="S9" s="287">
        <f ca="1">IF(Tabulka[[#This Row],[15_vzpl]]-Tabulka[[#This Row],[14_vzsk]]=0,"",Tabulka[[#This Row],[15_vzpl]]-Tabulka[[#This Row],[14_vzsk]])</f>
        <v>4819.8924731182778</v>
      </c>
    </row>
    <row r="10" spans="1:19" x14ac:dyDescent="0.25">
      <c r="A10" s="286">
        <v>100</v>
      </c>
      <c r="B10" s="285" t="s">
        <v>1573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0.27272727272727271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484.79999999999995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8517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8517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213984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1574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3.649999999999999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6310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132000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271200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403200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3655442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1557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185092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410092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4026779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17922.425812818041</v>
      </c>
      <c r="R12" s="288">
        <f ca="1">IF(Tabulka[[#This Row],[15_vzpl]]=0,"",Tabulka[[#This Row],[14_vzsk]]/Tabulka[[#This Row],[15_vzpl]])</f>
        <v>0.47147635527979681</v>
      </c>
      <c r="S12" s="287">
        <f ca="1">IF(Tabulka[[#This Row],[15_vzpl]]-Tabulka[[#This Row],[14_vzsk]]=0,"",Tabulka[[#This Row],[15_vzpl]]-Tabulka[[#This Row],[14_vzsk]])</f>
        <v>9472.4258128180409</v>
      </c>
    </row>
    <row r="13" spans="1:19" x14ac:dyDescent="0.25">
      <c r="A13" s="286">
        <v>526</v>
      </c>
      <c r="B13" s="285" t="s">
        <v>1575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185092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410092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4026779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17922.425812818041</v>
      </c>
      <c r="R13" s="288">
        <f ca="1">IF(Tabulka[[#This Row],[15_vzpl]]=0,"",Tabulka[[#This Row],[14_vzsk]]/Tabulka[[#This Row],[15_vzpl]])</f>
        <v>0.47147635527979681</v>
      </c>
      <c r="S13" s="287">
        <f ca="1">IF(Tabulka[[#This Row],[15_vzpl]]-Tabulka[[#This Row],[14_vzsk]]=0,"",Tabulka[[#This Row],[15_vzpl]]-Tabulka[[#This Row],[14_vzsk]])</f>
        <v>9472.4258128180409</v>
      </c>
    </row>
    <row r="14" spans="1:19" x14ac:dyDescent="0.25">
      <c r="A14" s="286" t="s">
        <v>1558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25.345454545454551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39599.800000000003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1372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641885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641885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10085576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8934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R14" s="288">
        <f ca="1">IF(Tabulka[[#This Row],[15_vzpl]]=0,"",Tabulka[[#This Row],[14_vzsk]]/Tabulka[[#This Row],[15_vzpl]])</f>
        <v>1.0829090909090908</v>
      </c>
      <c r="S14" s="287">
        <f ca="1">IF(Tabulka[[#This Row],[15_vzpl]]-Tabulka[[#This Row],[14_vzsk]]=0,"",Tabulka[[#This Row],[15_vzpl]]-Tabulka[[#This Row],[14_vzsk]])</f>
        <v>-684</v>
      </c>
    </row>
    <row r="15" spans="1:19" x14ac:dyDescent="0.25">
      <c r="A15" s="286">
        <v>303</v>
      </c>
      <c r="B15" s="285" t="s">
        <v>1576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8934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R15" s="288">
        <f ca="1">IF(Tabulka[[#This Row],[15_vzpl]]=0,"",Tabulka[[#This Row],[14_vzsk]]/Tabulka[[#This Row],[15_vzpl]])</f>
        <v>1.0829090909090908</v>
      </c>
      <c r="S15" s="287">
        <f ca="1">IF(Tabulka[[#This Row],[15_vzpl]]-Tabulka[[#This Row],[14_vzsk]]=0,"",Tabulka[[#This Row],[15_vzpl]]-Tabulka[[#This Row],[14_vzsk]])</f>
        <v>-684</v>
      </c>
    </row>
    <row r="16" spans="1:19" x14ac:dyDescent="0.25">
      <c r="A16" s="286">
        <v>409</v>
      </c>
      <c r="B16" s="285" t="s">
        <v>1577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22.345454545454551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34979.800000000003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1372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573399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573399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9298335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1578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68486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68486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787241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1559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15714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15714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283234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30</v>
      </c>
      <c r="B19" s="285" t="s">
        <v>1579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15714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15714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283234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247</v>
      </c>
    </row>
    <row r="21" spans="1:19" x14ac:dyDescent="0.25">
      <c r="A21" s="113" t="s">
        <v>160</v>
      </c>
    </row>
    <row r="22" spans="1:19" x14ac:dyDescent="0.25">
      <c r="A22" s="114" t="s">
        <v>217</v>
      </c>
    </row>
    <row r="23" spans="1:19" x14ac:dyDescent="0.25">
      <c r="A23" s="278" t="s">
        <v>216</v>
      </c>
    </row>
    <row r="24" spans="1:19" x14ac:dyDescent="0.25">
      <c r="A24" s="235" t="s">
        <v>189</v>
      </c>
    </row>
    <row r="25" spans="1:19" x14ac:dyDescent="0.25">
      <c r="A25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D223728-049F-4857-8FAD-8BDFAB277C6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55341.97771511841</v>
      </c>
      <c r="D4" s="160">
        <f ca="1">IF(ISERROR(VLOOKUP("Náklady celkem",INDIRECT("HI!$A:$G"),5,0)),0,VLOOKUP("Náklady celkem",INDIRECT("HI!$A:$G"),5,0))</f>
        <v>55646.146690000038</v>
      </c>
      <c r="E4" s="161">
        <f ca="1">IF(C4=0,0,D4/C4)</f>
        <v>1.0054961710339914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36.666666992187501</v>
      </c>
      <c r="D7" s="168">
        <f>IF(ISERROR(HI!E5),"",HI!E5)</f>
        <v>27.238369999999989</v>
      </c>
      <c r="E7" s="165">
        <f t="shared" ref="E7:E15" si="0">IF(C7=0,0,D7/C7)</f>
        <v>0.74286462976860201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0.38549216396837349</v>
      </c>
      <c r="E8" s="165">
        <f t="shared" si="0"/>
        <v>0.4283246266315261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0.76949997827300476</v>
      </c>
      <c r="E11" s="165">
        <f t="shared" si="0"/>
        <v>1.2824999637883414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0.3390377259375994</v>
      </c>
      <c r="E12" s="165">
        <f t="shared" si="0"/>
        <v>0.42379715742199925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27627.482458374023</v>
      </c>
      <c r="D15" s="168">
        <f>IF(ISERROR(HI!E6),"",HI!E6)</f>
        <v>27333.196360000027</v>
      </c>
      <c r="E15" s="165">
        <f t="shared" si="0"/>
        <v>0.98934806677309839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24551.188787109375</v>
      </c>
      <c r="D16" s="164">
        <f ca="1">IF(ISERROR(VLOOKUP("Osobní náklady (Kč) *",INDIRECT("HI!$A:$G"),5,0)),0,VLOOKUP("Osobní náklady (Kč) *",INDIRECT("HI!$A:$G"),5,0))</f>
        <v>24950.454229999999</v>
      </c>
      <c r="E16" s="165">
        <f ca="1">IF(C16=0,0,D16/C16)</f>
        <v>1.0162625706784618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45916.89</v>
      </c>
      <c r="D18" s="183">
        <f ca="1">IF(ISERROR(VLOOKUP("Výnosy celkem",INDIRECT("HI!$A:$G"),5,0)),0,VLOOKUP("Výnosy celkem",INDIRECT("HI!$A:$G"),5,0))</f>
        <v>48791.277999999998</v>
      </c>
      <c r="E18" s="184">
        <f t="shared" ref="E18:E23" ca="1" si="1">IF(C18=0,0,D18/C18)</f>
        <v>1.0625997971552517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45916.89</v>
      </c>
      <c r="D19" s="164">
        <f ca="1">IF(ISERROR(VLOOKUP("Ambulance *",INDIRECT("HI!$A:$G"),5,0)),0,VLOOKUP("Ambulance *",INDIRECT("HI!$A:$G"),5,0))</f>
        <v>48791.277999999998</v>
      </c>
      <c r="E19" s="165">
        <f t="shared" ca="1" si="1"/>
        <v>1.0625997971552517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1.0625997971552517</v>
      </c>
      <c r="E20" s="165">
        <f t="shared" si="1"/>
        <v>1.0625997971552517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1.0625997971552517</v>
      </c>
      <c r="E22" s="165">
        <f>IF(OR(C22=0,D22=""),0,IF(C22="","",D22/C22))</f>
        <v>1.0625997971552517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1.0062104550970477</v>
      </c>
      <c r="E23" s="165">
        <f t="shared" si="1"/>
        <v>1.1837770059965267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4F3A4F1-F159-416A-A87E-68D139B57FBB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1571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722</v>
      </c>
      <c r="J4" s="315">
        <v>8</v>
      </c>
      <c r="K4" s="315">
        <v>28</v>
      </c>
      <c r="L4" s="315"/>
      <c r="M4" s="315"/>
      <c r="N4" s="315"/>
      <c r="O4" s="315"/>
      <c r="P4" s="315"/>
      <c r="Q4" s="315">
        <v>355553</v>
      </c>
      <c r="R4" s="315">
        <v>2000</v>
      </c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R5">
        <v>2000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0.2</v>
      </c>
      <c r="I6">
        <v>36.799999999999997</v>
      </c>
      <c r="K6">
        <v>11</v>
      </c>
      <c r="Q6">
        <v>19025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3.85</v>
      </c>
      <c r="I7">
        <v>685.2</v>
      </c>
      <c r="J7">
        <v>8</v>
      </c>
      <c r="K7">
        <v>17</v>
      </c>
      <c r="Q7">
        <v>336528</v>
      </c>
    </row>
    <row r="8" spans="1:19" x14ac:dyDescent="0.25">
      <c r="A8" s="322" t="s">
        <v>171</v>
      </c>
      <c r="B8" s="321">
        <v>5</v>
      </c>
      <c r="C8">
        <v>1</v>
      </c>
      <c r="D8" t="s">
        <v>1557</v>
      </c>
      <c r="E8">
        <v>7</v>
      </c>
      <c r="I8">
        <v>1152</v>
      </c>
      <c r="J8">
        <v>41</v>
      </c>
      <c r="Q8">
        <v>341641</v>
      </c>
      <c r="R8">
        <v>450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1152</v>
      </c>
      <c r="J9">
        <v>41</v>
      </c>
      <c r="Q9">
        <v>341641</v>
      </c>
      <c r="R9">
        <v>450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1558</v>
      </c>
      <c r="E10">
        <v>25</v>
      </c>
      <c r="I10">
        <v>4248</v>
      </c>
      <c r="J10">
        <v>101</v>
      </c>
      <c r="O10">
        <v>750</v>
      </c>
      <c r="P10">
        <v>750</v>
      </c>
      <c r="Q10">
        <v>888374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</v>
      </c>
      <c r="I12">
        <v>3772</v>
      </c>
      <c r="J12">
        <v>101</v>
      </c>
      <c r="O12">
        <v>750</v>
      </c>
      <c r="P12">
        <v>750</v>
      </c>
      <c r="Q12">
        <v>814700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476</v>
      </c>
      <c r="Q13">
        <v>73674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1559</v>
      </c>
      <c r="E14">
        <v>1</v>
      </c>
      <c r="I14">
        <v>160</v>
      </c>
      <c r="Q14">
        <v>24562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160</v>
      </c>
      <c r="Q15">
        <v>24562</v>
      </c>
    </row>
    <row r="16" spans="1:19" x14ac:dyDescent="0.25">
      <c r="A16" s="318" t="s">
        <v>166</v>
      </c>
      <c r="B16" s="317">
        <v>2019</v>
      </c>
      <c r="C16" t="s">
        <v>1560</v>
      </c>
      <c r="E16">
        <v>37.049999999999997</v>
      </c>
      <c r="I16">
        <v>6282</v>
      </c>
      <c r="J16">
        <v>150</v>
      </c>
      <c r="K16">
        <v>28</v>
      </c>
      <c r="O16">
        <v>750</v>
      </c>
      <c r="P16">
        <v>750</v>
      </c>
      <c r="Q16">
        <v>1610130</v>
      </c>
      <c r="R16">
        <v>2450</v>
      </c>
      <c r="S16">
        <v>3635.6652987214834</v>
      </c>
    </row>
    <row r="17" spans="3:19" x14ac:dyDescent="0.25">
      <c r="C17">
        <v>2</v>
      </c>
      <c r="D17" t="s">
        <v>218</v>
      </c>
      <c r="E17">
        <v>4.05</v>
      </c>
      <c r="I17">
        <v>632</v>
      </c>
      <c r="K17">
        <v>29</v>
      </c>
      <c r="Q17">
        <v>324245</v>
      </c>
      <c r="S17">
        <v>1256.3538611925708</v>
      </c>
    </row>
    <row r="18" spans="3:19" x14ac:dyDescent="0.25">
      <c r="C18">
        <v>2</v>
      </c>
      <c r="D18">
        <v>99</v>
      </c>
      <c r="S18">
        <v>1256.3538611925708</v>
      </c>
    </row>
    <row r="19" spans="3:19" x14ac:dyDescent="0.25">
      <c r="C19">
        <v>2</v>
      </c>
      <c r="D19">
        <v>100</v>
      </c>
      <c r="E19">
        <v>0.2</v>
      </c>
      <c r="I19">
        <v>27.2</v>
      </c>
      <c r="K19">
        <v>8</v>
      </c>
      <c r="Q19">
        <v>12056</v>
      </c>
    </row>
    <row r="20" spans="3:19" x14ac:dyDescent="0.25">
      <c r="C20">
        <v>2</v>
      </c>
      <c r="D20">
        <v>101</v>
      </c>
      <c r="E20">
        <v>3.85</v>
      </c>
      <c r="I20">
        <v>604.79999999999995</v>
      </c>
      <c r="K20">
        <v>21</v>
      </c>
      <c r="Q20">
        <v>312189</v>
      </c>
    </row>
    <row r="21" spans="3:19" x14ac:dyDescent="0.25">
      <c r="C21">
        <v>2</v>
      </c>
      <c r="D21" t="s">
        <v>1557</v>
      </c>
      <c r="E21">
        <v>7</v>
      </c>
      <c r="I21">
        <v>932</v>
      </c>
      <c r="J21">
        <v>56</v>
      </c>
      <c r="Q21">
        <v>310535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932</v>
      </c>
      <c r="J22">
        <v>56</v>
      </c>
      <c r="Q22">
        <v>310535</v>
      </c>
      <c r="S22">
        <v>1629.3114375289126</v>
      </c>
    </row>
    <row r="23" spans="3:19" x14ac:dyDescent="0.25">
      <c r="C23">
        <v>2</v>
      </c>
      <c r="D23" t="s">
        <v>1558</v>
      </c>
      <c r="E23">
        <v>25</v>
      </c>
      <c r="I23">
        <v>3436</v>
      </c>
      <c r="J23">
        <v>119.5</v>
      </c>
      <c r="O23">
        <v>12088</v>
      </c>
      <c r="P23">
        <v>12088</v>
      </c>
      <c r="Q23">
        <v>856405</v>
      </c>
      <c r="R23">
        <v>500</v>
      </c>
      <c r="S23">
        <v>750</v>
      </c>
    </row>
    <row r="24" spans="3:19" x14ac:dyDescent="0.25">
      <c r="C24">
        <v>2</v>
      </c>
      <c r="D24">
        <v>303</v>
      </c>
      <c r="R24">
        <v>500</v>
      </c>
      <c r="S24">
        <v>750</v>
      </c>
    </row>
    <row r="25" spans="3:19" x14ac:dyDescent="0.25">
      <c r="C25">
        <v>2</v>
      </c>
      <c r="D25">
        <v>409</v>
      </c>
      <c r="E25">
        <v>22</v>
      </c>
      <c r="I25">
        <v>3028</v>
      </c>
      <c r="J25">
        <v>119.5</v>
      </c>
      <c r="O25">
        <v>5088</v>
      </c>
      <c r="P25">
        <v>5088</v>
      </c>
      <c r="Q25">
        <v>787002</v>
      </c>
    </row>
    <row r="26" spans="3:19" x14ac:dyDescent="0.25">
      <c r="C26">
        <v>2</v>
      </c>
      <c r="D26">
        <v>642</v>
      </c>
      <c r="E26">
        <v>3</v>
      </c>
      <c r="I26">
        <v>408</v>
      </c>
      <c r="O26">
        <v>7000</v>
      </c>
      <c r="P26">
        <v>7000</v>
      </c>
      <c r="Q26">
        <v>69403</v>
      </c>
    </row>
    <row r="27" spans="3:19" x14ac:dyDescent="0.25">
      <c r="C27">
        <v>2</v>
      </c>
      <c r="D27" t="s">
        <v>1559</v>
      </c>
      <c r="E27">
        <v>1</v>
      </c>
      <c r="I27">
        <v>152</v>
      </c>
      <c r="Q27">
        <v>24176</v>
      </c>
    </row>
    <row r="28" spans="3:19" x14ac:dyDescent="0.25">
      <c r="C28">
        <v>2</v>
      </c>
      <c r="D28">
        <v>30</v>
      </c>
      <c r="E28">
        <v>1</v>
      </c>
      <c r="I28">
        <v>152</v>
      </c>
      <c r="Q28">
        <v>24176</v>
      </c>
    </row>
    <row r="29" spans="3:19" x14ac:dyDescent="0.25">
      <c r="C29" t="s">
        <v>1561</v>
      </c>
      <c r="E29">
        <v>37.049999999999997</v>
      </c>
      <c r="I29">
        <v>5152</v>
      </c>
      <c r="J29">
        <v>175.5</v>
      </c>
      <c r="K29">
        <v>29</v>
      </c>
      <c r="O29">
        <v>12088</v>
      </c>
      <c r="P29">
        <v>12088</v>
      </c>
      <c r="Q29">
        <v>1515361</v>
      </c>
      <c r="R29">
        <v>500</v>
      </c>
      <c r="S29">
        <v>3635.6652987214834</v>
      </c>
    </row>
    <row r="30" spans="3:19" x14ac:dyDescent="0.25">
      <c r="C30">
        <v>3</v>
      </c>
      <c r="D30" t="s">
        <v>218</v>
      </c>
      <c r="E30">
        <v>3.6500000000000004</v>
      </c>
      <c r="I30">
        <v>511.6</v>
      </c>
      <c r="J30">
        <v>8</v>
      </c>
      <c r="K30">
        <v>34</v>
      </c>
      <c r="O30">
        <v>1346</v>
      </c>
      <c r="P30">
        <v>1346</v>
      </c>
      <c r="Q30">
        <v>321859</v>
      </c>
      <c r="S30">
        <v>1256.3538611925708</v>
      </c>
    </row>
    <row r="31" spans="3:19" x14ac:dyDescent="0.25">
      <c r="C31">
        <v>3</v>
      </c>
      <c r="D31">
        <v>99</v>
      </c>
      <c r="S31">
        <v>1256.3538611925708</v>
      </c>
    </row>
    <row r="32" spans="3:19" x14ac:dyDescent="0.25">
      <c r="C32">
        <v>3</v>
      </c>
      <c r="D32">
        <v>100</v>
      </c>
      <c r="E32">
        <v>0.2</v>
      </c>
      <c r="I32">
        <v>32</v>
      </c>
      <c r="K32">
        <v>13</v>
      </c>
      <c r="Q32">
        <v>20513</v>
      </c>
    </row>
    <row r="33" spans="3:19" x14ac:dyDescent="0.25">
      <c r="C33">
        <v>3</v>
      </c>
      <c r="D33">
        <v>101</v>
      </c>
      <c r="E33">
        <v>3.45</v>
      </c>
      <c r="I33">
        <v>479.6</v>
      </c>
      <c r="J33">
        <v>8</v>
      </c>
      <c r="K33">
        <v>21</v>
      </c>
      <c r="O33">
        <v>1346</v>
      </c>
      <c r="P33">
        <v>1346</v>
      </c>
      <c r="Q33">
        <v>301346</v>
      </c>
    </row>
    <row r="34" spans="3:19" x14ac:dyDescent="0.25">
      <c r="C34">
        <v>3</v>
      </c>
      <c r="D34" t="s">
        <v>1557</v>
      </c>
      <c r="E34">
        <v>7</v>
      </c>
      <c r="I34">
        <v>760</v>
      </c>
      <c r="J34">
        <v>64.5</v>
      </c>
      <c r="O34">
        <v>1300</v>
      </c>
      <c r="P34">
        <v>1300</v>
      </c>
      <c r="Q34">
        <v>323014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760</v>
      </c>
      <c r="J35">
        <v>64.5</v>
      </c>
      <c r="O35">
        <v>1300</v>
      </c>
      <c r="P35">
        <v>1300</v>
      </c>
      <c r="Q35">
        <v>323014</v>
      </c>
      <c r="S35">
        <v>1629.3114375289126</v>
      </c>
    </row>
    <row r="36" spans="3:19" x14ac:dyDescent="0.25">
      <c r="C36">
        <v>3</v>
      </c>
      <c r="D36" t="s">
        <v>1558</v>
      </c>
      <c r="E36">
        <v>25</v>
      </c>
      <c r="I36">
        <v>3476</v>
      </c>
      <c r="J36">
        <v>140.5</v>
      </c>
      <c r="O36">
        <v>11588</v>
      </c>
      <c r="P36">
        <v>11588</v>
      </c>
      <c r="Q36">
        <v>873848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</v>
      </c>
      <c r="I38">
        <v>3044</v>
      </c>
      <c r="J38">
        <v>140.5</v>
      </c>
      <c r="O38">
        <v>11588</v>
      </c>
      <c r="P38">
        <v>11588</v>
      </c>
      <c r="Q38">
        <v>804325</v>
      </c>
    </row>
    <row r="39" spans="3:19" x14ac:dyDescent="0.25">
      <c r="C39">
        <v>3</v>
      </c>
      <c r="D39">
        <v>642</v>
      </c>
      <c r="E39">
        <v>3</v>
      </c>
      <c r="I39">
        <v>432</v>
      </c>
      <c r="Q39">
        <v>69523</v>
      </c>
    </row>
    <row r="40" spans="3:19" x14ac:dyDescent="0.25">
      <c r="C40">
        <v>3</v>
      </c>
      <c r="D40" t="s">
        <v>1559</v>
      </c>
      <c r="E40">
        <v>1</v>
      </c>
      <c r="I40">
        <v>136</v>
      </c>
      <c r="Q40">
        <v>24275</v>
      </c>
    </row>
    <row r="41" spans="3:19" x14ac:dyDescent="0.25">
      <c r="C41">
        <v>3</v>
      </c>
      <c r="D41">
        <v>30</v>
      </c>
      <c r="E41">
        <v>1</v>
      </c>
      <c r="I41">
        <v>136</v>
      </c>
      <c r="Q41">
        <v>24275</v>
      </c>
    </row>
    <row r="42" spans="3:19" x14ac:dyDescent="0.25">
      <c r="C42" t="s">
        <v>1562</v>
      </c>
      <c r="E42">
        <v>36.65</v>
      </c>
      <c r="I42">
        <v>4883.6000000000004</v>
      </c>
      <c r="J42">
        <v>213</v>
      </c>
      <c r="K42">
        <v>34</v>
      </c>
      <c r="O42">
        <v>14234</v>
      </c>
      <c r="P42">
        <v>14234</v>
      </c>
      <c r="Q42">
        <v>1542996</v>
      </c>
      <c r="R42">
        <v>800</v>
      </c>
      <c r="S42">
        <v>3635.6652987214834</v>
      </c>
    </row>
    <row r="43" spans="3:19" x14ac:dyDescent="0.25">
      <c r="C43">
        <v>4</v>
      </c>
      <c r="D43" t="s">
        <v>218</v>
      </c>
      <c r="E43">
        <v>3.6500000000000004</v>
      </c>
      <c r="I43">
        <v>610.40000000000009</v>
      </c>
      <c r="J43">
        <v>8</v>
      </c>
      <c r="K43">
        <v>15.5</v>
      </c>
      <c r="Q43">
        <v>311712</v>
      </c>
      <c r="S43">
        <v>1256.3538611925708</v>
      </c>
    </row>
    <row r="44" spans="3:19" x14ac:dyDescent="0.25">
      <c r="C44">
        <v>4</v>
      </c>
      <c r="D44">
        <v>99</v>
      </c>
      <c r="S44">
        <v>1256.3538611925708</v>
      </c>
    </row>
    <row r="45" spans="3:19" x14ac:dyDescent="0.25">
      <c r="C45">
        <v>4</v>
      </c>
      <c r="D45">
        <v>100</v>
      </c>
      <c r="E45">
        <v>0.2</v>
      </c>
      <c r="I45">
        <v>35.200000000000003</v>
      </c>
      <c r="K45">
        <v>8</v>
      </c>
      <c r="Q45">
        <v>11693</v>
      </c>
    </row>
    <row r="46" spans="3:19" x14ac:dyDescent="0.25">
      <c r="C46">
        <v>4</v>
      </c>
      <c r="D46">
        <v>101</v>
      </c>
      <c r="E46">
        <v>3.45</v>
      </c>
      <c r="I46">
        <v>575.20000000000005</v>
      </c>
      <c r="J46">
        <v>8</v>
      </c>
      <c r="K46">
        <v>7.5</v>
      </c>
      <c r="Q46">
        <v>300019</v>
      </c>
    </row>
    <row r="47" spans="3:19" x14ac:dyDescent="0.25">
      <c r="C47">
        <v>4</v>
      </c>
      <c r="D47" t="s">
        <v>1557</v>
      </c>
      <c r="E47">
        <v>7</v>
      </c>
      <c r="I47">
        <v>972</v>
      </c>
      <c r="J47">
        <v>58</v>
      </c>
      <c r="Q47">
        <v>333326</v>
      </c>
      <c r="R47">
        <v>1100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972</v>
      </c>
      <c r="J48">
        <v>58</v>
      </c>
      <c r="Q48">
        <v>333326</v>
      </c>
      <c r="R48">
        <v>1100</v>
      </c>
      <c r="S48">
        <v>1629.3114375289126</v>
      </c>
    </row>
    <row r="49" spans="3:19" x14ac:dyDescent="0.25">
      <c r="C49">
        <v>4</v>
      </c>
      <c r="D49" t="s">
        <v>1558</v>
      </c>
      <c r="E49">
        <v>24</v>
      </c>
      <c r="I49">
        <v>3828</v>
      </c>
      <c r="J49">
        <v>117</v>
      </c>
      <c r="O49">
        <v>750</v>
      </c>
      <c r="P49">
        <v>750</v>
      </c>
      <c r="Q49">
        <v>885181</v>
      </c>
      <c r="R49">
        <v>450</v>
      </c>
      <c r="S49">
        <v>750</v>
      </c>
    </row>
    <row r="50" spans="3:19" x14ac:dyDescent="0.25">
      <c r="C50">
        <v>4</v>
      </c>
      <c r="D50">
        <v>303</v>
      </c>
      <c r="R50">
        <v>450</v>
      </c>
      <c r="S50">
        <v>750</v>
      </c>
    </row>
    <row r="51" spans="3:19" x14ac:dyDescent="0.25">
      <c r="C51">
        <v>4</v>
      </c>
      <c r="D51">
        <v>409</v>
      </c>
      <c r="E51">
        <v>21</v>
      </c>
      <c r="I51">
        <v>3364</v>
      </c>
      <c r="J51">
        <v>117</v>
      </c>
      <c r="O51">
        <v>750</v>
      </c>
      <c r="P51">
        <v>750</v>
      </c>
      <c r="Q51">
        <v>813773</v>
      </c>
    </row>
    <row r="52" spans="3:19" x14ac:dyDescent="0.25">
      <c r="C52">
        <v>4</v>
      </c>
      <c r="D52">
        <v>642</v>
      </c>
      <c r="E52">
        <v>3</v>
      </c>
      <c r="I52">
        <v>464</v>
      </c>
      <c r="Q52">
        <v>71408</v>
      </c>
    </row>
    <row r="53" spans="3:19" x14ac:dyDescent="0.25">
      <c r="C53">
        <v>4</v>
      </c>
      <c r="D53" t="s">
        <v>1559</v>
      </c>
      <c r="E53">
        <v>1</v>
      </c>
      <c r="I53">
        <v>168</v>
      </c>
      <c r="Q53">
        <v>24316</v>
      </c>
    </row>
    <row r="54" spans="3:19" x14ac:dyDescent="0.25">
      <c r="C54">
        <v>4</v>
      </c>
      <c r="D54">
        <v>30</v>
      </c>
      <c r="E54">
        <v>1</v>
      </c>
      <c r="I54">
        <v>168</v>
      </c>
      <c r="Q54">
        <v>24316</v>
      </c>
    </row>
    <row r="55" spans="3:19" x14ac:dyDescent="0.25">
      <c r="C55" t="s">
        <v>1563</v>
      </c>
      <c r="E55">
        <v>35.65</v>
      </c>
      <c r="I55">
        <v>5578.4</v>
      </c>
      <c r="J55">
        <v>183</v>
      </c>
      <c r="K55">
        <v>15.5</v>
      </c>
      <c r="O55">
        <v>750</v>
      </c>
      <c r="P55">
        <v>750</v>
      </c>
      <c r="Q55">
        <v>1554535</v>
      </c>
      <c r="R55">
        <v>1550</v>
      </c>
      <c r="S55">
        <v>3635.6652987214834</v>
      </c>
    </row>
    <row r="56" spans="3:19" x14ac:dyDescent="0.25">
      <c r="C56">
        <v>5</v>
      </c>
      <c r="D56" t="s">
        <v>218</v>
      </c>
      <c r="E56">
        <v>3.85</v>
      </c>
      <c r="I56">
        <v>701.2</v>
      </c>
      <c r="J56">
        <v>8</v>
      </c>
      <c r="K56">
        <v>15</v>
      </c>
      <c r="Q56">
        <v>271276</v>
      </c>
      <c r="R56">
        <v>2000</v>
      </c>
      <c r="S56">
        <v>1256.3538611925708</v>
      </c>
    </row>
    <row r="57" spans="3:19" x14ac:dyDescent="0.25">
      <c r="C57">
        <v>5</v>
      </c>
      <c r="D57">
        <v>99</v>
      </c>
      <c r="R57">
        <v>2000</v>
      </c>
      <c r="S57">
        <v>1256.3538611925708</v>
      </c>
    </row>
    <row r="58" spans="3:19" x14ac:dyDescent="0.25">
      <c r="C58">
        <v>5</v>
      </c>
      <c r="D58">
        <v>100</v>
      </c>
      <c r="E58">
        <v>0.2</v>
      </c>
      <c r="I58">
        <v>33.6</v>
      </c>
      <c r="K58">
        <v>15</v>
      </c>
      <c r="Q58">
        <v>17783</v>
      </c>
    </row>
    <row r="59" spans="3:19" x14ac:dyDescent="0.25">
      <c r="C59">
        <v>5</v>
      </c>
      <c r="D59">
        <v>101</v>
      </c>
      <c r="E59">
        <v>3.65</v>
      </c>
      <c r="I59">
        <v>667.6</v>
      </c>
      <c r="J59">
        <v>8</v>
      </c>
      <c r="Q59">
        <v>253493</v>
      </c>
    </row>
    <row r="60" spans="3:19" x14ac:dyDescent="0.25">
      <c r="C60">
        <v>5</v>
      </c>
      <c r="D60" t="s">
        <v>1557</v>
      </c>
      <c r="E60">
        <v>7</v>
      </c>
      <c r="I60">
        <v>1272</v>
      </c>
      <c r="J60">
        <v>58</v>
      </c>
      <c r="Q60">
        <v>339281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1272</v>
      </c>
      <c r="J61">
        <v>58</v>
      </c>
      <c r="Q61">
        <v>339281</v>
      </c>
      <c r="S61">
        <v>1629.3114375289126</v>
      </c>
    </row>
    <row r="62" spans="3:19" x14ac:dyDescent="0.25">
      <c r="C62">
        <v>5</v>
      </c>
      <c r="D62" t="s">
        <v>1558</v>
      </c>
      <c r="E62">
        <v>25</v>
      </c>
      <c r="I62">
        <v>4156</v>
      </c>
      <c r="J62">
        <v>118</v>
      </c>
      <c r="Q62">
        <v>884333</v>
      </c>
      <c r="R62">
        <v>1684</v>
      </c>
      <c r="S62">
        <v>750</v>
      </c>
    </row>
    <row r="63" spans="3:19" x14ac:dyDescent="0.25">
      <c r="C63">
        <v>5</v>
      </c>
      <c r="D63">
        <v>303</v>
      </c>
      <c r="R63">
        <v>1684</v>
      </c>
      <c r="S63">
        <v>750</v>
      </c>
    </row>
    <row r="64" spans="3:19" x14ac:dyDescent="0.25">
      <c r="C64">
        <v>5</v>
      </c>
      <c r="D64">
        <v>409</v>
      </c>
      <c r="E64">
        <v>22</v>
      </c>
      <c r="I64">
        <v>3636</v>
      </c>
      <c r="J64">
        <v>118</v>
      </c>
      <c r="Q64">
        <v>814220</v>
      </c>
    </row>
    <row r="65" spans="3:19" x14ac:dyDescent="0.25">
      <c r="C65">
        <v>5</v>
      </c>
      <c r="D65">
        <v>642</v>
      </c>
      <c r="E65">
        <v>3</v>
      </c>
      <c r="I65">
        <v>520</v>
      </c>
      <c r="Q65">
        <v>70113</v>
      </c>
    </row>
    <row r="66" spans="3:19" x14ac:dyDescent="0.25">
      <c r="C66">
        <v>5</v>
      </c>
      <c r="D66" t="s">
        <v>1559</v>
      </c>
      <c r="E66">
        <v>1</v>
      </c>
      <c r="I66">
        <v>144</v>
      </c>
      <c r="Q66">
        <v>24933</v>
      </c>
    </row>
    <row r="67" spans="3:19" x14ac:dyDescent="0.25">
      <c r="C67">
        <v>5</v>
      </c>
      <c r="D67">
        <v>30</v>
      </c>
      <c r="E67">
        <v>1</v>
      </c>
      <c r="I67">
        <v>144</v>
      </c>
      <c r="Q67">
        <v>24933</v>
      </c>
    </row>
    <row r="68" spans="3:19" x14ac:dyDescent="0.25">
      <c r="C68" t="s">
        <v>1564</v>
      </c>
      <c r="E68">
        <v>36.85</v>
      </c>
      <c r="I68">
        <v>6273.2</v>
      </c>
      <c r="J68">
        <v>184</v>
      </c>
      <c r="K68">
        <v>15</v>
      </c>
      <c r="Q68">
        <v>1519823</v>
      </c>
      <c r="R68">
        <v>3684</v>
      </c>
      <c r="S68">
        <v>3635.6652987214834</v>
      </c>
    </row>
    <row r="69" spans="3:19" x14ac:dyDescent="0.25">
      <c r="C69">
        <v>6</v>
      </c>
      <c r="D69" t="s">
        <v>218</v>
      </c>
      <c r="E69">
        <v>3.85</v>
      </c>
      <c r="I69">
        <v>598</v>
      </c>
      <c r="J69">
        <v>8</v>
      </c>
      <c r="K69">
        <v>33</v>
      </c>
      <c r="Q69">
        <v>309465</v>
      </c>
      <c r="S69">
        <v>1256.3538611925708</v>
      </c>
    </row>
    <row r="70" spans="3:19" x14ac:dyDescent="0.25">
      <c r="C70">
        <v>6</v>
      </c>
      <c r="D70">
        <v>99</v>
      </c>
      <c r="S70">
        <v>1256.3538611925708</v>
      </c>
    </row>
    <row r="71" spans="3:19" x14ac:dyDescent="0.25">
      <c r="C71">
        <v>6</v>
      </c>
      <c r="D71">
        <v>100</v>
      </c>
      <c r="E71">
        <v>0.2</v>
      </c>
      <c r="I71">
        <v>32</v>
      </c>
      <c r="Q71">
        <v>9046</v>
      </c>
    </row>
    <row r="72" spans="3:19" x14ac:dyDescent="0.25">
      <c r="C72">
        <v>6</v>
      </c>
      <c r="D72">
        <v>101</v>
      </c>
      <c r="E72">
        <v>3.65</v>
      </c>
      <c r="I72">
        <v>566</v>
      </c>
      <c r="J72">
        <v>8</v>
      </c>
      <c r="K72">
        <v>33</v>
      </c>
      <c r="Q72">
        <v>300419</v>
      </c>
    </row>
    <row r="73" spans="3:19" x14ac:dyDescent="0.25">
      <c r="C73">
        <v>6</v>
      </c>
      <c r="D73" t="s">
        <v>1557</v>
      </c>
      <c r="E73">
        <v>7</v>
      </c>
      <c r="I73">
        <v>1056</v>
      </c>
      <c r="J73">
        <v>65</v>
      </c>
      <c r="Q73">
        <v>325802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1056</v>
      </c>
      <c r="J74">
        <v>65</v>
      </c>
      <c r="Q74">
        <v>325802</v>
      </c>
      <c r="S74">
        <v>1629.3114375289126</v>
      </c>
    </row>
    <row r="75" spans="3:19" x14ac:dyDescent="0.25">
      <c r="C75">
        <v>6</v>
      </c>
      <c r="D75" t="s">
        <v>1558</v>
      </c>
      <c r="E75">
        <v>24.3</v>
      </c>
      <c r="I75">
        <v>3447.8</v>
      </c>
      <c r="J75">
        <v>140</v>
      </c>
      <c r="O75">
        <v>750</v>
      </c>
      <c r="P75">
        <v>750</v>
      </c>
      <c r="Q75">
        <v>866180</v>
      </c>
      <c r="R75">
        <v>500</v>
      </c>
      <c r="S75">
        <v>750</v>
      </c>
    </row>
    <row r="76" spans="3:19" x14ac:dyDescent="0.25">
      <c r="C76">
        <v>6</v>
      </c>
      <c r="D76">
        <v>303</v>
      </c>
      <c r="R76">
        <v>500</v>
      </c>
      <c r="S76">
        <v>750</v>
      </c>
    </row>
    <row r="77" spans="3:19" x14ac:dyDescent="0.25">
      <c r="C77">
        <v>6</v>
      </c>
      <c r="D77">
        <v>409</v>
      </c>
      <c r="E77">
        <v>21.3</v>
      </c>
      <c r="I77">
        <v>3055.8</v>
      </c>
      <c r="J77">
        <v>140</v>
      </c>
      <c r="O77">
        <v>750</v>
      </c>
      <c r="P77">
        <v>750</v>
      </c>
      <c r="Q77">
        <v>804504</v>
      </c>
    </row>
    <row r="78" spans="3:19" x14ac:dyDescent="0.25">
      <c r="C78">
        <v>6</v>
      </c>
      <c r="D78">
        <v>642</v>
      </c>
      <c r="E78">
        <v>3</v>
      </c>
      <c r="I78">
        <v>392</v>
      </c>
      <c r="Q78">
        <v>61676</v>
      </c>
    </row>
    <row r="79" spans="3:19" x14ac:dyDescent="0.25">
      <c r="C79">
        <v>6</v>
      </c>
      <c r="D79" t="s">
        <v>1559</v>
      </c>
      <c r="E79">
        <v>1</v>
      </c>
      <c r="I79">
        <v>120</v>
      </c>
      <c r="Q79">
        <v>24143</v>
      </c>
    </row>
    <row r="80" spans="3:19" x14ac:dyDescent="0.25">
      <c r="C80">
        <v>6</v>
      </c>
      <c r="D80">
        <v>30</v>
      </c>
      <c r="E80">
        <v>1</v>
      </c>
      <c r="I80">
        <v>120</v>
      </c>
      <c r="Q80">
        <v>24143</v>
      </c>
    </row>
    <row r="81" spans="3:19" x14ac:dyDescent="0.25">
      <c r="C81" t="s">
        <v>1565</v>
      </c>
      <c r="E81">
        <v>36.15</v>
      </c>
      <c r="I81">
        <v>5221.8</v>
      </c>
      <c r="J81">
        <v>213</v>
      </c>
      <c r="K81">
        <v>33</v>
      </c>
      <c r="O81">
        <v>750</v>
      </c>
      <c r="P81">
        <v>750</v>
      </c>
      <c r="Q81">
        <v>1525590</v>
      </c>
      <c r="R81">
        <v>500</v>
      </c>
      <c r="S81">
        <v>3635.6652987214834</v>
      </c>
    </row>
    <row r="82" spans="3:19" x14ac:dyDescent="0.25">
      <c r="C82">
        <v>7</v>
      </c>
      <c r="D82" t="s">
        <v>218</v>
      </c>
      <c r="E82">
        <v>3.85</v>
      </c>
      <c r="I82">
        <v>525.20000000000005</v>
      </c>
      <c r="K82">
        <v>42</v>
      </c>
      <c r="O82">
        <v>237902</v>
      </c>
      <c r="P82">
        <v>237902</v>
      </c>
      <c r="Q82">
        <v>573796</v>
      </c>
      <c r="S82">
        <v>1256.3538611925708</v>
      </c>
    </row>
    <row r="83" spans="3:19" x14ac:dyDescent="0.25">
      <c r="C83">
        <v>7</v>
      </c>
      <c r="D83">
        <v>99</v>
      </c>
      <c r="S83">
        <v>1256.3538611925708</v>
      </c>
    </row>
    <row r="84" spans="3:19" x14ac:dyDescent="0.25">
      <c r="C84">
        <v>7</v>
      </c>
      <c r="D84">
        <v>100</v>
      </c>
      <c r="E84">
        <v>0.2</v>
      </c>
      <c r="I84">
        <v>32</v>
      </c>
      <c r="K84">
        <v>15</v>
      </c>
      <c r="O84">
        <v>2839</v>
      </c>
      <c r="P84">
        <v>2839</v>
      </c>
      <c r="Q84">
        <v>25188</v>
      </c>
    </row>
    <row r="85" spans="3:19" x14ac:dyDescent="0.25">
      <c r="C85">
        <v>7</v>
      </c>
      <c r="D85">
        <v>101</v>
      </c>
      <c r="E85">
        <v>3.65</v>
      </c>
      <c r="I85">
        <v>493.2</v>
      </c>
      <c r="K85">
        <v>27</v>
      </c>
      <c r="O85">
        <v>235063</v>
      </c>
      <c r="P85">
        <v>235063</v>
      </c>
      <c r="Q85">
        <v>548608</v>
      </c>
    </row>
    <row r="86" spans="3:19" x14ac:dyDescent="0.25">
      <c r="C86">
        <v>7</v>
      </c>
      <c r="D86" t="s">
        <v>1557</v>
      </c>
      <c r="E86">
        <v>7</v>
      </c>
      <c r="I86">
        <v>976</v>
      </c>
      <c r="J86">
        <v>45</v>
      </c>
      <c r="O86">
        <v>91896</v>
      </c>
      <c r="P86">
        <v>91896</v>
      </c>
      <c r="Q86">
        <v>429123</v>
      </c>
      <c r="S86">
        <v>1629.3114375289126</v>
      </c>
    </row>
    <row r="87" spans="3:19" x14ac:dyDescent="0.25">
      <c r="C87">
        <v>7</v>
      </c>
      <c r="D87">
        <v>526</v>
      </c>
      <c r="E87">
        <v>7</v>
      </c>
      <c r="I87">
        <v>976</v>
      </c>
      <c r="J87">
        <v>45</v>
      </c>
      <c r="O87">
        <v>91896</v>
      </c>
      <c r="P87">
        <v>91896</v>
      </c>
      <c r="Q87">
        <v>429123</v>
      </c>
      <c r="S87">
        <v>1629.3114375289126</v>
      </c>
    </row>
    <row r="88" spans="3:19" x14ac:dyDescent="0.25">
      <c r="C88">
        <v>7</v>
      </c>
      <c r="D88" t="s">
        <v>1558</v>
      </c>
      <c r="E88">
        <v>25.3</v>
      </c>
      <c r="I88">
        <v>3160</v>
      </c>
      <c r="J88">
        <v>107</v>
      </c>
      <c r="O88">
        <v>290213</v>
      </c>
      <c r="P88">
        <v>290213</v>
      </c>
      <c r="Q88">
        <v>1144842</v>
      </c>
      <c r="S88">
        <v>750</v>
      </c>
    </row>
    <row r="89" spans="3:19" x14ac:dyDescent="0.25">
      <c r="C89">
        <v>7</v>
      </c>
      <c r="D89">
        <v>303</v>
      </c>
      <c r="S89">
        <v>750</v>
      </c>
    </row>
    <row r="90" spans="3:19" x14ac:dyDescent="0.25">
      <c r="C90">
        <v>7</v>
      </c>
      <c r="D90">
        <v>409</v>
      </c>
      <c r="E90">
        <v>22.3</v>
      </c>
      <c r="I90">
        <v>2696</v>
      </c>
      <c r="J90">
        <v>107</v>
      </c>
      <c r="O90">
        <v>267326</v>
      </c>
      <c r="P90">
        <v>267326</v>
      </c>
      <c r="Q90">
        <v>1051538</v>
      </c>
    </row>
    <row r="91" spans="3:19" x14ac:dyDescent="0.25">
      <c r="C91">
        <v>7</v>
      </c>
      <c r="D91">
        <v>642</v>
      </c>
      <c r="E91">
        <v>3</v>
      </c>
      <c r="I91">
        <v>464</v>
      </c>
      <c r="O91">
        <v>22887</v>
      </c>
      <c r="P91">
        <v>22887</v>
      </c>
      <c r="Q91">
        <v>93304</v>
      </c>
    </row>
    <row r="92" spans="3:19" x14ac:dyDescent="0.25">
      <c r="C92">
        <v>7</v>
      </c>
      <c r="D92" t="s">
        <v>1559</v>
      </c>
      <c r="E92">
        <v>1</v>
      </c>
      <c r="I92">
        <v>184</v>
      </c>
      <c r="O92">
        <v>7857</v>
      </c>
      <c r="P92">
        <v>7857</v>
      </c>
      <c r="Q92">
        <v>32077</v>
      </c>
    </row>
    <row r="93" spans="3:19" x14ac:dyDescent="0.25">
      <c r="C93">
        <v>7</v>
      </c>
      <c r="D93">
        <v>30</v>
      </c>
      <c r="E93">
        <v>1</v>
      </c>
      <c r="I93">
        <v>184</v>
      </c>
      <c r="O93">
        <v>7857</v>
      </c>
      <c r="P93">
        <v>7857</v>
      </c>
      <c r="Q93">
        <v>32077</v>
      </c>
    </row>
    <row r="94" spans="3:19" x14ac:dyDescent="0.25">
      <c r="C94" t="s">
        <v>1566</v>
      </c>
      <c r="E94">
        <v>37.15</v>
      </c>
      <c r="I94">
        <v>4845.2</v>
      </c>
      <c r="J94">
        <v>152</v>
      </c>
      <c r="K94">
        <v>42</v>
      </c>
      <c r="O94">
        <v>627868</v>
      </c>
      <c r="P94">
        <v>627868</v>
      </c>
      <c r="Q94">
        <v>2179838</v>
      </c>
      <c r="S94">
        <v>3635.6652987214834</v>
      </c>
    </row>
    <row r="95" spans="3:19" x14ac:dyDescent="0.25">
      <c r="C95">
        <v>8</v>
      </c>
      <c r="D95" t="s">
        <v>218</v>
      </c>
      <c r="E95">
        <v>3.85</v>
      </c>
      <c r="I95">
        <v>426.4</v>
      </c>
      <c r="J95">
        <v>8</v>
      </c>
      <c r="K95">
        <v>22</v>
      </c>
      <c r="Q95">
        <v>288569</v>
      </c>
      <c r="S95">
        <v>1256.3538611925708</v>
      </c>
    </row>
    <row r="96" spans="3:19" x14ac:dyDescent="0.25">
      <c r="C96">
        <v>8</v>
      </c>
      <c r="D96">
        <v>99</v>
      </c>
      <c r="S96">
        <v>1256.3538611925708</v>
      </c>
    </row>
    <row r="97" spans="3:19" x14ac:dyDescent="0.25">
      <c r="C97">
        <v>8</v>
      </c>
      <c r="D97">
        <v>100</v>
      </c>
      <c r="E97">
        <v>0.2</v>
      </c>
      <c r="I97">
        <v>16</v>
      </c>
      <c r="K97">
        <v>8</v>
      </c>
      <c r="Q97">
        <v>12769</v>
      </c>
    </row>
    <row r="98" spans="3:19" x14ac:dyDescent="0.25">
      <c r="C98">
        <v>8</v>
      </c>
      <c r="D98">
        <v>101</v>
      </c>
      <c r="E98">
        <v>3.65</v>
      </c>
      <c r="I98">
        <v>410.4</v>
      </c>
      <c r="J98">
        <v>8</v>
      </c>
      <c r="K98">
        <v>14</v>
      </c>
      <c r="Q98">
        <v>275800</v>
      </c>
    </row>
    <row r="99" spans="3:19" x14ac:dyDescent="0.25">
      <c r="C99">
        <v>8</v>
      </c>
      <c r="D99" t="s">
        <v>1557</v>
      </c>
      <c r="E99">
        <v>7</v>
      </c>
      <c r="I99">
        <v>920</v>
      </c>
      <c r="J99">
        <v>69</v>
      </c>
      <c r="Q99">
        <v>335173</v>
      </c>
      <c r="S99">
        <v>1629.3114375289126</v>
      </c>
    </row>
    <row r="100" spans="3:19" x14ac:dyDescent="0.25">
      <c r="C100">
        <v>8</v>
      </c>
      <c r="D100">
        <v>526</v>
      </c>
      <c r="E100">
        <v>7</v>
      </c>
      <c r="I100">
        <v>920</v>
      </c>
      <c r="J100">
        <v>69</v>
      </c>
      <c r="Q100">
        <v>335173</v>
      </c>
      <c r="S100">
        <v>1629.3114375289126</v>
      </c>
    </row>
    <row r="101" spans="3:19" x14ac:dyDescent="0.25">
      <c r="C101">
        <v>8</v>
      </c>
      <c r="D101" t="s">
        <v>1558</v>
      </c>
      <c r="E101">
        <v>25.3</v>
      </c>
      <c r="I101">
        <v>2980</v>
      </c>
      <c r="J101">
        <v>156.5</v>
      </c>
      <c r="Q101">
        <v>882000</v>
      </c>
      <c r="S101">
        <v>750</v>
      </c>
    </row>
    <row r="102" spans="3:19" x14ac:dyDescent="0.25">
      <c r="C102">
        <v>8</v>
      </c>
      <c r="D102">
        <v>303</v>
      </c>
      <c r="S102">
        <v>750</v>
      </c>
    </row>
    <row r="103" spans="3:19" x14ac:dyDescent="0.25">
      <c r="C103">
        <v>8</v>
      </c>
      <c r="D103">
        <v>409</v>
      </c>
      <c r="E103">
        <v>22.3</v>
      </c>
      <c r="I103">
        <v>2604</v>
      </c>
      <c r="J103">
        <v>156.5</v>
      </c>
      <c r="Q103">
        <v>812243</v>
      </c>
    </row>
    <row r="104" spans="3:19" x14ac:dyDescent="0.25">
      <c r="C104">
        <v>8</v>
      </c>
      <c r="D104">
        <v>642</v>
      </c>
      <c r="E104">
        <v>3</v>
      </c>
      <c r="I104">
        <v>376</v>
      </c>
      <c r="Q104">
        <v>69757</v>
      </c>
    </row>
    <row r="105" spans="3:19" x14ac:dyDescent="0.25">
      <c r="C105">
        <v>8</v>
      </c>
      <c r="D105" t="s">
        <v>1559</v>
      </c>
      <c r="E105">
        <v>1</v>
      </c>
      <c r="I105">
        <v>152</v>
      </c>
      <c r="Q105">
        <v>24265</v>
      </c>
    </row>
    <row r="106" spans="3:19" x14ac:dyDescent="0.25">
      <c r="C106">
        <v>8</v>
      </c>
      <c r="D106">
        <v>30</v>
      </c>
      <c r="E106">
        <v>1</v>
      </c>
      <c r="I106">
        <v>152</v>
      </c>
      <c r="Q106">
        <v>24265</v>
      </c>
    </row>
    <row r="107" spans="3:19" x14ac:dyDescent="0.25">
      <c r="C107" t="s">
        <v>1567</v>
      </c>
      <c r="E107">
        <v>37.15</v>
      </c>
      <c r="I107">
        <v>4478.3999999999996</v>
      </c>
      <c r="J107">
        <v>233.5</v>
      </c>
      <c r="K107">
        <v>22</v>
      </c>
      <c r="Q107">
        <v>1530007</v>
      </c>
      <c r="S107">
        <v>3635.6652987214834</v>
      </c>
    </row>
    <row r="108" spans="3:19" x14ac:dyDescent="0.25">
      <c r="C108">
        <v>9</v>
      </c>
      <c r="D108" t="s">
        <v>218</v>
      </c>
      <c r="E108">
        <v>4.6500000000000004</v>
      </c>
      <c r="I108">
        <v>751.6</v>
      </c>
      <c r="J108">
        <v>8</v>
      </c>
      <c r="K108">
        <v>24</v>
      </c>
      <c r="Q108">
        <v>318779</v>
      </c>
      <c r="S108">
        <v>1256.3538611925708</v>
      </c>
    </row>
    <row r="109" spans="3:19" x14ac:dyDescent="0.25">
      <c r="C109">
        <v>9</v>
      </c>
      <c r="D109">
        <v>99</v>
      </c>
      <c r="E109">
        <v>0.8</v>
      </c>
      <c r="I109">
        <v>134.4</v>
      </c>
      <c r="Q109">
        <v>27824</v>
      </c>
      <c r="S109">
        <v>1256.3538611925708</v>
      </c>
    </row>
    <row r="110" spans="3:19" x14ac:dyDescent="0.25">
      <c r="C110">
        <v>9</v>
      </c>
      <c r="D110">
        <v>100</v>
      </c>
      <c r="E110">
        <v>0.2</v>
      </c>
      <c r="I110">
        <v>32</v>
      </c>
      <c r="K110">
        <v>5</v>
      </c>
      <c r="Q110">
        <v>14266</v>
      </c>
    </row>
    <row r="111" spans="3:19" x14ac:dyDescent="0.25">
      <c r="C111">
        <v>9</v>
      </c>
      <c r="D111">
        <v>101</v>
      </c>
      <c r="E111">
        <v>3.65</v>
      </c>
      <c r="I111">
        <v>585.20000000000005</v>
      </c>
      <c r="J111">
        <v>8</v>
      </c>
      <c r="K111">
        <v>19</v>
      </c>
      <c r="Q111">
        <v>276689</v>
      </c>
    </row>
    <row r="112" spans="3:19" x14ac:dyDescent="0.25">
      <c r="C112">
        <v>9</v>
      </c>
      <c r="D112" t="s">
        <v>1557</v>
      </c>
      <c r="E112">
        <v>7</v>
      </c>
      <c r="I112">
        <v>1092</v>
      </c>
      <c r="J112">
        <v>61</v>
      </c>
      <c r="Q112">
        <v>320073</v>
      </c>
      <c r="S112">
        <v>1629.3114375289126</v>
      </c>
    </row>
    <row r="113" spans="3:19" x14ac:dyDescent="0.25">
      <c r="C113">
        <v>9</v>
      </c>
      <c r="D113">
        <v>526</v>
      </c>
      <c r="E113">
        <v>7</v>
      </c>
      <c r="I113">
        <v>1092</v>
      </c>
      <c r="J113">
        <v>61</v>
      </c>
      <c r="Q113">
        <v>320073</v>
      </c>
      <c r="S113">
        <v>1629.3114375289126</v>
      </c>
    </row>
    <row r="114" spans="3:19" x14ac:dyDescent="0.25">
      <c r="C114">
        <v>9</v>
      </c>
      <c r="D114" t="s">
        <v>1558</v>
      </c>
      <c r="E114">
        <v>26.3</v>
      </c>
      <c r="I114">
        <v>3511.5</v>
      </c>
      <c r="J114">
        <v>121</v>
      </c>
      <c r="O114">
        <v>14348</v>
      </c>
      <c r="P114">
        <v>14348</v>
      </c>
      <c r="Q114">
        <v>833231</v>
      </c>
      <c r="R114">
        <v>3000</v>
      </c>
      <c r="S114">
        <v>750</v>
      </c>
    </row>
    <row r="115" spans="3:19" x14ac:dyDescent="0.25">
      <c r="C115">
        <v>9</v>
      </c>
      <c r="D115">
        <v>303</v>
      </c>
      <c r="R115">
        <v>3000</v>
      </c>
      <c r="S115">
        <v>750</v>
      </c>
    </row>
    <row r="116" spans="3:19" x14ac:dyDescent="0.25">
      <c r="C116">
        <v>9</v>
      </c>
      <c r="D116">
        <v>409</v>
      </c>
      <c r="E116">
        <v>23.3</v>
      </c>
      <c r="I116">
        <v>3191.5</v>
      </c>
      <c r="J116">
        <v>121</v>
      </c>
      <c r="O116">
        <v>14348</v>
      </c>
      <c r="P116">
        <v>14348</v>
      </c>
      <c r="Q116">
        <v>772504</v>
      </c>
    </row>
    <row r="117" spans="3:19" x14ac:dyDescent="0.25">
      <c r="C117">
        <v>9</v>
      </c>
      <c r="D117">
        <v>642</v>
      </c>
      <c r="E117">
        <v>3</v>
      </c>
      <c r="I117">
        <v>320</v>
      </c>
      <c r="Q117">
        <v>60727</v>
      </c>
    </row>
    <row r="118" spans="3:19" x14ac:dyDescent="0.25">
      <c r="C118">
        <v>9</v>
      </c>
      <c r="D118" t="s">
        <v>1559</v>
      </c>
      <c r="E118">
        <v>1</v>
      </c>
      <c r="I118">
        <v>160</v>
      </c>
      <c r="Q118">
        <v>24183</v>
      </c>
    </row>
    <row r="119" spans="3:19" x14ac:dyDescent="0.25">
      <c r="C119">
        <v>9</v>
      </c>
      <c r="D119">
        <v>30</v>
      </c>
      <c r="E119">
        <v>1</v>
      </c>
      <c r="I119">
        <v>160</v>
      </c>
      <c r="Q119">
        <v>24183</v>
      </c>
    </row>
    <row r="120" spans="3:19" x14ac:dyDescent="0.25">
      <c r="C120" t="s">
        <v>1568</v>
      </c>
      <c r="E120">
        <v>38.950000000000003</v>
      </c>
      <c r="I120">
        <v>5515.1</v>
      </c>
      <c r="J120">
        <v>190</v>
      </c>
      <c r="K120">
        <v>24</v>
      </c>
      <c r="O120">
        <v>14348</v>
      </c>
      <c r="P120">
        <v>14348</v>
      </c>
      <c r="Q120">
        <v>1496266</v>
      </c>
      <c r="R120">
        <v>3000</v>
      </c>
      <c r="S120">
        <v>3635.6652987214834</v>
      </c>
    </row>
    <row r="121" spans="3:19" x14ac:dyDescent="0.25">
      <c r="C121">
        <v>10</v>
      </c>
      <c r="D121" t="s">
        <v>218</v>
      </c>
      <c r="E121">
        <v>5.25</v>
      </c>
      <c r="I121">
        <v>948</v>
      </c>
      <c r="J121">
        <v>8</v>
      </c>
      <c r="K121">
        <v>40</v>
      </c>
      <c r="Q121">
        <v>360619</v>
      </c>
      <c r="R121">
        <v>5000</v>
      </c>
      <c r="S121">
        <v>1256.3538611925708</v>
      </c>
    </row>
    <row r="122" spans="3:19" x14ac:dyDescent="0.25">
      <c r="C122">
        <v>10</v>
      </c>
      <c r="D122">
        <v>99</v>
      </c>
      <c r="E122">
        <v>1</v>
      </c>
      <c r="I122">
        <v>184</v>
      </c>
      <c r="Q122">
        <v>34780</v>
      </c>
      <c r="R122">
        <v>5000</v>
      </c>
      <c r="S122">
        <v>1256.3538611925708</v>
      </c>
    </row>
    <row r="123" spans="3:19" x14ac:dyDescent="0.25">
      <c r="C123">
        <v>10</v>
      </c>
      <c r="D123">
        <v>100</v>
      </c>
      <c r="E123">
        <v>0.6</v>
      </c>
      <c r="I123">
        <v>110.4</v>
      </c>
      <c r="K123">
        <v>15</v>
      </c>
      <c r="Q123">
        <v>37062</v>
      </c>
    </row>
    <row r="124" spans="3:19" x14ac:dyDescent="0.25">
      <c r="C124">
        <v>10</v>
      </c>
      <c r="D124">
        <v>101</v>
      </c>
      <c r="E124">
        <v>3.65</v>
      </c>
      <c r="I124">
        <v>653.6</v>
      </c>
      <c r="J124">
        <v>8</v>
      </c>
      <c r="K124">
        <v>25</v>
      </c>
      <c r="Q124">
        <v>288777</v>
      </c>
    </row>
    <row r="125" spans="3:19" x14ac:dyDescent="0.25">
      <c r="C125">
        <v>10</v>
      </c>
      <c r="D125" t="s">
        <v>1557</v>
      </c>
      <c r="E125">
        <v>7</v>
      </c>
      <c r="I125">
        <v>1252</v>
      </c>
      <c r="J125">
        <v>40</v>
      </c>
      <c r="Q125">
        <v>320070</v>
      </c>
      <c r="R125">
        <v>3000</v>
      </c>
      <c r="S125">
        <v>1629.3114375289126</v>
      </c>
    </row>
    <row r="126" spans="3:19" x14ac:dyDescent="0.25">
      <c r="C126">
        <v>10</v>
      </c>
      <c r="D126">
        <v>526</v>
      </c>
      <c r="E126">
        <v>7</v>
      </c>
      <c r="I126">
        <v>1252</v>
      </c>
      <c r="J126">
        <v>40</v>
      </c>
      <c r="Q126">
        <v>320070</v>
      </c>
      <c r="R126">
        <v>3000</v>
      </c>
      <c r="S126">
        <v>1629.3114375289126</v>
      </c>
    </row>
    <row r="127" spans="3:19" x14ac:dyDescent="0.25">
      <c r="C127">
        <v>10</v>
      </c>
      <c r="D127" t="s">
        <v>1558</v>
      </c>
      <c r="E127">
        <v>26.3</v>
      </c>
      <c r="I127">
        <v>3699.5</v>
      </c>
      <c r="J127">
        <v>114</v>
      </c>
      <c r="O127">
        <v>23526</v>
      </c>
      <c r="P127">
        <v>23526</v>
      </c>
      <c r="Q127">
        <v>821660</v>
      </c>
      <c r="S127">
        <v>750</v>
      </c>
    </row>
    <row r="128" spans="3:19" x14ac:dyDescent="0.25">
      <c r="C128">
        <v>10</v>
      </c>
      <c r="D128">
        <v>303</v>
      </c>
      <c r="S128">
        <v>750</v>
      </c>
    </row>
    <row r="129" spans="3:19" x14ac:dyDescent="0.25">
      <c r="C129">
        <v>10</v>
      </c>
      <c r="D129">
        <v>409</v>
      </c>
      <c r="E129">
        <v>23.3</v>
      </c>
      <c r="I129">
        <v>3363.5</v>
      </c>
      <c r="J129">
        <v>114</v>
      </c>
      <c r="O129">
        <v>15098</v>
      </c>
      <c r="P129">
        <v>15098</v>
      </c>
      <c r="Q129">
        <v>766294</v>
      </c>
    </row>
    <row r="130" spans="3:19" x14ac:dyDescent="0.25">
      <c r="C130">
        <v>10</v>
      </c>
      <c r="D130">
        <v>642</v>
      </c>
      <c r="E130">
        <v>3</v>
      </c>
      <c r="I130">
        <v>336</v>
      </c>
      <c r="O130">
        <v>8428</v>
      </c>
      <c r="P130">
        <v>8428</v>
      </c>
      <c r="Q130">
        <v>55366</v>
      </c>
    </row>
    <row r="131" spans="3:19" x14ac:dyDescent="0.25">
      <c r="C131">
        <v>10</v>
      </c>
      <c r="D131" t="s">
        <v>1559</v>
      </c>
      <c r="E131">
        <v>1</v>
      </c>
      <c r="I131">
        <v>184</v>
      </c>
      <c r="Q131">
        <v>24220</v>
      </c>
    </row>
    <row r="132" spans="3:19" x14ac:dyDescent="0.25">
      <c r="C132">
        <v>10</v>
      </c>
      <c r="D132">
        <v>30</v>
      </c>
      <c r="E132">
        <v>1</v>
      </c>
      <c r="I132">
        <v>184</v>
      </c>
      <c r="Q132">
        <v>24220</v>
      </c>
    </row>
    <row r="133" spans="3:19" x14ac:dyDescent="0.25">
      <c r="C133" t="s">
        <v>1569</v>
      </c>
      <c r="E133">
        <v>39.549999999999997</v>
      </c>
      <c r="I133">
        <v>6083.5</v>
      </c>
      <c r="J133">
        <v>162</v>
      </c>
      <c r="K133">
        <v>40</v>
      </c>
      <c r="O133">
        <v>23526</v>
      </c>
      <c r="P133">
        <v>23526</v>
      </c>
      <c r="Q133">
        <v>1526569</v>
      </c>
      <c r="R133">
        <v>8000</v>
      </c>
      <c r="S133">
        <v>3635.6652987214834</v>
      </c>
    </row>
    <row r="134" spans="3:19" x14ac:dyDescent="0.25">
      <c r="C134">
        <v>11</v>
      </c>
      <c r="D134" t="s">
        <v>218</v>
      </c>
      <c r="E134">
        <v>5.25</v>
      </c>
      <c r="I134">
        <v>846.80000000000007</v>
      </c>
      <c r="J134">
        <v>8</v>
      </c>
      <c r="K134">
        <v>20</v>
      </c>
      <c r="N134">
        <v>132000</v>
      </c>
      <c r="O134">
        <v>48624</v>
      </c>
      <c r="P134">
        <v>180624</v>
      </c>
      <c r="Q134">
        <v>539092</v>
      </c>
      <c r="S134">
        <v>1256.3538611925708</v>
      </c>
    </row>
    <row r="135" spans="3:19" x14ac:dyDescent="0.25">
      <c r="C135">
        <v>11</v>
      </c>
      <c r="D135">
        <v>99</v>
      </c>
      <c r="E135">
        <v>1</v>
      </c>
      <c r="I135">
        <v>160</v>
      </c>
      <c r="O135">
        <v>8155</v>
      </c>
      <c r="P135">
        <v>8155</v>
      </c>
      <c r="Q135">
        <v>42935</v>
      </c>
      <c r="S135">
        <v>1256.3538611925708</v>
      </c>
    </row>
    <row r="136" spans="3:19" x14ac:dyDescent="0.25">
      <c r="C136">
        <v>11</v>
      </c>
      <c r="D136">
        <v>100</v>
      </c>
      <c r="E136">
        <v>0.6</v>
      </c>
      <c r="I136">
        <v>97.6</v>
      </c>
      <c r="K136">
        <v>8</v>
      </c>
      <c r="O136">
        <v>5678</v>
      </c>
      <c r="P136">
        <v>5678</v>
      </c>
      <c r="Q136">
        <v>34583</v>
      </c>
    </row>
    <row r="137" spans="3:19" x14ac:dyDescent="0.25">
      <c r="C137">
        <v>11</v>
      </c>
      <c r="D137">
        <v>101</v>
      </c>
      <c r="E137">
        <v>3.65</v>
      </c>
      <c r="I137">
        <v>589.20000000000005</v>
      </c>
      <c r="J137">
        <v>8</v>
      </c>
      <c r="K137">
        <v>12</v>
      </c>
      <c r="N137">
        <v>132000</v>
      </c>
      <c r="O137">
        <v>34791</v>
      </c>
      <c r="P137">
        <v>166791</v>
      </c>
      <c r="Q137">
        <v>461574</v>
      </c>
    </row>
    <row r="138" spans="3:19" x14ac:dyDescent="0.25">
      <c r="C138">
        <v>11</v>
      </c>
      <c r="D138" t="s">
        <v>1557</v>
      </c>
      <c r="E138">
        <v>7</v>
      </c>
      <c r="I138">
        <v>1160</v>
      </c>
      <c r="J138">
        <v>65</v>
      </c>
      <c r="N138">
        <v>225000</v>
      </c>
      <c r="O138">
        <v>91896</v>
      </c>
      <c r="P138">
        <v>316896</v>
      </c>
      <c r="Q138">
        <v>648741</v>
      </c>
      <c r="R138">
        <v>3900</v>
      </c>
      <c r="S138">
        <v>1629.3114375289126</v>
      </c>
    </row>
    <row r="139" spans="3:19" x14ac:dyDescent="0.25">
      <c r="C139">
        <v>11</v>
      </c>
      <c r="D139">
        <v>526</v>
      </c>
      <c r="E139">
        <v>7</v>
      </c>
      <c r="I139">
        <v>1160</v>
      </c>
      <c r="J139">
        <v>65</v>
      </c>
      <c r="N139">
        <v>225000</v>
      </c>
      <c r="O139">
        <v>91896</v>
      </c>
      <c r="P139">
        <v>316896</v>
      </c>
      <c r="Q139">
        <v>648741</v>
      </c>
      <c r="R139">
        <v>3900</v>
      </c>
      <c r="S139">
        <v>1629.3114375289126</v>
      </c>
    </row>
    <row r="140" spans="3:19" x14ac:dyDescent="0.25">
      <c r="C140">
        <v>11</v>
      </c>
      <c r="D140" t="s">
        <v>1558</v>
      </c>
      <c r="E140">
        <v>27.3</v>
      </c>
      <c r="I140">
        <v>3657</v>
      </c>
      <c r="J140">
        <v>137.5</v>
      </c>
      <c r="O140">
        <v>287872</v>
      </c>
      <c r="P140">
        <v>287872</v>
      </c>
      <c r="Q140">
        <v>1149522</v>
      </c>
      <c r="R140">
        <v>2000</v>
      </c>
      <c r="S140">
        <v>750</v>
      </c>
    </row>
    <row r="141" spans="3:19" x14ac:dyDescent="0.25">
      <c r="C141">
        <v>11</v>
      </c>
      <c r="D141">
        <v>303</v>
      </c>
      <c r="R141">
        <v>2000</v>
      </c>
      <c r="S141">
        <v>750</v>
      </c>
    </row>
    <row r="142" spans="3:19" x14ac:dyDescent="0.25">
      <c r="C142">
        <v>11</v>
      </c>
      <c r="D142">
        <v>409</v>
      </c>
      <c r="E142">
        <v>24.3</v>
      </c>
      <c r="I142">
        <v>3225</v>
      </c>
      <c r="J142">
        <v>137.5</v>
      </c>
      <c r="O142">
        <v>257701</v>
      </c>
      <c r="P142">
        <v>257701</v>
      </c>
      <c r="Q142">
        <v>1057232</v>
      </c>
    </row>
    <row r="143" spans="3:19" x14ac:dyDescent="0.25">
      <c r="C143">
        <v>11</v>
      </c>
      <c r="D143">
        <v>642</v>
      </c>
      <c r="E143">
        <v>3</v>
      </c>
      <c r="I143">
        <v>432</v>
      </c>
      <c r="O143">
        <v>30171</v>
      </c>
      <c r="P143">
        <v>30171</v>
      </c>
      <c r="Q143">
        <v>92290</v>
      </c>
    </row>
    <row r="144" spans="3:19" x14ac:dyDescent="0.25">
      <c r="C144">
        <v>11</v>
      </c>
      <c r="D144" t="s">
        <v>1559</v>
      </c>
      <c r="E144">
        <v>1</v>
      </c>
      <c r="I144">
        <v>160</v>
      </c>
      <c r="O144">
        <v>7857</v>
      </c>
      <c r="P144">
        <v>7857</v>
      </c>
      <c r="Q144">
        <v>32084</v>
      </c>
    </row>
    <row r="145" spans="3:19" x14ac:dyDescent="0.25">
      <c r="C145">
        <v>11</v>
      </c>
      <c r="D145">
        <v>30</v>
      </c>
      <c r="E145">
        <v>1</v>
      </c>
      <c r="I145">
        <v>160</v>
      </c>
      <c r="O145">
        <v>7857</v>
      </c>
      <c r="P145">
        <v>7857</v>
      </c>
      <c r="Q145">
        <v>32084</v>
      </c>
    </row>
    <row r="146" spans="3:19" x14ac:dyDescent="0.25">
      <c r="C146" t="s">
        <v>1570</v>
      </c>
      <c r="E146">
        <v>40.549999999999997</v>
      </c>
      <c r="I146">
        <v>5823.8</v>
      </c>
      <c r="J146">
        <v>210.5</v>
      </c>
      <c r="K146">
        <v>20</v>
      </c>
      <c r="N146">
        <v>357000</v>
      </c>
      <c r="O146">
        <v>436249</v>
      </c>
      <c r="P146">
        <v>793249</v>
      </c>
      <c r="Q146">
        <v>2369439</v>
      </c>
      <c r="R146">
        <v>5900</v>
      </c>
      <c r="S146">
        <v>3635.6652987214834</v>
      </c>
    </row>
  </sheetData>
  <hyperlinks>
    <hyperlink ref="A2" location="Obsah!A1" display="Zpět na Obsah  KL 01  1.-4.měsíc" xr:uid="{2C0AD8B5-60F5-44A4-8686-E21F8F3B8483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1582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34801764</v>
      </c>
      <c r="C3" s="222">
        <f t="shared" ref="C3:Z3" si="0">SUBTOTAL(9,C6:C1048576)</f>
        <v>4</v>
      </c>
      <c r="D3" s="222"/>
      <c r="E3" s="222">
        <f>SUBTOTAL(9,E6:E1048576)/4</f>
        <v>45916890</v>
      </c>
      <c r="F3" s="222"/>
      <c r="G3" s="222">
        <f t="shared" si="0"/>
        <v>4</v>
      </c>
      <c r="H3" s="222">
        <f>SUBTOTAL(9,H6:H1048576)/4</f>
        <v>48791278</v>
      </c>
      <c r="I3" s="225">
        <f>IF(B3&lt;&gt;0,H3/B3,"")</f>
        <v>1.401977152652377</v>
      </c>
      <c r="J3" s="223">
        <f>IF(E3&lt;&gt;0,H3/E3,"")</f>
        <v>1.0625997971552517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4"/>
      <c r="B5" s="605">
        <v>2015</v>
      </c>
      <c r="C5" s="606"/>
      <c r="D5" s="606"/>
      <c r="E5" s="606">
        <v>2018</v>
      </c>
      <c r="F5" s="606"/>
      <c r="G5" s="606"/>
      <c r="H5" s="606">
        <v>2019</v>
      </c>
      <c r="I5" s="607" t="s">
        <v>211</v>
      </c>
      <c r="J5" s="608" t="s">
        <v>2</v>
      </c>
      <c r="K5" s="605">
        <v>2015</v>
      </c>
      <c r="L5" s="606"/>
      <c r="M5" s="606"/>
      <c r="N5" s="606">
        <v>2018</v>
      </c>
      <c r="O5" s="606"/>
      <c r="P5" s="606"/>
      <c r="Q5" s="606">
        <v>2019</v>
      </c>
      <c r="R5" s="607" t="s">
        <v>211</v>
      </c>
      <c r="S5" s="608" t="s">
        <v>2</v>
      </c>
      <c r="T5" s="605">
        <v>2015</v>
      </c>
      <c r="U5" s="606"/>
      <c r="V5" s="606"/>
      <c r="W5" s="606">
        <v>2018</v>
      </c>
      <c r="X5" s="606"/>
      <c r="Y5" s="606"/>
      <c r="Z5" s="606">
        <v>2019</v>
      </c>
      <c r="AA5" s="607" t="s">
        <v>211</v>
      </c>
      <c r="AB5" s="608" t="s">
        <v>2</v>
      </c>
    </row>
    <row r="6" spans="1:28" ht="14.45" customHeight="1" x14ac:dyDescent="0.25">
      <c r="A6" s="609" t="s">
        <v>1580</v>
      </c>
      <c r="B6" s="610">
        <v>34801764</v>
      </c>
      <c r="C6" s="611">
        <v>1</v>
      </c>
      <c r="D6" s="611">
        <v>0.75792946778407688</v>
      </c>
      <c r="E6" s="610">
        <v>45916890</v>
      </c>
      <c r="F6" s="611">
        <v>1.3193839829498297</v>
      </c>
      <c r="G6" s="611">
        <v>1</v>
      </c>
      <c r="H6" s="610">
        <v>48791278</v>
      </c>
      <c r="I6" s="611">
        <v>1.401977152652377</v>
      </c>
      <c r="J6" s="611">
        <v>1.0625997971552517</v>
      </c>
      <c r="K6" s="610"/>
      <c r="L6" s="611"/>
      <c r="M6" s="611"/>
      <c r="N6" s="610"/>
      <c r="O6" s="611"/>
      <c r="P6" s="611"/>
      <c r="Q6" s="610"/>
      <c r="R6" s="611"/>
      <c r="S6" s="611"/>
      <c r="T6" s="610"/>
      <c r="U6" s="611"/>
      <c r="V6" s="611"/>
      <c r="W6" s="610"/>
      <c r="X6" s="611"/>
      <c r="Y6" s="611"/>
      <c r="Z6" s="610"/>
      <c r="AA6" s="611"/>
      <c r="AB6" s="612"/>
    </row>
    <row r="7" spans="1:28" ht="14.45" customHeight="1" thickBot="1" x14ac:dyDescent="0.3">
      <c r="A7" s="616" t="s">
        <v>1581</v>
      </c>
      <c r="B7" s="613">
        <v>34801764</v>
      </c>
      <c r="C7" s="614">
        <v>1</v>
      </c>
      <c r="D7" s="614">
        <v>0.75792946778407688</v>
      </c>
      <c r="E7" s="613">
        <v>45916890</v>
      </c>
      <c r="F7" s="614">
        <v>1.3193839829498297</v>
      </c>
      <c r="G7" s="614">
        <v>1</v>
      </c>
      <c r="H7" s="613">
        <v>48791278</v>
      </c>
      <c r="I7" s="614">
        <v>1.401977152652377</v>
      </c>
      <c r="J7" s="614">
        <v>1.0625997971552517</v>
      </c>
      <c r="K7" s="613"/>
      <c r="L7" s="614"/>
      <c r="M7" s="614"/>
      <c r="N7" s="613"/>
      <c r="O7" s="614"/>
      <c r="P7" s="614"/>
      <c r="Q7" s="613"/>
      <c r="R7" s="614"/>
      <c r="S7" s="614"/>
      <c r="T7" s="613"/>
      <c r="U7" s="614"/>
      <c r="V7" s="614"/>
      <c r="W7" s="613"/>
      <c r="X7" s="614"/>
      <c r="Y7" s="614"/>
      <c r="Z7" s="613"/>
      <c r="AA7" s="614"/>
      <c r="AB7" s="615"/>
    </row>
    <row r="8" spans="1:28" ht="14.45" customHeight="1" thickBot="1" x14ac:dyDescent="0.25"/>
    <row r="9" spans="1:28" ht="14.45" customHeight="1" x14ac:dyDescent="0.25">
      <c r="A9" s="609" t="s">
        <v>450</v>
      </c>
      <c r="B9" s="610">
        <v>34801764</v>
      </c>
      <c r="C9" s="611">
        <v>1</v>
      </c>
      <c r="D9" s="611">
        <v>0.75792946778407688</v>
      </c>
      <c r="E9" s="610">
        <v>45916890</v>
      </c>
      <c r="F9" s="611">
        <v>1.3193839829498297</v>
      </c>
      <c r="G9" s="611">
        <v>1</v>
      </c>
      <c r="H9" s="610">
        <v>48791278</v>
      </c>
      <c r="I9" s="611">
        <v>1.401977152652377</v>
      </c>
      <c r="J9" s="612">
        <v>1.0625997971552517</v>
      </c>
    </row>
    <row r="10" spans="1:28" ht="14.45" customHeight="1" thickBot="1" x14ac:dyDescent="0.3">
      <c r="A10" s="616" t="s">
        <v>1583</v>
      </c>
      <c r="B10" s="613">
        <v>34801764</v>
      </c>
      <c r="C10" s="614">
        <v>1</v>
      </c>
      <c r="D10" s="614">
        <v>0.75792946778407688</v>
      </c>
      <c r="E10" s="613">
        <v>45916890</v>
      </c>
      <c r="F10" s="614">
        <v>1.3193839829498297</v>
      </c>
      <c r="G10" s="614">
        <v>1</v>
      </c>
      <c r="H10" s="613">
        <v>48791278</v>
      </c>
      <c r="I10" s="614">
        <v>1.401977152652377</v>
      </c>
      <c r="J10" s="615">
        <v>1.0625997971552517</v>
      </c>
    </row>
    <row r="11" spans="1:28" ht="14.45" customHeight="1" x14ac:dyDescent="0.2">
      <c r="A11" s="562" t="s">
        <v>247</v>
      </c>
    </row>
    <row r="12" spans="1:28" ht="14.45" customHeight="1" x14ac:dyDescent="0.2">
      <c r="A12" s="563" t="s">
        <v>535</v>
      </c>
    </row>
    <row r="13" spans="1:28" ht="14.45" customHeight="1" x14ac:dyDescent="0.2">
      <c r="A13" s="562" t="s">
        <v>1584</v>
      </c>
    </row>
    <row r="14" spans="1:28" ht="14.45" customHeight="1" x14ac:dyDescent="0.2">
      <c r="A14" s="562" t="s">
        <v>1585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2F8B33BF-91EF-4126-A3C0-9ECF37DE183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1586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160795</v>
      </c>
      <c r="C3" s="260">
        <f t="shared" si="0"/>
        <v>184549</v>
      </c>
      <c r="D3" s="272">
        <f t="shared" si="0"/>
        <v>197340</v>
      </c>
      <c r="E3" s="224">
        <f t="shared" si="0"/>
        <v>34801764</v>
      </c>
      <c r="F3" s="222">
        <f t="shared" si="0"/>
        <v>45916890</v>
      </c>
      <c r="G3" s="261">
        <f t="shared" si="0"/>
        <v>48791278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4"/>
      <c r="B5" s="605">
        <v>2015</v>
      </c>
      <c r="C5" s="606">
        <v>2018</v>
      </c>
      <c r="D5" s="617">
        <v>2019</v>
      </c>
      <c r="E5" s="605">
        <v>2015</v>
      </c>
      <c r="F5" s="606">
        <v>2018</v>
      </c>
      <c r="G5" s="617">
        <v>2019</v>
      </c>
    </row>
    <row r="6" spans="1:7" ht="14.45" customHeight="1" thickBot="1" x14ac:dyDescent="0.25">
      <c r="A6" s="620" t="s">
        <v>1583</v>
      </c>
      <c r="B6" s="528">
        <v>160795</v>
      </c>
      <c r="C6" s="528">
        <v>184549</v>
      </c>
      <c r="D6" s="528">
        <v>197340</v>
      </c>
      <c r="E6" s="618">
        <v>34801764</v>
      </c>
      <c r="F6" s="618">
        <v>45916890</v>
      </c>
      <c r="G6" s="619">
        <v>48791278</v>
      </c>
    </row>
    <row r="7" spans="1:7" ht="14.45" customHeight="1" x14ac:dyDescent="0.2">
      <c r="A7" s="562" t="s">
        <v>247</v>
      </c>
    </row>
    <row r="8" spans="1:7" ht="14.45" customHeight="1" x14ac:dyDescent="0.2">
      <c r="A8" s="563" t="s">
        <v>535</v>
      </c>
    </row>
    <row r="9" spans="1:7" ht="14.45" customHeight="1" x14ac:dyDescent="0.2">
      <c r="A9" s="562" t="s">
        <v>1584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A7C3AD3-6629-49E8-86D0-EDF61B0BCE7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1717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160795</v>
      </c>
      <c r="H3" s="103">
        <f t="shared" si="0"/>
        <v>34801764</v>
      </c>
      <c r="I3" s="74"/>
      <c r="J3" s="74"/>
      <c r="K3" s="103">
        <f t="shared" si="0"/>
        <v>184549</v>
      </c>
      <c r="L3" s="103">
        <f t="shared" si="0"/>
        <v>45916890</v>
      </c>
      <c r="M3" s="74"/>
      <c r="N3" s="74"/>
      <c r="O3" s="103">
        <f t="shared" si="0"/>
        <v>197340</v>
      </c>
      <c r="P3" s="103">
        <f t="shared" si="0"/>
        <v>48791278</v>
      </c>
      <c r="Q3" s="75">
        <f>IF(L3=0,0,P3/L3)</f>
        <v>1.0625997971552517</v>
      </c>
      <c r="R3" s="104">
        <f>IF(O3=0,0,P3/O3)</f>
        <v>247.24474510996251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1"/>
      <c r="B5" s="621"/>
      <c r="C5" s="622"/>
      <c r="D5" s="623"/>
      <c r="E5" s="624"/>
      <c r="F5" s="625"/>
      <c r="G5" s="626" t="s">
        <v>71</v>
      </c>
      <c r="H5" s="627" t="s">
        <v>14</v>
      </c>
      <c r="I5" s="628"/>
      <c r="J5" s="628"/>
      <c r="K5" s="626" t="s">
        <v>71</v>
      </c>
      <c r="L5" s="627" t="s">
        <v>14</v>
      </c>
      <c r="M5" s="628"/>
      <c r="N5" s="628"/>
      <c r="O5" s="626" t="s">
        <v>71</v>
      </c>
      <c r="P5" s="627" t="s">
        <v>14</v>
      </c>
      <c r="Q5" s="629"/>
      <c r="R5" s="630"/>
    </row>
    <row r="6" spans="1:18" ht="14.45" customHeight="1" x14ac:dyDescent="0.2">
      <c r="A6" s="584" t="s">
        <v>1587</v>
      </c>
      <c r="B6" s="585" t="s">
        <v>1588</v>
      </c>
      <c r="C6" s="585" t="s">
        <v>450</v>
      </c>
      <c r="D6" s="585" t="s">
        <v>1589</v>
      </c>
      <c r="E6" s="585" t="s">
        <v>1590</v>
      </c>
      <c r="F6" s="585" t="s">
        <v>1591</v>
      </c>
      <c r="G6" s="116">
        <v>669</v>
      </c>
      <c r="H6" s="116">
        <v>115737</v>
      </c>
      <c r="I6" s="585">
        <v>0.93289645499830731</v>
      </c>
      <c r="J6" s="585">
        <v>173</v>
      </c>
      <c r="K6" s="116">
        <v>713</v>
      </c>
      <c r="L6" s="116">
        <v>124062</v>
      </c>
      <c r="M6" s="585">
        <v>1</v>
      </c>
      <c r="N6" s="585">
        <v>174</v>
      </c>
      <c r="O6" s="116">
        <v>857</v>
      </c>
      <c r="P6" s="116">
        <v>149975</v>
      </c>
      <c r="Q6" s="590">
        <v>1.2088713707662297</v>
      </c>
      <c r="R6" s="598">
        <v>175</v>
      </c>
    </row>
    <row r="7" spans="1:18" ht="14.45" customHeight="1" x14ac:dyDescent="0.2">
      <c r="A7" s="507" t="s">
        <v>1587</v>
      </c>
      <c r="B7" s="508" t="s">
        <v>1588</v>
      </c>
      <c r="C7" s="508" t="s">
        <v>450</v>
      </c>
      <c r="D7" s="508" t="s">
        <v>1589</v>
      </c>
      <c r="E7" s="508" t="s">
        <v>1592</v>
      </c>
      <c r="F7" s="508" t="s">
        <v>1593</v>
      </c>
      <c r="G7" s="512">
        <v>5865</v>
      </c>
      <c r="H7" s="512">
        <v>1126080</v>
      </c>
      <c r="I7" s="508">
        <v>0.97536131711195762</v>
      </c>
      <c r="J7" s="508">
        <v>192</v>
      </c>
      <c r="K7" s="512">
        <v>5982</v>
      </c>
      <c r="L7" s="512">
        <v>1154526</v>
      </c>
      <c r="M7" s="508">
        <v>1</v>
      </c>
      <c r="N7" s="508">
        <v>193</v>
      </c>
      <c r="O7" s="512">
        <v>5858</v>
      </c>
      <c r="P7" s="512">
        <v>1142310</v>
      </c>
      <c r="Q7" s="535">
        <v>0.98941903430498745</v>
      </c>
      <c r="R7" s="513">
        <v>195</v>
      </c>
    </row>
    <row r="8" spans="1:18" ht="14.45" customHeight="1" x14ac:dyDescent="0.2">
      <c r="A8" s="507" t="s">
        <v>1587</v>
      </c>
      <c r="B8" s="508" t="s">
        <v>1588</v>
      </c>
      <c r="C8" s="508" t="s">
        <v>450</v>
      </c>
      <c r="D8" s="508" t="s">
        <v>1589</v>
      </c>
      <c r="E8" s="508" t="s">
        <v>1594</v>
      </c>
      <c r="F8" s="508" t="s">
        <v>1595</v>
      </c>
      <c r="G8" s="512">
        <v>5133</v>
      </c>
      <c r="H8" s="512">
        <v>390108</v>
      </c>
      <c r="I8" s="508">
        <v>0.87939009765290388</v>
      </c>
      <c r="J8" s="508">
        <v>76</v>
      </c>
      <c r="K8" s="512">
        <v>5837</v>
      </c>
      <c r="L8" s="512">
        <v>443612</v>
      </c>
      <c r="M8" s="508">
        <v>1</v>
      </c>
      <c r="N8" s="508">
        <v>76</v>
      </c>
      <c r="O8" s="512">
        <v>6095</v>
      </c>
      <c r="P8" s="512">
        <v>469315</v>
      </c>
      <c r="Q8" s="535">
        <v>1.0579402721296989</v>
      </c>
      <c r="R8" s="513">
        <v>77</v>
      </c>
    </row>
    <row r="9" spans="1:18" ht="14.45" customHeight="1" x14ac:dyDescent="0.2">
      <c r="A9" s="507" t="s">
        <v>1587</v>
      </c>
      <c r="B9" s="508" t="s">
        <v>1588</v>
      </c>
      <c r="C9" s="508" t="s">
        <v>450</v>
      </c>
      <c r="D9" s="508" t="s">
        <v>1589</v>
      </c>
      <c r="E9" s="508" t="s">
        <v>1596</v>
      </c>
      <c r="F9" s="508" t="s">
        <v>1597</v>
      </c>
      <c r="G9" s="512">
        <v>46</v>
      </c>
      <c r="H9" s="512">
        <v>13662</v>
      </c>
      <c r="I9" s="508">
        <v>1.0229876450767503</v>
      </c>
      <c r="J9" s="508">
        <v>297</v>
      </c>
      <c r="K9" s="512">
        <v>45</v>
      </c>
      <c r="L9" s="512">
        <v>13355</v>
      </c>
      <c r="M9" s="508">
        <v>1</v>
      </c>
      <c r="N9" s="508">
        <v>296.77777777777777</v>
      </c>
      <c r="O9" s="512">
        <v>36</v>
      </c>
      <c r="P9" s="512">
        <v>10764</v>
      </c>
      <c r="Q9" s="535">
        <v>0.80599026581804567</v>
      </c>
      <c r="R9" s="513">
        <v>299</v>
      </c>
    </row>
    <row r="10" spans="1:18" ht="14.45" customHeight="1" x14ac:dyDescent="0.2">
      <c r="A10" s="507" t="s">
        <v>1587</v>
      </c>
      <c r="B10" s="508" t="s">
        <v>1588</v>
      </c>
      <c r="C10" s="508" t="s">
        <v>450</v>
      </c>
      <c r="D10" s="508" t="s">
        <v>1589</v>
      </c>
      <c r="E10" s="508" t="s">
        <v>1598</v>
      </c>
      <c r="F10" s="508" t="s">
        <v>1599</v>
      </c>
      <c r="G10" s="512">
        <v>2707</v>
      </c>
      <c r="H10" s="512">
        <v>692992</v>
      </c>
      <c r="I10" s="508">
        <v>0.97339086659475005</v>
      </c>
      <c r="J10" s="508">
        <v>256</v>
      </c>
      <c r="K10" s="512">
        <v>2781</v>
      </c>
      <c r="L10" s="512">
        <v>711936</v>
      </c>
      <c r="M10" s="508">
        <v>1</v>
      </c>
      <c r="N10" s="508">
        <v>256</v>
      </c>
      <c r="O10" s="512">
        <v>2820</v>
      </c>
      <c r="P10" s="512">
        <v>730380</v>
      </c>
      <c r="Q10" s="535">
        <v>1.0259068230852211</v>
      </c>
      <c r="R10" s="513">
        <v>259</v>
      </c>
    </row>
    <row r="11" spans="1:18" ht="14.45" customHeight="1" x14ac:dyDescent="0.2">
      <c r="A11" s="507" t="s">
        <v>1587</v>
      </c>
      <c r="B11" s="508" t="s">
        <v>1588</v>
      </c>
      <c r="C11" s="508" t="s">
        <v>450</v>
      </c>
      <c r="D11" s="508" t="s">
        <v>1589</v>
      </c>
      <c r="E11" s="508" t="s">
        <v>1600</v>
      </c>
      <c r="F11" s="508" t="s">
        <v>1601</v>
      </c>
      <c r="G11" s="512">
        <v>99</v>
      </c>
      <c r="H11" s="512">
        <v>9801</v>
      </c>
      <c r="I11" s="508">
        <v>0.6759310344827586</v>
      </c>
      <c r="J11" s="508">
        <v>99</v>
      </c>
      <c r="K11" s="512">
        <v>145</v>
      </c>
      <c r="L11" s="512">
        <v>14500</v>
      </c>
      <c r="M11" s="508">
        <v>1</v>
      </c>
      <c r="N11" s="508">
        <v>100</v>
      </c>
      <c r="O11" s="512">
        <v>113</v>
      </c>
      <c r="P11" s="512">
        <v>11413</v>
      </c>
      <c r="Q11" s="535">
        <v>0.78710344827586209</v>
      </c>
      <c r="R11" s="513">
        <v>101</v>
      </c>
    </row>
    <row r="12" spans="1:18" ht="14.45" customHeight="1" x14ac:dyDescent="0.2">
      <c r="A12" s="507" t="s">
        <v>1587</v>
      </c>
      <c r="B12" s="508" t="s">
        <v>1588</v>
      </c>
      <c r="C12" s="508" t="s">
        <v>450</v>
      </c>
      <c r="D12" s="508" t="s">
        <v>1589</v>
      </c>
      <c r="E12" s="508" t="s">
        <v>1602</v>
      </c>
      <c r="F12" s="508" t="s">
        <v>1603</v>
      </c>
      <c r="G12" s="512">
        <v>154</v>
      </c>
      <c r="H12" s="512">
        <v>53900</v>
      </c>
      <c r="I12" s="508">
        <v>1.1812404120096427</v>
      </c>
      <c r="J12" s="508">
        <v>350</v>
      </c>
      <c r="K12" s="512">
        <v>130</v>
      </c>
      <c r="L12" s="512">
        <v>45630</v>
      </c>
      <c r="M12" s="508">
        <v>1</v>
      </c>
      <c r="N12" s="508">
        <v>351</v>
      </c>
      <c r="O12" s="512">
        <v>155</v>
      </c>
      <c r="P12" s="512">
        <v>54560</v>
      </c>
      <c r="Q12" s="535">
        <v>1.1957045803199648</v>
      </c>
      <c r="R12" s="513">
        <v>352</v>
      </c>
    </row>
    <row r="13" spans="1:18" ht="14.45" customHeight="1" x14ac:dyDescent="0.2">
      <c r="A13" s="507" t="s">
        <v>1587</v>
      </c>
      <c r="B13" s="508" t="s">
        <v>1588</v>
      </c>
      <c r="C13" s="508" t="s">
        <v>450</v>
      </c>
      <c r="D13" s="508" t="s">
        <v>1589</v>
      </c>
      <c r="E13" s="508" t="s">
        <v>1604</v>
      </c>
      <c r="F13" s="508" t="s">
        <v>1605</v>
      </c>
      <c r="G13" s="512">
        <v>2887</v>
      </c>
      <c r="H13" s="512">
        <v>3089090</v>
      </c>
      <c r="I13" s="508">
        <v>0.38513874066168624</v>
      </c>
      <c r="J13" s="508">
        <v>1070</v>
      </c>
      <c r="K13" s="512">
        <v>7496</v>
      </c>
      <c r="L13" s="512">
        <v>8020720</v>
      </c>
      <c r="M13" s="508">
        <v>1</v>
      </c>
      <c r="N13" s="508">
        <v>1070</v>
      </c>
      <c r="O13" s="512">
        <v>7526</v>
      </c>
      <c r="P13" s="512">
        <v>8075398</v>
      </c>
      <c r="Q13" s="535">
        <v>1.0068170937272465</v>
      </c>
      <c r="R13" s="513">
        <v>1073</v>
      </c>
    </row>
    <row r="14" spans="1:18" ht="14.45" customHeight="1" x14ac:dyDescent="0.2">
      <c r="A14" s="507" t="s">
        <v>1587</v>
      </c>
      <c r="B14" s="508" t="s">
        <v>1588</v>
      </c>
      <c r="C14" s="508" t="s">
        <v>450</v>
      </c>
      <c r="D14" s="508" t="s">
        <v>1589</v>
      </c>
      <c r="E14" s="508" t="s">
        <v>1606</v>
      </c>
      <c r="F14" s="508" t="s">
        <v>1607</v>
      </c>
      <c r="G14" s="512">
        <v>13970</v>
      </c>
      <c r="H14" s="512">
        <v>642620</v>
      </c>
      <c r="I14" s="508">
        <v>0.86544418287696689</v>
      </c>
      <c r="J14" s="508">
        <v>46</v>
      </c>
      <c r="K14" s="512">
        <v>16142</v>
      </c>
      <c r="L14" s="512">
        <v>742532</v>
      </c>
      <c r="M14" s="508">
        <v>1</v>
      </c>
      <c r="N14" s="508">
        <v>46</v>
      </c>
      <c r="O14" s="512">
        <v>17706</v>
      </c>
      <c r="P14" s="512">
        <v>832182</v>
      </c>
      <c r="Q14" s="535">
        <v>1.1207355373236441</v>
      </c>
      <c r="R14" s="513">
        <v>47</v>
      </c>
    </row>
    <row r="15" spans="1:18" ht="14.45" customHeight="1" x14ac:dyDescent="0.2">
      <c r="A15" s="507" t="s">
        <v>1587</v>
      </c>
      <c r="B15" s="508" t="s">
        <v>1588</v>
      </c>
      <c r="C15" s="508" t="s">
        <v>450</v>
      </c>
      <c r="D15" s="508" t="s">
        <v>1589</v>
      </c>
      <c r="E15" s="508" t="s">
        <v>1608</v>
      </c>
      <c r="F15" s="508" t="s">
        <v>1609</v>
      </c>
      <c r="G15" s="512">
        <v>5727</v>
      </c>
      <c r="H15" s="512">
        <v>1987269</v>
      </c>
      <c r="I15" s="508">
        <v>0.79729917861617705</v>
      </c>
      <c r="J15" s="508">
        <v>347</v>
      </c>
      <c r="K15" s="512">
        <v>7183</v>
      </c>
      <c r="L15" s="512">
        <v>2492501</v>
      </c>
      <c r="M15" s="508">
        <v>1</v>
      </c>
      <c r="N15" s="508">
        <v>347</v>
      </c>
      <c r="O15" s="512">
        <v>8095</v>
      </c>
      <c r="P15" s="512">
        <v>2817060</v>
      </c>
      <c r="Q15" s="535">
        <v>1.1302141904857812</v>
      </c>
      <c r="R15" s="513">
        <v>348</v>
      </c>
    </row>
    <row r="16" spans="1:18" ht="14.45" customHeight="1" x14ac:dyDescent="0.2">
      <c r="A16" s="507" t="s">
        <v>1587</v>
      </c>
      <c r="B16" s="508" t="s">
        <v>1588</v>
      </c>
      <c r="C16" s="508" t="s">
        <v>450</v>
      </c>
      <c r="D16" s="508" t="s">
        <v>1589</v>
      </c>
      <c r="E16" s="508" t="s">
        <v>1610</v>
      </c>
      <c r="F16" s="508" t="s">
        <v>1611</v>
      </c>
      <c r="G16" s="512">
        <v>1748</v>
      </c>
      <c r="H16" s="512">
        <v>89148</v>
      </c>
      <c r="I16" s="508">
        <v>0.90569948186528493</v>
      </c>
      <c r="J16" s="508">
        <v>51</v>
      </c>
      <c r="K16" s="512">
        <v>1930</v>
      </c>
      <c r="L16" s="512">
        <v>98430</v>
      </c>
      <c r="M16" s="508">
        <v>1</v>
      </c>
      <c r="N16" s="508">
        <v>51</v>
      </c>
      <c r="O16" s="512">
        <v>1622</v>
      </c>
      <c r="P16" s="512">
        <v>82722</v>
      </c>
      <c r="Q16" s="535">
        <v>0.84041450777202076</v>
      </c>
      <c r="R16" s="513">
        <v>51</v>
      </c>
    </row>
    <row r="17" spans="1:18" ht="14.45" customHeight="1" x14ac:dyDescent="0.2">
      <c r="A17" s="507" t="s">
        <v>1587</v>
      </c>
      <c r="B17" s="508" t="s">
        <v>1588</v>
      </c>
      <c r="C17" s="508" t="s">
        <v>450</v>
      </c>
      <c r="D17" s="508" t="s">
        <v>1589</v>
      </c>
      <c r="E17" s="508" t="s">
        <v>1612</v>
      </c>
      <c r="F17" s="508" t="s">
        <v>1613</v>
      </c>
      <c r="G17" s="512">
        <v>884</v>
      </c>
      <c r="H17" s="512">
        <v>77792</v>
      </c>
      <c r="I17" s="508">
        <v>0.93743372216330856</v>
      </c>
      <c r="J17" s="508">
        <v>88</v>
      </c>
      <c r="K17" s="512">
        <v>943</v>
      </c>
      <c r="L17" s="512">
        <v>82984</v>
      </c>
      <c r="M17" s="508">
        <v>1</v>
      </c>
      <c r="N17" s="508">
        <v>88</v>
      </c>
      <c r="O17" s="512">
        <v>1032</v>
      </c>
      <c r="P17" s="512">
        <v>91848</v>
      </c>
      <c r="Q17" s="535">
        <v>1.1068157717150293</v>
      </c>
      <c r="R17" s="513">
        <v>89</v>
      </c>
    </row>
    <row r="18" spans="1:18" ht="14.45" customHeight="1" x14ac:dyDescent="0.2">
      <c r="A18" s="507" t="s">
        <v>1587</v>
      </c>
      <c r="B18" s="508" t="s">
        <v>1588</v>
      </c>
      <c r="C18" s="508" t="s">
        <v>450</v>
      </c>
      <c r="D18" s="508" t="s">
        <v>1589</v>
      </c>
      <c r="E18" s="508" t="s">
        <v>1614</v>
      </c>
      <c r="F18" s="508" t="s">
        <v>1615</v>
      </c>
      <c r="G18" s="512">
        <v>21090</v>
      </c>
      <c r="H18" s="512">
        <v>7950930</v>
      </c>
      <c r="I18" s="508">
        <v>0.85526582586479583</v>
      </c>
      <c r="J18" s="508">
        <v>377</v>
      </c>
      <c r="K18" s="512">
        <v>24659</v>
      </c>
      <c r="L18" s="512">
        <v>9296443</v>
      </c>
      <c r="M18" s="508">
        <v>1</v>
      </c>
      <c r="N18" s="508">
        <v>377</v>
      </c>
      <c r="O18" s="512">
        <v>25949</v>
      </c>
      <c r="P18" s="512">
        <v>9808722</v>
      </c>
      <c r="Q18" s="535">
        <v>1.0551048395606792</v>
      </c>
      <c r="R18" s="513">
        <v>378</v>
      </c>
    </row>
    <row r="19" spans="1:18" ht="14.45" customHeight="1" x14ac:dyDescent="0.2">
      <c r="A19" s="507" t="s">
        <v>1587</v>
      </c>
      <c r="B19" s="508" t="s">
        <v>1588</v>
      </c>
      <c r="C19" s="508" t="s">
        <v>450</v>
      </c>
      <c r="D19" s="508" t="s">
        <v>1589</v>
      </c>
      <c r="E19" s="508" t="s">
        <v>1616</v>
      </c>
      <c r="F19" s="508" t="s">
        <v>1617</v>
      </c>
      <c r="G19" s="512">
        <v>735</v>
      </c>
      <c r="H19" s="512">
        <v>24990</v>
      </c>
      <c r="I19" s="508">
        <v>0.9256926952141058</v>
      </c>
      <c r="J19" s="508">
        <v>34</v>
      </c>
      <c r="K19" s="512">
        <v>794</v>
      </c>
      <c r="L19" s="512">
        <v>26996</v>
      </c>
      <c r="M19" s="508">
        <v>1</v>
      </c>
      <c r="N19" s="508">
        <v>34</v>
      </c>
      <c r="O19" s="512">
        <v>843</v>
      </c>
      <c r="P19" s="512">
        <v>28662</v>
      </c>
      <c r="Q19" s="535">
        <v>1.0617128463476071</v>
      </c>
      <c r="R19" s="513">
        <v>34</v>
      </c>
    </row>
    <row r="20" spans="1:18" ht="14.45" customHeight="1" x14ac:dyDescent="0.2">
      <c r="A20" s="507" t="s">
        <v>1587</v>
      </c>
      <c r="B20" s="508" t="s">
        <v>1588</v>
      </c>
      <c r="C20" s="508" t="s">
        <v>450</v>
      </c>
      <c r="D20" s="508" t="s">
        <v>1589</v>
      </c>
      <c r="E20" s="508" t="s">
        <v>1618</v>
      </c>
      <c r="F20" s="508" t="s">
        <v>1619</v>
      </c>
      <c r="G20" s="512">
        <v>585</v>
      </c>
      <c r="H20" s="512">
        <v>306540</v>
      </c>
      <c r="I20" s="508">
        <v>1.116412213740458</v>
      </c>
      <c r="J20" s="508">
        <v>524</v>
      </c>
      <c r="K20" s="512">
        <v>524</v>
      </c>
      <c r="L20" s="512">
        <v>274576</v>
      </c>
      <c r="M20" s="508">
        <v>1</v>
      </c>
      <c r="N20" s="508">
        <v>524</v>
      </c>
      <c r="O20" s="512">
        <v>599</v>
      </c>
      <c r="P20" s="512">
        <v>314475</v>
      </c>
      <c r="Q20" s="535">
        <v>1.1453113163568556</v>
      </c>
      <c r="R20" s="513">
        <v>525</v>
      </c>
    </row>
    <row r="21" spans="1:18" ht="14.45" customHeight="1" x14ac:dyDescent="0.2">
      <c r="A21" s="507" t="s">
        <v>1587</v>
      </c>
      <c r="B21" s="508" t="s">
        <v>1588</v>
      </c>
      <c r="C21" s="508" t="s">
        <v>450</v>
      </c>
      <c r="D21" s="508" t="s">
        <v>1589</v>
      </c>
      <c r="E21" s="508" t="s">
        <v>1620</v>
      </c>
      <c r="F21" s="508" t="s">
        <v>1621</v>
      </c>
      <c r="G21" s="512">
        <v>683</v>
      </c>
      <c r="H21" s="512">
        <v>38931</v>
      </c>
      <c r="I21" s="508">
        <v>1.5148249027237355</v>
      </c>
      <c r="J21" s="508">
        <v>57</v>
      </c>
      <c r="K21" s="512">
        <v>449</v>
      </c>
      <c r="L21" s="512">
        <v>25700</v>
      </c>
      <c r="M21" s="508">
        <v>1</v>
      </c>
      <c r="N21" s="508">
        <v>57.238307349665924</v>
      </c>
      <c r="O21" s="512">
        <v>460</v>
      </c>
      <c r="P21" s="512">
        <v>26680</v>
      </c>
      <c r="Q21" s="535">
        <v>1.0381322957198444</v>
      </c>
      <c r="R21" s="513">
        <v>58</v>
      </c>
    </row>
    <row r="22" spans="1:18" ht="14.45" customHeight="1" x14ac:dyDescent="0.2">
      <c r="A22" s="507" t="s">
        <v>1587</v>
      </c>
      <c r="B22" s="508" t="s">
        <v>1588</v>
      </c>
      <c r="C22" s="508" t="s">
        <v>450</v>
      </c>
      <c r="D22" s="508" t="s">
        <v>1589</v>
      </c>
      <c r="E22" s="508" t="s">
        <v>1622</v>
      </c>
      <c r="F22" s="508" t="s">
        <v>1623</v>
      </c>
      <c r="G22" s="512">
        <v>921</v>
      </c>
      <c r="H22" s="512">
        <v>206304</v>
      </c>
      <c r="I22" s="508">
        <v>0.87742264752791066</v>
      </c>
      <c r="J22" s="508">
        <v>224</v>
      </c>
      <c r="K22" s="512">
        <v>1045</v>
      </c>
      <c r="L22" s="512">
        <v>235125</v>
      </c>
      <c r="M22" s="508">
        <v>1</v>
      </c>
      <c r="N22" s="508">
        <v>225</v>
      </c>
      <c r="O22" s="512">
        <v>686</v>
      </c>
      <c r="P22" s="512">
        <v>155036</v>
      </c>
      <c r="Q22" s="535">
        <v>0.65937692716640084</v>
      </c>
      <c r="R22" s="513">
        <v>226</v>
      </c>
    </row>
    <row r="23" spans="1:18" ht="14.45" customHeight="1" x14ac:dyDescent="0.2">
      <c r="A23" s="507" t="s">
        <v>1587</v>
      </c>
      <c r="B23" s="508" t="s">
        <v>1588</v>
      </c>
      <c r="C23" s="508" t="s">
        <v>450</v>
      </c>
      <c r="D23" s="508" t="s">
        <v>1589</v>
      </c>
      <c r="E23" s="508" t="s">
        <v>1624</v>
      </c>
      <c r="F23" s="508" t="s">
        <v>1625</v>
      </c>
      <c r="G23" s="512">
        <v>916</v>
      </c>
      <c r="H23" s="512">
        <v>506548</v>
      </c>
      <c r="I23" s="508">
        <v>0.88685409349865363</v>
      </c>
      <c r="J23" s="508">
        <v>553</v>
      </c>
      <c r="K23" s="512">
        <v>1031</v>
      </c>
      <c r="L23" s="512">
        <v>571174</v>
      </c>
      <c r="M23" s="508">
        <v>1</v>
      </c>
      <c r="N23" s="508">
        <v>554</v>
      </c>
      <c r="O23" s="512">
        <v>669</v>
      </c>
      <c r="P23" s="512">
        <v>371295</v>
      </c>
      <c r="Q23" s="535">
        <v>0.65005584988112208</v>
      </c>
      <c r="R23" s="513">
        <v>555</v>
      </c>
    </row>
    <row r="24" spans="1:18" ht="14.45" customHeight="1" x14ac:dyDescent="0.2">
      <c r="A24" s="507" t="s">
        <v>1587</v>
      </c>
      <c r="B24" s="508" t="s">
        <v>1588</v>
      </c>
      <c r="C24" s="508" t="s">
        <v>450</v>
      </c>
      <c r="D24" s="508" t="s">
        <v>1589</v>
      </c>
      <c r="E24" s="508" t="s">
        <v>1626</v>
      </c>
      <c r="F24" s="508" t="s">
        <v>1627</v>
      </c>
      <c r="G24" s="512">
        <v>1432</v>
      </c>
      <c r="H24" s="512">
        <v>305016</v>
      </c>
      <c r="I24" s="508">
        <v>0.91659704901283168</v>
      </c>
      <c r="J24" s="508">
        <v>213</v>
      </c>
      <c r="K24" s="512">
        <v>1555</v>
      </c>
      <c r="L24" s="512">
        <v>332770</v>
      </c>
      <c r="M24" s="508">
        <v>1</v>
      </c>
      <c r="N24" s="508">
        <v>214</v>
      </c>
      <c r="O24" s="512">
        <v>1412</v>
      </c>
      <c r="P24" s="512">
        <v>304992</v>
      </c>
      <c r="Q24" s="535">
        <v>0.91652492712684441</v>
      </c>
      <c r="R24" s="513">
        <v>216</v>
      </c>
    </row>
    <row r="25" spans="1:18" ht="14.45" customHeight="1" x14ac:dyDescent="0.2">
      <c r="A25" s="507" t="s">
        <v>1587</v>
      </c>
      <c r="B25" s="508" t="s">
        <v>1588</v>
      </c>
      <c r="C25" s="508" t="s">
        <v>450</v>
      </c>
      <c r="D25" s="508" t="s">
        <v>1589</v>
      </c>
      <c r="E25" s="508" t="s">
        <v>1628</v>
      </c>
      <c r="F25" s="508" t="s">
        <v>1629</v>
      </c>
      <c r="G25" s="512">
        <v>564</v>
      </c>
      <c r="H25" s="512">
        <v>79524</v>
      </c>
      <c r="I25" s="508">
        <v>1.2472787728598764</v>
      </c>
      <c r="J25" s="508">
        <v>141</v>
      </c>
      <c r="K25" s="512">
        <v>449</v>
      </c>
      <c r="L25" s="512">
        <v>63758</v>
      </c>
      <c r="M25" s="508">
        <v>1</v>
      </c>
      <c r="N25" s="508">
        <v>142</v>
      </c>
      <c r="O25" s="512">
        <v>486</v>
      </c>
      <c r="P25" s="512">
        <v>69498</v>
      </c>
      <c r="Q25" s="535">
        <v>1.090027918065184</v>
      </c>
      <c r="R25" s="513">
        <v>143</v>
      </c>
    </row>
    <row r="26" spans="1:18" ht="14.45" customHeight="1" x14ac:dyDescent="0.2">
      <c r="A26" s="507" t="s">
        <v>1587</v>
      </c>
      <c r="B26" s="508" t="s">
        <v>1588</v>
      </c>
      <c r="C26" s="508" t="s">
        <v>450</v>
      </c>
      <c r="D26" s="508" t="s">
        <v>1589</v>
      </c>
      <c r="E26" s="508" t="s">
        <v>1630</v>
      </c>
      <c r="F26" s="508" t="s">
        <v>1631</v>
      </c>
      <c r="G26" s="512">
        <v>1</v>
      </c>
      <c r="H26" s="512">
        <v>220</v>
      </c>
      <c r="I26" s="508">
        <v>3.4326728038695582E-2</v>
      </c>
      <c r="J26" s="508">
        <v>220</v>
      </c>
      <c r="K26" s="512">
        <v>29</v>
      </c>
      <c r="L26" s="512">
        <v>6409</v>
      </c>
      <c r="M26" s="508">
        <v>1</v>
      </c>
      <c r="N26" s="508">
        <v>221</v>
      </c>
      <c r="O26" s="512">
        <v>12</v>
      </c>
      <c r="P26" s="512">
        <v>2664</v>
      </c>
      <c r="Q26" s="535">
        <v>0.4156654704322047</v>
      </c>
      <c r="R26" s="513">
        <v>222</v>
      </c>
    </row>
    <row r="27" spans="1:18" ht="14.45" customHeight="1" x14ac:dyDescent="0.2">
      <c r="A27" s="507" t="s">
        <v>1587</v>
      </c>
      <c r="B27" s="508" t="s">
        <v>1588</v>
      </c>
      <c r="C27" s="508" t="s">
        <v>450</v>
      </c>
      <c r="D27" s="508" t="s">
        <v>1589</v>
      </c>
      <c r="E27" s="508" t="s">
        <v>1632</v>
      </c>
      <c r="F27" s="508" t="s">
        <v>1633</v>
      </c>
      <c r="G27" s="512">
        <v>91</v>
      </c>
      <c r="H27" s="512">
        <v>114478</v>
      </c>
      <c r="I27" s="508">
        <v>0.91700510257211287</v>
      </c>
      <c r="J27" s="508">
        <v>1258</v>
      </c>
      <c r="K27" s="512">
        <v>99</v>
      </c>
      <c r="L27" s="512">
        <v>124839</v>
      </c>
      <c r="M27" s="508">
        <v>1</v>
      </c>
      <c r="N27" s="508">
        <v>1261</v>
      </c>
      <c r="O27" s="512">
        <v>48</v>
      </c>
      <c r="P27" s="512">
        <v>61200</v>
      </c>
      <c r="Q27" s="535">
        <v>0.49023141806646964</v>
      </c>
      <c r="R27" s="513">
        <v>1275</v>
      </c>
    </row>
    <row r="28" spans="1:18" ht="14.45" customHeight="1" x14ac:dyDescent="0.2">
      <c r="A28" s="507" t="s">
        <v>1587</v>
      </c>
      <c r="B28" s="508" t="s">
        <v>1588</v>
      </c>
      <c r="C28" s="508" t="s">
        <v>450</v>
      </c>
      <c r="D28" s="508" t="s">
        <v>1589</v>
      </c>
      <c r="E28" s="508" t="s">
        <v>1634</v>
      </c>
      <c r="F28" s="508" t="s">
        <v>1635</v>
      </c>
      <c r="G28" s="512">
        <v>22010</v>
      </c>
      <c r="H28" s="512">
        <v>374170</v>
      </c>
      <c r="I28" s="508">
        <v>1.0340615456894526</v>
      </c>
      <c r="J28" s="508">
        <v>17</v>
      </c>
      <c r="K28" s="512">
        <v>21285</v>
      </c>
      <c r="L28" s="512">
        <v>361845</v>
      </c>
      <c r="M28" s="508">
        <v>1</v>
      </c>
      <c r="N28" s="508">
        <v>17</v>
      </c>
      <c r="O28" s="512">
        <v>22815</v>
      </c>
      <c r="P28" s="512">
        <v>387855</v>
      </c>
      <c r="Q28" s="535">
        <v>1.0718816067653276</v>
      </c>
      <c r="R28" s="513">
        <v>17</v>
      </c>
    </row>
    <row r="29" spans="1:18" ht="14.45" customHeight="1" x14ac:dyDescent="0.2">
      <c r="A29" s="507" t="s">
        <v>1587</v>
      </c>
      <c r="B29" s="508" t="s">
        <v>1588</v>
      </c>
      <c r="C29" s="508" t="s">
        <v>450</v>
      </c>
      <c r="D29" s="508" t="s">
        <v>1589</v>
      </c>
      <c r="E29" s="508" t="s">
        <v>1636</v>
      </c>
      <c r="F29" s="508" t="s">
        <v>1637</v>
      </c>
      <c r="G29" s="512">
        <v>814</v>
      </c>
      <c r="H29" s="512">
        <v>116402</v>
      </c>
      <c r="I29" s="508">
        <v>1.0111801242236025</v>
      </c>
      <c r="J29" s="508">
        <v>143</v>
      </c>
      <c r="K29" s="512">
        <v>805</v>
      </c>
      <c r="L29" s="512">
        <v>115115</v>
      </c>
      <c r="M29" s="508">
        <v>1</v>
      </c>
      <c r="N29" s="508">
        <v>143</v>
      </c>
      <c r="O29" s="512">
        <v>889</v>
      </c>
      <c r="P29" s="512">
        <v>128016</v>
      </c>
      <c r="Q29" s="535">
        <v>1.1120705381574947</v>
      </c>
      <c r="R29" s="513">
        <v>144</v>
      </c>
    </row>
    <row r="30" spans="1:18" ht="14.45" customHeight="1" x14ac:dyDescent="0.2">
      <c r="A30" s="507" t="s">
        <v>1587</v>
      </c>
      <c r="B30" s="508" t="s">
        <v>1588</v>
      </c>
      <c r="C30" s="508" t="s">
        <v>450</v>
      </c>
      <c r="D30" s="508" t="s">
        <v>1589</v>
      </c>
      <c r="E30" s="508" t="s">
        <v>1638</v>
      </c>
      <c r="F30" s="508" t="s">
        <v>1639</v>
      </c>
      <c r="G30" s="512">
        <v>465</v>
      </c>
      <c r="H30" s="512">
        <v>30225</v>
      </c>
      <c r="I30" s="508">
        <v>1.1596009975062345</v>
      </c>
      <c r="J30" s="508">
        <v>65</v>
      </c>
      <c r="K30" s="512">
        <v>401</v>
      </c>
      <c r="L30" s="512">
        <v>26065</v>
      </c>
      <c r="M30" s="508">
        <v>1</v>
      </c>
      <c r="N30" s="508">
        <v>65</v>
      </c>
      <c r="O30" s="512">
        <v>411</v>
      </c>
      <c r="P30" s="512">
        <v>27126</v>
      </c>
      <c r="Q30" s="535">
        <v>1.0407059274889698</v>
      </c>
      <c r="R30" s="513">
        <v>66</v>
      </c>
    </row>
    <row r="31" spans="1:18" ht="14.45" customHeight="1" x14ac:dyDescent="0.2">
      <c r="A31" s="507" t="s">
        <v>1587</v>
      </c>
      <c r="B31" s="508" t="s">
        <v>1588</v>
      </c>
      <c r="C31" s="508" t="s">
        <v>450</v>
      </c>
      <c r="D31" s="508" t="s">
        <v>1589</v>
      </c>
      <c r="E31" s="508" t="s">
        <v>1640</v>
      </c>
      <c r="F31" s="508" t="s">
        <v>1641</v>
      </c>
      <c r="G31" s="512">
        <v>3</v>
      </c>
      <c r="H31" s="512">
        <v>372</v>
      </c>
      <c r="I31" s="508"/>
      <c r="J31" s="508">
        <v>124</v>
      </c>
      <c r="K31" s="512"/>
      <c r="L31" s="512"/>
      <c r="M31" s="508"/>
      <c r="N31" s="508"/>
      <c r="O31" s="512"/>
      <c r="P31" s="512"/>
      <c r="Q31" s="535"/>
      <c r="R31" s="513"/>
    </row>
    <row r="32" spans="1:18" ht="14.45" customHeight="1" x14ac:dyDescent="0.2">
      <c r="A32" s="507" t="s">
        <v>1587</v>
      </c>
      <c r="B32" s="508" t="s">
        <v>1588</v>
      </c>
      <c r="C32" s="508" t="s">
        <v>450</v>
      </c>
      <c r="D32" s="508" t="s">
        <v>1589</v>
      </c>
      <c r="E32" s="508" t="s">
        <v>1642</v>
      </c>
      <c r="F32" s="508" t="s">
        <v>1643</v>
      </c>
      <c r="G32" s="512">
        <v>4454</v>
      </c>
      <c r="H32" s="512">
        <v>191522</v>
      </c>
      <c r="I32" s="508">
        <v>0.88760462335591872</v>
      </c>
      <c r="J32" s="508">
        <v>43</v>
      </c>
      <c r="K32" s="512">
        <v>5018</v>
      </c>
      <c r="L32" s="512">
        <v>215774</v>
      </c>
      <c r="M32" s="508">
        <v>1</v>
      </c>
      <c r="N32" s="508">
        <v>43</v>
      </c>
      <c r="O32" s="512">
        <v>5945</v>
      </c>
      <c r="P32" s="512">
        <v>261580</v>
      </c>
      <c r="Q32" s="535">
        <v>1.2122869298432619</v>
      </c>
      <c r="R32" s="513">
        <v>44</v>
      </c>
    </row>
    <row r="33" spans="1:18" ht="14.45" customHeight="1" x14ac:dyDescent="0.2">
      <c r="A33" s="507" t="s">
        <v>1587</v>
      </c>
      <c r="B33" s="508" t="s">
        <v>1588</v>
      </c>
      <c r="C33" s="508" t="s">
        <v>450</v>
      </c>
      <c r="D33" s="508" t="s">
        <v>1589</v>
      </c>
      <c r="E33" s="508" t="s">
        <v>1644</v>
      </c>
      <c r="F33" s="508" t="s">
        <v>1645</v>
      </c>
      <c r="G33" s="512">
        <v>12693</v>
      </c>
      <c r="H33" s="512">
        <v>1726248</v>
      </c>
      <c r="I33" s="508">
        <v>0.93442380695390748</v>
      </c>
      <c r="J33" s="508">
        <v>136</v>
      </c>
      <c r="K33" s="512">
        <v>13513</v>
      </c>
      <c r="L33" s="512">
        <v>1847393</v>
      </c>
      <c r="M33" s="508">
        <v>1</v>
      </c>
      <c r="N33" s="508">
        <v>136.71227706652851</v>
      </c>
      <c r="O33" s="512">
        <v>14584</v>
      </c>
      <c r="P33" s="512">
        <v>2012592</v>
      </c>
      <c r="Q33" s="535">
        <v>1.0894227703580126</v>
      </c>
      <c r="R33" s="513">
        <v>138</v>
      </c>
    </row>
    <row r="34" spans="1:18" ht="14.45" customHeight="1" x14ac:dyDescent="0.2">
      <c r="A34" s="507" t="s">
        <v>1587</v>
      </c>
      <c r="B34" s="508" t="s">
        <v>1588</v>
      </c>
      <c r="C34" s="508" t="s">
        <v>450</v>
      </c>
      <c r="D34" s="508" t="s">
        <v>1589</v>
      </c>
      <c r="E34" s="508" t="s">
        <v>1646</v>
      </c>
      <c r="F34" s="508" t="s">
        <v>1647</v>
      </c>
      <c r="G34" s="512">
        <v>834</v>
      </c>
      <c r="H34" s="512">
        <v>75894</v>
      </c>
      <c r="I34" s="508">
        <v>0.97316219369894985</v>
      </c>
      <c r="J34" s="508">
        <v>91</v>
      </c>
      <c r="K34" s="512">
        <v>857</v>
      </c>
      <c r="L34" s="512">
        <v>77987</v>
      </c>
      <c r="M34" s="508">
        <v>1</v>
      </c>
      <c r="N34" s="508">
        <v>91</v>
      </c>
      <c r="O34" s="512">
        <v>910</v>
      </c>
      <c r="P34" s="512">
        <v>83720</v>
      </c>
      <c r="Q34" s="535">
        <v>1.0735122520420071</v>
      </c>
      <c r="R34" s="513">
        <v>92</v>
      </c>
    </row>
    <row r="35" spans="1:18" ht="14.45" customHeight="1" x14ac:dyDescent="0.2">
      <c r="A35" s="507" t="s">
        <v>1587</v>
      </c>
      <c r="B35" s="508" t="s">
        <v>1588</v>
      </c>
      <c r="C35" s="508" t="s">
        <v>450</v>
      </c>
      <c r="D35" s="508" t="s">
        <v>1589</v>
      </c>
      <c r="E35" s="508" t="s">
        <v>1648</v>
      </c>
      <c r="F35" s="508" t="s">
        <v>1649</v>
      </c>
      <c r="G35" s="512">
        <v>2543</v>
      </c>
      <c r="H35" s="512">
        <v>348391</v>
      </c>
      <c r="I35" s="508">
        <v>1.0196292480771707</v>
      </c>
      <c r="J35" s="508">
        <v>137</v>
      </c>
      <c r="K35" s="512">
        <v>2471</v>
      </c>
      <c r="L35" s="512">
        <v>341684</v>
      </c>
      <c r="M35" s="508">
        <v>1</v>
      </c>
      <c r="N35" s="508">
        <v>138.27762039660055</v>
      </c>
      <c r="O35" s="512">
        <v>2289</v>
      </c>
      <c r="P35" s="512">
        <v>320460</v>
      </c>
      <c r="Q35" s="535">
        <v>0.93788412685405231</v>
      </c>
      <c r="R35" s="513">
        <v>140</v>
      </c>
    </row>
    <row r="36" spans="1:18" ht="14.45" customHeight="1" x14ac:dyDescent="0.2">
      <c r="A36" s="507" t="s">
        <v>1587</v>
      </c>
      <c r="B36" s="508" t="s">
        <v>1588</v>
      </c>
      <c r="C36" s="508" t="s">
        <v>450</v>
      </c>
      <c r="D36" s="508" t="s">
        <v>1589</v>
      </c>
      <c r="E36" s="508" t="s">
        <v>1650</v>
      </c>
      <c r="F36" s="508" t="s">
        <v>1651</v>
      </c>
      <c r="G36" s="512">
        <v>1122</v>
      </c>
      <c r="H36" s="512">
        <v>74052</v>
      </c>
      <c r="I36" s="508">
        <v>0.75806930439678555</v>
      </c>
      <c r="J36" s="508">
        <v>66</v>
      </c>
      <c r="K36" s="512">
        <v>1474</v>
      </c>
      <c r="L36" s="512">
        <v>97685</v>
      </c>
      <c r="M36" s="508">
        <v>1</v>
      </c>
      <c r="N36" s="508">
        <v>66.272048846675716</v>
      </c>
      <c r="O36" s="512">
        <v>1852</v>
      </c>
      <c r="P36" s="512">
        <v>124084</v>
      </c>
      <c r="Q36" s="535">
        <v>1.2702461995188616</v>
      </c>
      <c r="R36" s="513">
        <v>67</v>
      </c>
    </row>
    <row r="37" spans="1:18" ht="14.45" customHeight="1" x14ac:dyDescent="0.2">
      <c r="A37" s="507" t="s">
        <v>1587</v>
      </c>
      <c r="B37" s="508" t="s">
        <v>1588</v>
      </c>
      <c r="C37" s="508" t="s">
        <v>450</v>
      </c>
      <c r="D37" s="508" t="s">
        <v>1589</v>
      </c>
      <c r="E37" s="508" t="s">
        <v>1652</v>
      </c>
      <c r="F37" s="508" t="s">
        <v>1653</v>
      </c>
      <c r="G37" s="512">
        <v>12945</v>
      </c>
      <c r="H37" s="512">
        <v>4245960</v>
      </c>
      <c r="I37" s="508">
        <v>0.99134630111808852</v>
      </c>
      <c r="J37" s="508">
        <v>328</v>
      </c>
      <c r="K37" s="512">
        <v>13058</v>
      </c>
      <c r="L37" s="512">
        <v>4283024</v>
      </c>
      <c r="M37" s="508">
        <v>1</v>
      </c>
      <c r="N37" s="508">
        <v>328</v>
      </c>
      <c r="O37" s="512">
        <v>13270</v>
      </c>
      <c r="P37" s="512">
        <v>4365830</v>
      </c>
      <c r="Q37" s="535">
        <v>1.0193335363051901</v>
      </c>
      <c r="R37" s="513">
        <v>329</v>
      </c>
    </row>
    <row r="38" spans="1:18" ht="14.45" customHeight="1" x14ac:dyDescent="0.2">
      <c r="A38" s="507" t="s">
        <v>1587</v>
      </c>
      <c r="B38" s="508" t="s">
        <v>1588</v>
      </c>
      <c r="C38" s="508" t="s">
        <v>450</v>
      </c>
      <c r="D38" s="508" t="s">
        <v>1589</v>
      </c>
      <c r="E38" s="508" t="s">
        <v>1654</v>
      </c>
      <c r="F38" s="508" t="s">
        <v>1655</v>
      </c>
      <c r="G38" s="512">
        <v>4693</v>
      </c>
      <c r="H38" s="512">
        <v>1314040</v>
      </c>
      <c r="I38" s="508">
        <v>12.338519610512774</v>
      </c>
      <c r="J38" s="508">
        <v>280</v>
      </c>
      <c r="K38" s="512">
        <v>379</v>
      </c>
      <c r="L38" s="512">
        <v>106499</v>
      </c>
      <c r="M38" s="508">
        <v>1</v>
      </c>
      <c r="N38" s="508">
        <v>281</v>
      </c>
      <c r="O38" s="512">
        <v>239</v>
      </c>
      <c r="P38" s="512">
        <v>67398</v>
      </c>
      <c r="Q38" s="535">
        <v>0.6328510126855651</v>
      </c>
      <c r="R38" s="513">
        <v>282</v>
      </c>
    </row>
    <row r="39" spans="1:18" ht="14.45" customHeight="1" x14ac:dyDescent="0.2">
      <c r="A39" s="507" t="s">
        <v>1587</v>
      </c>
      <c r="B39" s="508" t="s">
        <v>1588</v>
      </c>
      <c r="C39" s="508" t="s">
        <v>450</v>
      </c>
      <c r="D39" s="508" t="s">
        <v>1589</v>
      </c>
      <c r="E39" s="508" t="s">
        <v>1656</v>
      </c>
      <c r="F39" s="508" t="s">
        <v>1657</v>
      </c>
      <c r="G39" s="512">
        <v>2267</v>
      </c>
      <c r="H39" s="512">
        <v>510075</v>
      </c>
      <c r="I39" s="508">
        <v>0.89916707064474899</v>
      </c>
      <c r="J39" s="508">
        <v>225</v>
      </c>
      <c r="K39" s="512">
        <v>2518</v>
      </c>
      <c r="L39" s="512">
        <v>567275</v>
      </c>
      <c r="M39" s="508">
        <v>1</v>
      </c>
      <c r="N39" s="508">
        <v>225.28792692613186</v>
      </c>
      <c r="O39" s="512">
        <v>2703</v>
      </c>
      <c r="P39" s="512">
        <v>613581</v>
      </c>
      <c r="Q39" s="535">
        <v>1.0816288396280465</v>
      </c>
      <c r="R39" s="513">
        <v>227</v>
      </c>
    </row>
    <row r="40" spans="1:18" ht="14.45" customHeight="1" x14ac:dyDescent="0.2">
      <c r="A40" s="507" t="s">
        <v>1587</v>
      </c>
      <c r="B40" s="508" t="s">
        <v>1588</v>
      </c>
      <c r="C40" s="508" t="s">
        <v>450</v>
      </c>
      <c r="D40" s="508" t="s">
        <v>1589</v>
      </c>
      <c r="E40" s="508" t="s">
        <v>1658</v>
      </c>
      <c r="F40" s="508" t="s">
        <v>1659</v>
      </c>
      <c r="G40" s="512">
        <v>5332</v>
      </c>
      <c r="H40" s="512">
        <v>383904</v>
      </c>
      <c r="I40" s="508">
        <v>0.97378740760657267</v>
      </c>
      <c r="J40" s="508">
        <v>72</v>
      </c>
      <c r="K40" s="512">
        <v>5498</v>
      </c>
      <c r="L40" s="512">
        <v>394238</v>
      </c>
      <c r="M40" s="508">
        <v>1</v>
      </c>
      <c r="N40" s="508">
        <v>71.705711167697345</v>
      </c>
      <c r="O40" s="512">
        <v>6408</v>
      </c>
      <c r="P40" s="512">
        <v>461376</v>
      </c>
      <c r="Q40" s="535">
        <v>1.170298144775491</v>
      </c>
      <c r="R40" s="513">
        <v>72</v>
      </c>
    </row>
    <row r="41" spans="1:18" ht="14.45" customHeight="1" x14ac:dyDescent="0.2">
      <c r="A41" s="507" t="s">
        <v>1587</v>
      </c>
      <c r="B41" s="508" t="s">
        <v>1588</v>
      </c>
      <c r="C41" s="508" t="s">
        <v>450</v>
      </c>
      <c r="D41" s="508" t="s">
        <v>1589</v>
      </c>
      <c r="E41" s="508" t="s">
        <v>1660</v>
      </c>
      <c r="F41" s="508" t="s">
        <v>1661</v>
      </c>
      <c r="G41" s="512">
        <v>3225</v>
      </c>
      <c r="H41" s="512">
        <v>164475</v>
      </c>
      <c r="I41" s="508">
        <v>0.96441387559808611</v>
      </c>
      <c r="J41" s="508">
        <v>51</v>
      </c>
      <c r="K41" s="512">
        <v>3344</v>
      </c>
      <c r="L41" s="512">
        <v>170544</v>
      </c>
      <c r="M41" s="508">
        <v>1</v>
      </c>
      <c r="N41" s="508">
        <v>51</v>
      </c>
      <c r="O41" s="512">
        <v>3548</v>
      </c>
      <c r="P41" s="512">
        <v>184496</v>
      </c>
      <c r="Q41" s="535">
        <v>1.0818088000750539</v>
      </c>
      <c r="R41" s="513">
        <v>52</v>
      </c>
    </row>
    <row r="42" spans="1:18" ht="14.45" customHeight="1" x14ac:dyDescent="0.2">
      <c r="A42" s="507" t="s">
        <v>1587</v>
      </c>
      <c r="B42" s="508" t="s">
        <v>1588</v>
      </c>
      <c r="C42" s="508" t="s">
        <v>450</v>
      </c>
      <c r="D42" s="508" t="s">
        <v>1589</v>
      </c>
      <c r="E42" s="508" t="s">
        <v>1662</v>
      </c>
      <c r="F42" s="508" t="s">
        <v>1663</v>
      </c>
      <c r="G42" s="512">
        <v>3904</v>
      </c>
      <c r="H42" s="512">
        <v>503616</v>
      </c>
      <c r="I42" s="508">
        <v>1.1160960042550363</v>
      </c>
      <c r="J42" s="508">
        <v>129</v>
      </c>
      <c r="K42" s="512">
        <v>3471</v>
      </c>
      <c r="L42" s="512">
        <v>451230</v>
      </c>
      <c r="M42" s="508">
        <v>1</v>
      </c>
      <c r="N42" s="508">
        <v>130</v>
      </c>
      <c r="O42" s="512">
        <v>3469</v>
      </c>
      <c r="P42" s="512">
        <v>454439</v>
      </c>
      <c r="Q42" s="535">
        <v>1.0071116725395031</v>
      </c>
      <c r="R42" s="513">
        <v>131</v>
      </c>
    </row>
    <row r="43" spans="1:18" ht="14.45" customHeight="1" x14ac:dyDescent="0.2">
      <c r="A43" s="507" t="s">
        <v>1587</v>
      </c>
      <c r="B43" s="508" t="s">
        <v>1588</v>
      </c>
      <c r="C43" s="508" t="s">
        <v>450</v>
      </c>
      <c r="D43" s="508" t="s">
        <v>1589</v>
      </c>
      <c r="E43" s="508" t="s">
        <v>1664</v>
      </c>
      <c r="F43" s="508" t="s">
        <v>1665</v>
      </c>
      <c r="G43" s="512">
        <v>586</v>
      </c>
      <c r="H43" s="512">
        <v>30472</v>
      </c>
      <c r="I43" s="508">
        <v>0.88602000465224473</v>
      </c>
      <c r="J43" s="508">
        <v>52</v>
      </c>
      <c r="K43" s="512">
        <v>658</v>
      </c>
      <c r="L43" s="512">
        <v>34392</v>
      </c>
      <c r="M43" s="508">
        <v>1</v>
      </c>
      <c r="N43" s="508">
        <v>52.267477203647417</v>
      </c>
      <c r="O43" s="512">
        <v>699</v>
      </c>
      <c r="P43" s="512">
        <v>37746</v>
      </c>
      <c r="Q43" s="535">
        <v>1.0975226796929518</v>
      </c>
      <c r="R43" s="513">
        <v>54</v>
      </c>
    </row>
    <row r="44" spans="1:18" ht="14.45" customHeight="1" x14ac:dyDescent="0.2">
      <c r="A44" s="507" t="s">
        <v>1587</v>
      </c>
      <c r="B44" s="508" t="s">
        <v>1588</v>
      </c>
      <c r="C44" s="508" t="s">
        <v>450</v>
      </c>
      <c r="D44" s="508" t="s">
        <v>1589</v>
      </c>
      <c r="E44" s="508" t="s">
        <v>1666</v>
      </c>
      <c r="F44" s="508" t="s">
        <v>1667</v>
      </c>
      <c r="G44" s="512">
        <v>2134</v>
      </c>
      <c r="H44" s="512">
        <v>1024320</v>
      </c>
      <c r="I44" s="508">
        <v>1.1738173817381738</v>
      </c>
      <c r="J44" s="508">
        <v>480</v>
      </c>
      <c r="K44" s="512">
        <v>1818</v>
      </c>
      <c r="L44" s="512">
        <v>872640</v>
      </c>
      <c r="M44" s="508">
        <v>1</v>
      </c>
      <c r="N44" s="508">
        <v>480</v>
      </c>
      <c r="O44" s="512">
        <v>1694</v>
      </c>
      <c r="P44" s="512">
        <v>814814</v>
      </c>
      <c r="Q44" s="535">
        <v>0.93373441510817745</v>
      </c>
      <c r="R44" s="513">
        <v>481</v>
      </c>
    </row>
    <row r="45" spans="1:18" ht="14.45" customHeight="1" x14ac:dyDescent="0.2">
      <c r="A45" s="507" t="s">
        <v>1587</v>
      </c>
      <c r="B45" s="508" t="s">
        <v>1588</v>
      </c>
      <c r="C45" s="508" t="s">
        <v>450</v>
      </c>
      <c r="D45" s="508" t="s">
        <v>1589</v>
      </c>
      <c r="E45" s="508" t="s">
        <v>1668</v>
      </c>
      <c r="F45" s="508" t="s">
        <v>1669</v>
      </c>
      <c r="G45" s="512">
        <v>152</v>
      </c>
      <c r="H45" s="512">
        <v>31464</v>
      </c>
      <c r="I45" s="508">
        <v>1.0629370629370629</v>
      </c>
      <c r="J45" s="508">
        <v>207</v>
      </c>
      <c r="K45" s="512">
        <v>143</v>
      </c>
      <c r="L45" s="512">
        <v>29601</v>
      </c>
      <c r="M45" s="508">
        <v>1</v>
      </c>
      <c r="N45" s="508">
        <v>207</v>
      </c>
      <c r="O45" s="512">
        <v>209</v>
      </c>
      <c r="P45" s="512">
        <v>43681</v>
      </c>
      <c r="Q45" s="535">
        <v>1.4756596060943887</v>
      </c>
      <c r="R45" s="513">
        <v>209</v>
      </c>
    </row>
    <row r="46" spans="1:18" ht="14.45" customHeight="1" x14ac:dyDescent="0.2">
      <c r="A46" s="507" t="s">
        <v>1587</v>
      </c>
      <c r="B46" s="508" t="s">
        <v>1588</v>
      </c>
      <c r="C46" s="508" t="s">
        <v>450</v>
      </c>
      <c r="D46" s="508" t="s">
        <v>1589</v>
      </c>
      <c r="E46" s="508" t="s">
        <v>1670</v>
      </c>
      <c r="F46" s="508" t="s">
        <v>1671</v>
      </c>
      <c r="G46" s="512">
        <v>562</v>
      </c>
      <c r="H46" s="512">
        <v>428806</v>
      </c>
      <c r="I46" s="508">
        <v>1.1217564870259482</v>
      </c>
      <c r="J46" s="508">
        <v>763</v>
      </c>
      <c r="K46" s="512">
        <v>501</v>
      </c>
      <c r="L46" s="512">
        <v>382263</v>
      </c>
      <c r="M46" s="508">
        <v>1</v>
      </c>
      <c r="N46" s="508">
        <v>763</v>
      </c>
      <c r="O46" s="512">
        <v>487</v>
      </c>
      <c r="P46" s="512">
        <v>372068</v>
      </c>
      <c r="Q46" s="535">
        <v>0.97332988021336098</v>
      </c>
      <c r="R46" s="513">
        <v>764</v>
      </c>
    </row>
    <row r="47" spans="1:18" ht="14.45" customHeight="1" x14ac:dyDescent="0.2">
      <c r="A47" s="507" t="s">
        <v>1587</v>
      </c>
      <c r="B47" s="508" t="s">
        <v>1588</v>
      </c>
      <c r="C47" s="508" t="s">
        <v>450</v>
      </c>
      <c r="D47" s="508" t="s">
        <v>1589</v>
      </c>
      <c r="E47" s="508" t="s">
        <v>1672</v>
      </c>
      <c r="F47" s="508" t="s">
        <v>1673</v>
      </c>
      <c r="G47" s="512">
        <v>118</v>
      </c>
      <c r="H47" s="512">
        <v>249688</v>
      </c>
      <c r="I47" s="508"/>
      <c r="J47" s="508">
        <v>2116</v>
      </c>
      <c r="K47" s="512"/>
      <c r="L47" s="512"/>
      <c r="M47" s="508"/>
      <c r="N47" s="508"/>
      <c r="O47" s="512"/>
      <c r="P47" s="512"/>
      <c r="Q47" s="535"/>
      <c r="R47" s="513"/>
    </row>
    <row r="48" spans="1:18" ht="14.45" customHeight="1" x14ac:dyDescent="0.2">
      <c r="A48" s="507" t="s">
        <v>1587</v>
      </c>
      <c r="B48" s="508" t="s">
        <v>1588</v>
      </c>
      <c r="C48" s="508" t="s">
        <v>450</v>
      </c>
      <c r="D48" s="508" t="s">
        <v>1589</v>
      </c>
      <c r="E48" s="508" t="s">
        <v>1674</v>
      </c>
      <c r="F48" s="508" t="s">
        <v>1675</v>
      </c>
      <c r="G48" s="512">
        <v>285</v>
      </c>
      <c r="H48" s="512">
        <v>174420</v>
      </c>
      <c r="I48" s="508">
        <v>0.94370860927152322</v>
      </c>
      <c r="J48" s="508">
        <v>612</v>
      </c>
      <c r="K48" s="512">
        <v>302</v>
      </c>
      <c r="L48" s="512">
        <v>184824</v>
      </c>
      <c r="M48" s="508">
        <v>1</v>
      </c>
      <c r="N48" s="508">
        <v>612</v>
      </c>
      <c r="O48" s="512">
        <v>349</v>
      </c>
      <c r="P48" s="512">
        <v>214635</v>
      </c>
      <c r="Q48" s="535">
        <v>1.1612939877937931</v>
      </c>
      <c r="R48" s="513">
        <v>615</v>
      </c>
    </row>
    <row r="49" spans="1:18" ht="14.45" customHeight="1" x14ac:dyDescent="0.2">
      <c r="A49" s="507" t="s">
        <v>1587</v>
      </c>
      <c r="B49" s="508" t="s">
        <v>1588</v>
      </c>
      <c r="C49" s="508" t="s">
        <v>450</v>
      </c>
      <c r="D49" s="508" t="s">
        <v>1589</v>
      </c>
      <c r="E49" s="508" t="s">
        <v>1676</v>
      </c>
      <c r="F49" s="508" t="s">
        <v>1677</v>
      </c>
      <c r="G49" s="512">
        <v>3</v>
      </c>
      <c r="H49" s="512">
        <v>2475</v>
      </c>
      <c r="I49" s="508">
        <v>0.25</v>
      </c>
      <c r="J49" s="508">
        <v>825</v>
      </c>
      <c r="K49" s="512">
        <v>12</v>
      </c>
      <c r="L49" s="512">
        <v>9900</v>
      </c>
      <c r="M49" s="508">
        <v>1</v>
      </c>
      <c r="N49" s="508">
        <v>825</v>
      </c>
      <c r="O49" s="512">
        <v>9</v>
      </c>
      <c r="P49" s="512">
        <v>7434</v>
      </c>
      <c r="Q49" s="535">
        <v>0.75090909090909086</v>
      </c>
      <c r="R49" s="513">
        <v>826</v>
      </c>
    </row>
    <row r="50" spans="1:18" ht="14.45" customHeight="1" x14ac:dyDescent="0.2">
      <c r="A50" s="507" t="s">
        <v>1587</v>
      </c>
      <c r="B50" s="508" t="s">
        <v>1588</v>
      </c>
      <c r="C50" s="508" t="s">
        <v>450</v>
      </c>
      <c r="D50" s="508" t="s">
        <v>1589</v>
      </c>
      <c r="E50" s="508" t="s">
        <v>1678</v>
      </c>
      <c r="F50" s="508" t="s">
        <v>1679</v>
      </c>
      <c r="G50" s="512">
        <v>5</v>
      </c>
      <c r="H50" s="512">
        <v>2155</v>
      </c>
      <c r="I50" s="508">
        <v>0.625</v>
      </c>
      <c r="J50" s="508">
        <v>431</v>
      </c>
      <c r="K50" s="512">
        <v>8</v>
      </c>
      <c r="L50" s="512">
        <v>3448</v>
      </c>
      <c r="M50" s="508">
        <v>1</v>
      </c>
      <c r="N50" s="508">
        <v>431</v>
      </c>
      <c r="O50" s="512">
        <v>4</v>
      </c>
      <c r="P50" s="512">
        <v>1732</v>
      </c>
      <c r="Q50" s="535">
        <v>0.50232018561484915</v>
      </c>
      <c r="R50" s="513">
        <v>433</v>
      </c>
    </row>
    <row r="51" spans="1:18" ht="14.45" customHeight="1" x14ac:dyDescent="0.2">
      <c r="A51" s="507" t="s">
        <v>1587</v>
      </c>
      <c r="B51" s="508" t="s">
        <v>1588</v>
      </c>
      <c r="C51" s="508" t="s">
        <v>450</v>
      </c>
      <c r="D51" s="508" t="s">
        <v>1589</v>
      </c>
      <c r="E51" s="508" t="s">
        <v>1680</v>
      </c>
      <c r="F51" s="508" t="s">
        <v>1681</v>
      </c>
      <c r="G51" s="512">
        <v>225</v>
      </c>
      <c r="H51" s="512">
        <v>396675</v>
      </c>
      <c r="I51" s="508">
        <v>0.92330735713088652</v>
      </c>
      <c r="J51" s="508">
        <v>1763</v>
      </c>
      <c r="K51" s="512">
        <v>243</v>
      </c>
      <c r="L51" s="512">
        <v>429624</v>
      </c>
      <c r="M51" s="508">
        <v>1</v>
      </c>
      <c r="N51" s="508">
        <v>1768</v>
      </c>
      <c r="O51" s="512">
        <v>194</v>
      </c>
      <c r="P51" s="512">
        <v>347454</v>
      </c>
      <c r="Q51" s="535">
        <v>0.8087397352103235</v>
      </c>
      <c r="R51" s="513">
        <v>1791</v>
      </c>
    </row>
    <row r="52" spans="1:18" ht="14.45" customHeight="1" x14ac:dyDescent="0.2">
      <c r="A52" s="507" t="s">
        <v>1587</v>
      </c>
      <c r="B52" s="508" t="s">
        <v>1588</v>
      </c>
      <c r="C52" s="508" t="s">
        <v>450</v>
      </c>
      <c r="D52" s="508" t="s">
        <v>1589</v>
      </c>
      <c r="E52" s="508" t="s">
        <v>1682</v>
      </c>
      <c r="F52" s="508"/>
      <c r="G52" s="512">
        <v>0</v>
      </c>
      <c r="H52" s="512">
        <v>0</v>
      </c>
      <c r="I52" s="508"/>
      <c r="J52" s="508"/>
      <c r="K52" s="512"/>
      <c r="L52" s="512"/>
      <c r="M52" s="508"/>
      <c r="N52" s="508"/>
      <c r="O52" s="512"/>
      <c r="P52" s="512"/>
      <c r="Q52" s="535"/>
      <c r="R52" s="513"/>
    </row>
    <row r="53" spans="1:18" ht="14.45" customHeight="1" x14ac:dyDescent="0.2">
      <c r="A53" s="507" t="s">
        <v>1587</v>
      </c>
      <c r="B53" s="508" t="s">
        <v>1588</v>
      </c>
      <c r="C53" s="508" t="s">
        <v>450</v>
      </c>
      <c r="D53" s="508" t="s">
        <v>1589</v>
      </c>
      <c r="E53" s="508" t="s">
        <v>1683</v>
      </c>
      <c r="F53" s="508" t="s">
        <v>1684</v>
      </c>
      <c r="G53" s="512">
        <v>660</v>
      </c>
      <c r="H53" s="512">
        <v>99660</v>
      </c>
      <c r="I53" s="508">
        <v>0.92476430851458691</v>
      </c>
      <c r="J53" s="508">
        <v>151</v>
      </c>
      <c r="K53" s="512">
        <v>709</v>
      </c>
      <c r="L53" s="512">
        <v>107768</v>
      </c>
      <c r="M53" s="508">
        <v>1</v>
      </c>
      <c r="N53" s="508">
        <v>152</v>
      </c>
      <c r="O53" s="512">
        <v>832</v>
      </c>
      <c r="P53" s="512">
        <v>127296</v>
      </c>
      <c r="Q53" s="535">
        <v>1.1812040679979214</v>
      </c>
      <c r="R53" s="513">
        <v>153</v>
      </c>
    </row>
    <row r="54" spans="1:18" ht="14.45" customHeight="1" x14ac:dyDescent="0.2">
      <c r="A54" s="507" t="s">
        <v>1587</v>
      </c>
      <c r="B54" s="508" t="s">
        <v>1588</v>
      </c>
      <c r="C54" s="508" t="s">
        <v>450</v>
      </c>
      <c r="D54" s="508" t="s">
        <v>1589</v>
      </c>
      <c r="E54" s="508" t="s">
        <v>1685</v>
      </c>
      <c r="F54" s="508" t="s">
        <v>1686</v>
      </c>
      <c r="G54" s="512">
        <v>1432</v>
      </c>
      <c r="H54" s="512">
        <v>388072</v>
      </c>
      <c r="I54" s="508">
        <v>0.91660879875666657</v>
      </c>
      <c r="J54" s="508">
        <v>271</v>
      </c>
      <c r="K54" s="512">
        <v>1555</v>
      </c>
      <c r="L54" s="512">
        <v>423378</v>
      </c>
      <c r="M54" s="508">
        <v>1</v>
      </c>
      <c r="N54" s="508">
        <v>272.26881028938908</v>
      </c>
      <c r="O54" s="512">
        <v>1400</v>
      </c>
      <c r="P54" s="512">
        <v>385000</v>
      </c>
      <c r="Q54" s="535">
        <v>0.90935287142931376</v>
      </c>
      <c r="R54" s="513">
        <v>275</v>
      </c>
    </row>
    <row r="55" spans="1:18" ht="14.45" customHeight="1" x14ac:dyDescent="0.2">
      <c r="A55" s="507" t="s">
        <v>1587</v>
      </c>
      <c r="B55" s="508" t="s">
        <v>1588</v>
      </c>
      <c r="C55" s="508" t="s">
        <v>450</v>
      </c>
      <c r="D55" s="508" t="s">
        <v>1589</v>
      </c>
      <c r="E55" s="508" t="s">
        <v>1687</v>
      </c>
      <c r="F55" s="508" t="s">
        <v>1688</v>
      </c>
      <c r="G55" s="512">
        <v>464</v>
      </c>
      <c r="H55" s="512">
        <v>80272</v>
      </c>
      <c r="I55" s="508">
        <v>1.0932069510268563</v>
      </c>
      <c r="J55" s="508">
        <v>173</v>
      </c>
      <c r="K55" s="512">
        <v>422</v>
      </c>
      <c r="L55" s="512">
        <v>73428</v>
      </c>
      <c r="M55" s="508">
        <v>1</v>
      </c>
      <c r="N55" s="508">
        <v>174</v>
      </c>
      <c r="O55" s="512">
        <v>429</v>
      </c>
      <c r="P55" s="512">
        <v>75504</v>
      </c>
      <c r="Q55" s="535">
        <v>1.0282725935610393</v>
      </c>
      <c r="R55" s="513">
        <v>176</v>
      </c>
    </row>
    <row r="56" spans="1:18" ht="14.45" customHeight="1" x14ac:dyDescent="0.2">
      <c r="A56" s="507" t="s">
        <v>1587</v>
      </c>
      <c r="B56" s="508" t="s">
        <v>1588</v>
      </c>
      <c r="C56" s="508" t="s">
        <v>450</v>
      </c>
      <c r="D56" s="508" t="s">
        <v>1589</v>
      </c>
      <c r="E56" s="508" t="s">
        <v>1689</v>
      </c>
      <c r="F56" s="508" t="s">
        <v>1690</v>
      </c>
      <c r="G56" s="512">
        <v>1327</v>
      </c>
      <c r="H56" s="512">
        <v>581226</v>
      </c>
      <c r="I56" s="508">
        <v>0.83609429663045476</v>
      </c>
      <c r="J56" s="508">
        <v>438</v>
      </c>
      <c r="K56" s="512">
        <v>1586</v>
      </c>
      <c r="L56" s="512">
        <v>695168</v>
      </c>
      <c r="M56" s="508">
        <v>1</v>
      </c>
      <c r="N56" s="508">
        <v>438.31525851197983</v>
      </c>
      <c r="O56" s="512">
        <v>1862</v>
      </c>
      <c r="P56" s="512">
        <v>819280</v>
      </c>
      <c r="Q56" s="535">
        <v>1.1785352605413368</v>
      </c>
      <c r="R56" s="513">
        <v>440</v>
      </c>
    </row>
    <row r="57" spans="1:18" ht="14.45" customHeight="1" x14ac:dyDescent="0.2">
      <c r="A57" s="507" t="s">
        <v>1587</v>
      </c>
      <c r="B57" s="508" t="s">
        <v>1588</v>
      </c>
      <c r="C57" s="508" t="s">
        <v>450</v>
      </c>
      <c r="D57" s="508" t="s">
        <v>1589</v>
      </c>
      <c r="E57" s="508" t="s">
        <v>1691</v>
      </c>
      <c r="F57" s="508" t="s">
        <v>1692</v>
      </c>
      <c r="G57" s="512">
        <v>37</v>
      </c>
      <c r="H57" s="512">
        <v>1739</v>
      </c>
      <c r="I57" s="508">
        <v>0.97368421052631582</v>
      </c>
      <c r="J57" s="508">
        <v>47</v>
      </c>
      <c r="K57" s="512">
        <v>38</v>
      </c>
      <c r="L57" s="512">
        <v>1786</v>
      </c>
      <c r="M57" s="508">
        <v>1</v>
      </c>
      <c r="N57" s="508">
        <v>47</v>
      </c>
      <c r="O57" s="512">
        <v>70</v>
      </c>
      <c r="P57" s="512">
        <v>3290</v>
      </c>
      <c r="Q57" s="535">
        <v>1.8421052631578947</v>
      </c>
      <c r="R57" s="513">
        <v>47</v>
      </c>
    </row>
    <row r="58" spans="1:18" ht="14.45" customHeight="1" x14ac:dyDescent="0.2">
      <c r="A58" s="507" t="s">
        <v>1587</v>
      </c>
      <c r="B58" s="508" t="s">
        <v>1588</v>
      </c>
      <c r="C58" s="508" t="s">
        <v>450</v>
      </c>
      <c r="D58" s="508" t="s">
        <v>1589</v>
      </c>
      <c r="E58" s="508" t="s">
        <v>1693</v>
      </c>
      <c r="F58" s="508" t="s">
        <v>1694</v>
      </c>
      <c r="G58" s="512">
        <v>3</v>
      </c>
      <c r="H58" s="512">
        <v>132</v>
      </c>
      <c r="I58" s="508">
        <v>0.42857142857142855</v>
      </c>
      <c r="J58" s="508">
        <v>44</v>
      </c>
      <c r="K58" s="512">
        <v>7</v>
      </c>
      <c r="L58" s="512">
        <v>308</v>
      </c>
      <c r="M58" s="508">
        <v>1</v>
      </c>
      <c r="N58" s="508">
        <v>44</v>
      </c>
      <c r="O58" s="512">
        <v>6</v>
      </c>
      <c r="P58" s="512">
        <v>270</v>
      </c>
      <c r="Q58" s="535">
        <v>0.87662337662337664</v>
      </c>
      <c r="R58" s="513">
        <v>45</v>
      </c>
    </row>
    <row r="59" spans="1:18" ht="14.45" customHeight="1" x14ac:dyDescent="0.2">
      <c r="A59" s="507" t="s">
        <v>1587</v>
      </c>
      <c r="B59" s="508" t="s">
        <v>1588</v>
      </c>
      <c r="C59" s="508" t="s">
        <v>450</v>
      </c>
      <c r="D59" s="508" t="s">
        <v>1589</v>
      </c>
      <c r="E59" s="508" t="s">
        <v>1695</v>
      </c>
      <c r="F59" s="508" t="s">
        <v>1696</v>
      </c>
      <c r="G59" s="512">
        <v>10</v>
      </c>
      <c r="H59" s="512">
        <v>3770</v>
      </c>
      <c r="I59" s="508">
        <v>0.9997348183505701</v>
      </c>
      <c r="J59" s="508">
        <v>377</v>
      </c>
      <c r="K59" s="512">
        <v>10</v>
      </c>
      <c r="L59" s="512">
        <v>3771</v>
      </c>
      <c r="M59" s="508">
        <v>1</v>
      </c>
      <c r="N59" s="508">
        <v>377.1</v>
      </c>
      <c r="O59" s="512">
        <v>4</v>
      </c>
      <c r="P59" s="512">
        <v>1516</v>
      </c>
      <c r="Q59" s="535">
        <v>0.40201538053566693</v>
      </c>
      <c r="R59" s="513">
        <v>379</v>
      </c>
    </row>
    <row r="60" spans="1:18" ht="14.45" customHeight="1" x14ac:dyDescent="0.2">
      <c r="A60" s="507" t="s">
        <v>1587</v>
      </c>
      <c r="B60" s="508" t="s">
        <v>1588</v>
      </c>
      <c r="C60" s="508" t="s">
        <v>450</v>
      </c>
      <c r="D60" s="508" t="s">
        <v>1589</v>
      </c>
      <c r="E60" s="508" t="s">
        <v>1697</v>
      </c>
      <c r="F60" s="508" t="s">
        <v>1698</v>
      </c>
      <c r="G60" s="512">
        <v>36</v>
      </c>
      <c r="H60" s="512">
        <v>1296</v>
      </c>
      <c r="I60" s="508">
        <v>0.50704225352112675</v>
      </c>
      <c r="J60" s="508">
        <v>36</v>
      </c>
      <c r="K60" s="512">
        <v>71</v>
      </c>
      <c r="L60" s="512">
        <v>2556</v>
      </c>
      <c r="M60" s="508">
        <v>1</v>
      </c>
      <c r="N60" s="508">
        <v>36</v>
      </c>
      <c r="O60" s="512">
        <v>88</v>
      </c>
      <c r="P60" s="512">
        <v>3256</v>
      </c>
      <c r="Q60" s="535">
        <v>1.2738654147104851</v>
      </c>
      <c r="R60" s="513">
        <v>37</v>
      </c>
    </row>
    <row r="61" spans="1:18" ht="14.45" customHeight="1" x14ac:dyDescent="0.2">
      <c r="A61" s="507" t="s">
        <v>1587</v>
      </c>
      <c r="B61" s="508" t="s">
        <v>1588</v>
      </c>
      <c r="C61" s="508" t="s">
        <v>450</v>
      </c>
      <c r="D61" s="508" t="s">
        <v>1589</v>
      </c>
      <c r="E61" s="508" t="s">
        <v>1699</v>
      </c>
      <c r="F61" s="508" t="s">
        <v>1700</v>
      </c>
      <c r="G61" s="512">
        <v>11</v>
      </c>
      <c r="H61" s="512">
        <v>2662</v>
      </c>
      <c r="I61" s="508">
        <v>1</v>
      </c>
      <c r="J61" s="508">
        <v>242</v>
      </c>
      <c r="K61" s="512">
        <v>11</v>
      </c>
      <c r="L61" s="512">
        <v>2662</v>
      </c>
      <c r="M61" s="508">
        <v>1</v>
      </c>
      <c r="N61" s="508">
        <v>242</v>
      </c>
      <c r="O61" s="512">
        <v>1</v>
      </c>
      <c r="P61" s="512">
        <v>242</v>
      </c>
      <c r="Q61" s="535">
        <v>9.0909090909090912E-2</v>
      </c>
      <c r="R61" s="513">
        <v>242</v>
      </c>
    </row>
    <row r="62" spans="1:18" ht="14.45" customHeight="1" x14ac:dyDescent="0.2">
      <c r="A62" s="507" t="s">
        <v>1587</v>
      </c>
      <c r="B62" s="508" t="s">
        <v>1588</v>
      </c>
      <c r="C62" s="508" t="s">
        <v>450</v>
      </c>
      <c r="D62" s="508" t="s">
        <v>1589</v>
      </c>
      <c r="E62" s="508" t="s">
        <v>1701</v>
      </c>
      <c r="F62" s="508" t="s">
        <v>1702</v>
      </c>
      <c r="G62" s="512">
        <v>750</v>
      </c>
      <c r="H62" s="512">
        <v>1119750</v>
      </c>
      <c r="I62" s="508">
        <v>0.43911007025761123</v>
      </c>
      <c r="J62" s="508">
        <v>1493</v>
      </c>
      <c r="K62" s="512">
        <v>1708</v>
      </c>
      <c r="L62" s="512">
        <v>2550044</v>
      </c>
      <c r="M62" s="508">
        <v>1</v>
      </c>
      <c r="N62" s="508">
        <v>1493</v>
      </c>
      <c r="O62" s="512">
        <v>2205</v>
      </c>
      <c r="P62" s="512">
        <v>3298680</v>
      </c>
      <c r="Q62" s="535">
        <v>1.2935776794439626</v>
      </c>
      <c r="R62" s="513">
        <v>1496</v>
      </c>
    </row>
    <row r="63" spans="1:18" ht="14.45" customHeight="1" x14ac:dyDescent="0.2">
      <c r="A63" s="507" t="s">
        <v>1587</v>
      </c>
      <c r="B63" s="508" t="s">
        <v>1588</v>
      </c>
      <c r="C63" s="508" t="s">
        <v>450</v>
      </c>
      <c r="D63" s="508" t="s">
        <v>1589</v>
      </c>
      <c r="E63" s="508" t="s">
        <v>1703</v>
      </c>
      <c r="F63" s="508" t="s">
        <v>1704</v>
      </c>
      <c r="G63" s="512">
        <v>2251</v>
      </c>
      <c r="H63" s="512">
        <v>736077</v>
      </c>
      <c r="I63" s="508">
        <v>0.3570748730964467</v>
      </c>
      <c r="J63" s="508">
        <v>327</v>
      </c>
      <c r="K63" s="512">
        <v>6304</v>
      </c>
      <c r="L63" s="512">
        <v>2061408</v>
      </c>
      <c r="M63" s="508">
        <v>1</v>
      </c>
      <c r="N63" s="508">
        <v>327</v>
      </c>
      <c r="O63" s="512">
        <v>6608</v>
      </c>
      <c r="P63" s="512">
        <v>2174032</v>
      </c>
      <c r="Q63" s="535">
        <v>1.0546345022431269</v>
      </c>
      <c r="R63" s="513">
        <v>329</v>
      </c>
    </row>
    <row r="64" spans="1:18" ht="14.45" customHeight="1" x14ac:dyDescent="0.2">
      <c r="A64" s="507" t="s">
        <v>1587</v>
      </c>
      <c r="B64" s="508" t="s">
        <v>1588</v>
      </c>
      <c r="C64" s="508" t="s">
        <v>450</v>
      </c>
      <c r="D64" s="508" t="s">
        <v>1589</v>
      </c>
      <c r="E64" s="508" t="s">
        <v>1705</v>
      </c>
      <c r="F64" s="508" t="s">
        <v>1706</v>
      </c>
      <c r="G64" s="512">
        <v>126</v>
      </c>
      <c r="H64" s="512">
        <v>111762</v>
      </c>
      <c r="I64" s="508">
        <v>0.29406100025258902</v>
      </c>
      <c r="J64" s="508">
        <v>887</v>
      </c>
      <c r="K64" s="512">
        <v>428</v>
      </c>
      <c r="L64" s="512">
        <v>380064</v>
      </c>
      <c r="M64" s="508">
        <v>1</v>
      </c>
      <c r="N64" s="508">
        <v>888</v>
      </c>
      <c r="O64" s="512">
        <v>459</v>
      </c>
      <c r="P64" s="512">
        <v>408969</v>
      </c>
      <c r="Q64" s="535">
        <v>1.076052980550644</v>
      </c>
      <c r="R64" s="513">
        <v>891</v>
      </c>
    </row>
    <row r="65" spans="1:18" ht="14.45" customHeight="1" x14ac:dyDescent="0.2">
      <c r="A65" s="507" t="s">
        <v>1587</v>
      </c>
      <c r="B65" s="508" t="s">
        <v>1588</v>
      </c>
      <c r="C65" s="508" t="s">
        <v>450</v>
      </c>
      <c r="D65" s="508" t="s">
        <v>1589</v>
      </c>
      <c r="E65" s="508" t="s">
        <v>1707</v>
      </c>
      <c r="F65" s="508" t="s">
        <v>1708</v>
      </c>
      <c r="G65" s="512">
        <v>9</v>
      </c>
      <c r="H65" s="512">
        <v>2979</v>
      </c>
      <c r="I65" s="508">
        <v>0.99598796389167499</v>
      </c>
      <c r="J65" s="508">
        <v>331</v>
      </c>
      <c r="K65" s="512">
        <v>9</v>
      </c>
      <c r="L65" s="512">
        <v>2991</v>
      </c>
      <c r="M65" s="508">
        <v>1</v>
      </c>
      <c r="N65" s="508">
        <v>332.33333333333331</v>
      </c>
      <c r="O65" s="512">
        <v>20</v>
      </c>
      <c r="P65" s="512">
        <v>6680</v>
      </c>
      <c r="Q65" s="535">
        <v>2.2333667669675692</v>
      </c>
      <c r="R65" s="513">
        <v>334</v>
      </c>
    </row>
    <row r="66" spans="1:18" ht="14.45" customHeight="1" x14ac:dyDescent="0.2">
      <c r="A66" s="507" t="s">
        <v>1587</v>
      </c>
      <c r="B66" s="508" t="s">
        <v>1588</v>
      </c>
      <c r="C66" s="508" t="s">
        <v>450</v>
      </c>
      <c r="D66" s="508" t="s">
        <v>1589</v>
      </c>
      <c r="E66" s="508" t="s">
        <v>1709</v>
      </c>
      <c r="F66" s="508" t="s">
        <v>1710</v>
      </c>
      <c r="G66" s="512">
        <v>5292</v>
      </c>
      <c r="H66" s="512">
        <v>1375920</v>
      </c>
      <c r="I66" s="508">
        <v>0.41304741345538154</v>
      </c>
      <c r="J66" s="508">
        <v>260</v>
      </c>
      <c r="K66" s="512">
        <v>12763</v>
      </c>
      <c r="L66" s="512">
        <v>3331143</v>
      </c>
      <c r="M66" s="508">
        <v>1</v>
      </c>
      <c r="N66" s="508">
        <v>261</v>
      </c>
      <c r="O66" s="512">
        <v>16006</v>
      </c>
      <c r="P66" s="512">
        <v>4193572</v>
      </c>
      <c r="Q66" s="535">
        <v>1.2588988224162097</v>
      </c>
      <c r="R66" s="513">
        <v>262</v>
      </c>
    </row>
    <row r="67" spans="1:18" ht="14.45" customHeight="1" x14ac:dyDescent="0.2">
      <c r="A67" s="507" t="s">
        <v>1587</v>
      </c>
      <c r="B67" s="508" t="s">
        <v>1588</v>
      </c>
      <c r="C67" s="508" t="s">
        <v>450</v>
      </c>
      <c r="D67" s="508" t="s">
        <v>1589</v>
      </c>
      <c r="E67" s="508" t="s">
        <v>1711</v>
      </c>
      <c r="F67" s="508" t="s">
        <v>1712</v>
      </c>
      <c r="G67" s="512">
        <v>43</v>
      </c>
      <c r="H67" s="512">
        <v>7095</v>
      </c>
      <c r="I67" s="508">
        <v>0.22872340425531915</v>
      </c>
      <c r="J67" s="508">
        <v>165</v>
      </c>
      <c r="K67" s="512">
        <v>188</v>
      </c>
      <c r="L67" s="512">
        <v>31020</v>
      </c>
      <c r="M67" s="508">
        <v>1</v>
      </c>
      <c r="N67" s="508">
        <v>165</v>
      </c>
      <c r="O67" s="512">
        <v>453</v>
      </c>
      <c r="P67" s="512">
        <v>75198</v>
      </c>
      <c r="Q67" s="535">
        <v>2.4241779497098648</v>
      </c>
      <c r="R67" s="513">
        <v>166</v>
      </c>
    </row>
    <row r="68" spans="1:18" ht="14.45" customHeight="1" x14ac:dyDescent="0.2">
      <c r="A68" s="507" t="s">
        <v>1587</v>
      </c>
      <c r="B68" s="508" t="s">
        <v>1588</v>
      </c>
      <c r="C68" s="508" t="s">
        <v>450</v>
      </c>
      <c r="D68" s="508" t="s">
        <v>1589</v>
      </c>
      <c r="E68" s="508" t="s">
        <v>1713</v>
      </c>
      <c r="F68" s="508" t="s">
        <v>1714</v>
      </c>
      <c r="G68" s="512">
        <v>63</v>
      </c>
      <c r="H68" s="512">
        <v>67851</v>
      </c>
      <c r="I68" s="508">
        <v>0.3040654997176736</v>
      </c>
      <c r="J68" s="508">
        <v>1077</v>
      </c>
      <c r="K68" s="512">
        <v>207</v>
      </c>
      <c r="L68" s="512">
        <v>223146</v>
      </c>
      <c r="M68" s="508">
        <v>1</v>
      </c>
      <c r="N68" s="508">
        <v>1078</v>
      </c>
      <c r="O68" s="512">
        <v>159</v>
      </c>
      <c r="P68" s="512">
        <v>171561</v>
      </c>
      <c r="Q68" s="535">
        <v>0.76882848000860426</v>
      </c>
      <c r="R68" s="513">
        <v>1079</v>
      </c>
    </row>
    <row r="69" spans="1:18" ht="14.45" customHeight="1" thickBot="1" x14ac:dyDescent="0.25">
      <c r="A69" s="514" t="s">
        <v>1587</v>
      </c>
      <c r="B69" s="515" t="s">
        <v>1588</v>
      </c>
      <c r="C69" s="515" t="s">
        <v>450</v>
      </c>
      <c r="D69" s="515" t="s">
        <v>1589</v>
      </c>
      <c r="E69" s="515" t="s">
        <v>1715</v>
      </c>
      <c r="F69" s="515" t="s">
        <v>1716</v>
      </c>
      <c r="G69" s="519"/>
      <c r="H69" s="519"/>
      <c r="I69" s="515"/>
      <c r="J69" s="515"/>
      <c r="K69" s="519">
        <v>795</v>
      </c>
      <c r="L69" s="519">
        <v>120621</v>
      </c>
      <c r="M69" s="515">
        <v>1</v>
      </c>
      <c r="N69" s="515">
        <v>151.72452830188681</v>
      </c>
      <c r="O69" s="519">
        <v>682</v>
      </c>
      <c r="P69" s="519">
        <v>103664</v>
      </c>
      <c r="Q69" s="527">
        <v>0.85941917244924182</v>
      </c>
      <c r="R69" s="520">
        <v>152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F79395F-9818-40F1-8689-9AD5B8213841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1718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160795</v>
      </c>
      <c r="I3" s="103">
        <f t="shared" si="0"/>
        <v>34801764</v>
      </c>
      <c r="J3" s="74"/>
      <c r="K3" s="74"/>
      <c r="L3" s="103">
        <f t="shared" si="0"/>
        <v>184549</v>
      </c>
      <c r="M3" s="103">
        <f t="shared" si="0"/>
        <v>45916890</v>
      </c>
      <c r="N3" s="74"/>
      <c r="O3" s="74"/>
      <c r="P3" s="103">
        <f t="shared" si="0"/>
        <v>197340</v>
      </c>
      <c r="Q3" s="103">
        <f t="shared" si="0"/>
        <v>48791278</v>
      </c>
      <c r="R3" s="75">
        <f>IF(M3=0,0,Q3/M3)</f>
        <v>1.0625997971552517</v>
      </c>
      <c r="S3" s="104">
        <f>IF(P3=0,0,Q3/P3)</f>
        <v>247.24474510996251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1"/>
      <c r="B5" s="621"/>
      <c r="C5" s="622"/>
      <c r="D5" s="631"/>
      <c r="E5" s="623"/>
      <c r="F5" s="624"/>
      <c r="G5" s="625"/>
      <c r="H5" s="626" t="s">
        <v>71</v>
      </c>
      <c r="I5" s="627" t="s">
        <v>14</v>
      </c>
      <c r="J5" s="628"/>
      <c r="K5" s="628"/>
      <c r="L5" s="626" t="s">
        <v>71</v>
      </c>
      <c r="M5" s="627" t="s">
        <v>14</v>
      </c>
      <c r="N5" s="628"/>
      <c r="O5" s="628"/>
      <c r="P5" s="626" t="s">
        <v>71</v>
      </c>
      <c r="Q5" s="627" t="s">
        <v>14</v>
      </c>
      <c r="R5" s="629"/>
      <c r="S5" s="630"/>
    </row>
    <row r="6" spans="1:19" ht="14.45" customHeight="1" x14ac:dyDescent="0.2">
      <c r="A6" s="584" t="s">
        <v>1587</v>
      </c>
      <c r="B6" s="585" t="s">
        <v>1588</v>
      </c>
      <c r="C6" s="585" t="s">
        <v>450</v>
      </c>
      <c r="D6" s="585" t="s">
        <v>1583</v>
      </c>
      <c r="E6" s="585" t="s">
        <v>1589</v>
      </c>
      <c r="F6" s="585" t="s">
        <v>1590</v>
      </c>
      <c r="G6" s="585" t="s">
        <v>1591</v>
      </c>
      <c r="H6" s="116">
        <v>669</v>
      </c>
      <c r="I6" s="116">
        <v>115737</v>
      </c>
      <c r="J6" s="585">
        <v>0.93289645499830731</v>
      </c>
      <c r="K6" s="585">
        <v>173</v>
      </c>
      <c r="L6" s="116">
        <v>713</v>
      </c>
      <c r="M6" s="116">
        <v>124062</v>
      </c>
      <c r="N6" s="585">
        <v>1</v>
      </c>
      <c r="O6" s="585">
        <v>174</v>
      </c>
      <c r="P6" s="116">
        <v>857</v>
      </c>
      <c r="Q6" s="116">
        <v>149975</v>
      </c>
      <c r="R6" s="590">
        <v>1.2088713707662297</v>
      </c>
      <c r="S6" s="598">
        <v>175</v>
      </c>
    </row>
    <row r="7" spans="1:19" ht="14.45" customHeight="1" x14ac:dyDescent="0.2">
      <c r="A7" s="507" t="s">
        <v>1587</v>
      </c>
      <c r="B7" s="508" t="s">
        <v>1588</v>
      </c>
      <c r="C7" s="508" t="s">
        <v>450</v>
      </c>
      <c r="D7" s="508" t="s">
        <v>1583</v>
      </c>
      <c r="E7" s="508" t="s">
        <v>1589</v>
      </c>
      <c r="F7" s="508" t="s">
        <v>1592</v>
      </c>
      <c r="G7" s="508" t="s">
        <v>1593</v>
      </c>
      <c r="H7" s="512">
        <v>5865</v>
      </c>
      <c r="I7" s="512">
        <v>1126080</v>
      </c>
      <c r="J7" s="508">
        <v>0.97536131711195762</v>
      </c>
      <c r="K7" s="508">
        <v>192</v>
      </c>
      <c r="L7" s="512">
        <v>5982</v>
      </c>
      <c r="M7" s="512">
        <v>1154526</v>
      </c>
      <c r="N7" s="508">
        <v>1</v>
      </c>
      <c r="O7" s="508">
        <v>193</v>
      </c>
      <c r="P7" s="512">
        <v>5858</v>
      </c>
      <c r="Q7" s="512">
        <v>1142310</v>
      </c>
      <c r="R7" s="535">
        <v>0.98941903430498745</v>
      </c>
      <c r="S7" s="513">
        <v>195</v>
      </c>
    </row>
    <row r="8" spans="1:19" ht="14.45" customHeight="1" x14ac:dyDescent="0.2">
      <c r="A8" s="507" t="s">
        <v>1587</v>
      </c>
      <c r="B8" s="508" t="s">
        <v>1588</v>
      </c>
      <c r="C8" s="508" t="s">
        <v>450</v>
      </c>
      <c r="D8" s="508" t="s">
        <v>1583</v>
      </c>
      <c r="E8" s="508" t="s">
        <v>1589</v>
      </c>
      <c r="F8" s="508" t="s">
        <v>1594</v>
      </c>
      <c r="G8" s="508" t="s">
        <v>1595</v>
      </c>
      <c r="H8" s="512">
        <v>5133</v>
      </c>
      <c r="I8" s="512">
        <v>390108</v>
      </c>
      <c r="J8" s="508">
        <v>0.87939009765290388</v>
      </c>
      <c r="K8" s="508">
        <v>76</v>
      </c>
      <c r="L8" s="512">
        <v>5837</v>
      </c>
      <c r="M8" s="512">
        <v>443612</v>
      </c>
      <c r="N8" s="508">
        <v>1</v>
      </c>
      <c r="O8" s="508">
        <v>76</v>
      </c>
      <c r="P8" s="512">
        <v>6095</v>
      </c>
      <c r="Q8" s="512">
        <v>469315</v>
      </c>
      <c r="R8" s="535">
        <v>1.0579402721296989</v>
      </c>
      <c r="S8" s="513">
        <v>77</v>
      </c>
    </row>
    <row r="9" spans="1:19" ht="14.45" customHeight="1" x14ac:dyDescent="0.2">
      <c r="A9" s="507" t="s">
        <v>1587</v>
      </c>
      <c r="B9" s="508" t="s">
        <v>1588</v>
      </c>
      <c r="C9" s="508" t="s">
        <v>450</v>
      </c>
      <c r="D9" s="508" t="s">
        <v>1583</v>
      </c>
      <c r="E9" s="508" t="s">
        <v>1589</v>
      </c>
      <c r="F9" s="508" t="s">
        <v>1596</v>
      </c>
      <c r="G9" s="508" t="s">
        <v>1597</v>
      </c>
      <c r="H9" s="512">
        <v>46</v>
      </c>
      <c r="I9" s="512">
        <v>13662</v>
      </c>
      <c r="J9" s="508">
        <v>1.0229876450767503</v>
      </c>
      <c r="K9" s="508">
        <v>297</v>
      </c>
      <c r="L9" s="512">
        <v>45</v>
      </c>
      <c r="M9" s="512">
        <v>13355</v>
      </c>
      <c r="N9" s="508">
        <v>1</v>
      </c>
      <c r="O9" s="508">
        <v>296.77777777777777</v>
      </c>
      <c r="P9" s="512">
        <v>36</v>
      </c>
      <c r="Q9" s="512">
        <v>10764</v>
      </c>
      <c r="R9" s="535">
        <v>0.80599026581804567</v>
      </c>
      <c r="S9" s="513">
        <v>299</v>
      </c>
    </row>
    <row r="10" spans="1:19" ht="14.45" customHeight="1" x14ac:dyDescent="0.2">
      <c r="A10" s="507" t="s">
        <v>1587</v>
      </c>
      <c r="B10" s="508" t="s">
        <v>1588</v>
      </c>
      <c r="C10" s="508" t="s">
        <v>450</v>
      </c>
      <c r="D10" s="508" t="s">
        <v>1583</v>
      </c>
      <c r="E10" s="508" t="s">
        <v>1589</v>
      </c>
      <c r="F10" s="508" t="s">
        <v>1598</v>
      </c>
      <c r="G10" s="508" t="s">
        <v>1599</v>
      </c>
      <c r="H10" s="512">
        <v>2707</v>
      </c>
      <c r="I10" s="512">
        <v>692992</v>
      </c>
      <c r="J10" s="508">
        <v>0.97339086659475005</v>
      </c>
      <c r="K10" s="508">
        <v>256</v>
      </c>
      <c r="L10" s="512">
        <v>2781</v>
      </c>
      <c r="M10" s="512">
        <v>711936</v>
      </c>
      <c r="N10" s="508">
        <v>1</v>
      </c>
      <c r="O10" s="508">
        <v>256</v>
      </c>
      <c r="P10" s="512">
        <v>2820</v>
      </c>
      <c r="Q10" s="512">
        <v>730380</v>
      </c>
      <c r="R10" s="535">
        <v>1.0259068230852211</v>
      </c>
      <c r="S10" s="513">
        <v>259</v>
      </c>
    </row>
    <row r="11" spans="1:19" ht="14.45" customHeight="1" x14ac:dyDescent="0.2">
      <c r="A11" s="507" t="s">
        <v>1587</v>
      </c>
      <c r="B11" s="508" t="s">
        <v>1588</v>
      </c>
      <c r="C11" s="508" t="s">
        <v>450</v>
      </c>
      <c r="D11" s="508" t="s">
        <v>1583</v>
      </c>
      <c r="E11" s="508" t="s">
        <v>1589</v>
      </c>
      <c r="F11" s="508" t="s">
        <v>1600</v>
      </c>
      <c r="G11" s="508" t="s">
        <v>1601</v>
      </c>
      <c r="H11" s="512">
        <v>99</v>
      </c>
      <c r="I11" s="512">
        <v>9801</v>
      </c>
      <c r="J11" s="508">
        <v>0.6759310344827586</v>
      </c>
      <c r="K11" s="508">
        <v>99</v>
      </c>
      <c r="L11" s="512">
        <v>145</v>
      </c>
      <c r="M11" s="512">
        <v>14500</v>
      </c>
      <c r="N11" s="508">
        <v>1</v>
      </c>
      <c r="O11" s="508">
        <v>100</v>
      </c>
      <c r="P11" s="512">
        <v>113</v>
      </c>
      <c r="Q11" s="512">
        <v>11413</v>
      </c>
      <c r="R11" s="535">
        <v>0.78710344827586209</v>
      </c>
      <c r="S11" s="513">
        <v>101</v>
      </c>
    </row>
    <row r="12" spans="1:19" ht="14.45" customHeight="1" x14ac:dyDescent="0.2">
      <c r="A12" s="507" t="s">
        <v>1587</v>
      </c>
      <c r="B12" s="508" t="s">
        <v>1588</v>
      </c>
      <c r="C12" s="508" t="s">
        <v>450</v>
      </c>
      <c r="D12" s="508" t="s">
        <v>1583</v>
      </c>
      <c r="E12" s="508" t="s">
        <v>1589</v>
      </c>
      <c r="F12" s="508" t="s">
        <v>1602</v>
      </c>
      <c r="G12" s="508" t="s">
        <v>1603</v>
      </c>
      <c r="H12" s="512">
        <v>154</v>
      </c>
      <c r="I12" s="512">
        <v>53900</v>
      </c>
      <c r="J12" s="508">
        <v>1.1812404120096427</v>
      </c>
      <c r="K12" s="508">
        <v>350</v>
      </c>
      <c r="L12" s="512">
        <v>130</v>
      </c>
      <c r="M12" s="512">
        <v>45630</v>
      </c>
      <c r="N12" s="508">
        <v>1</v>
      </c>
      <c r="O12" s="508">
        <v>351</v>
      </c>
      <c r="P12" s="512">
        <v>155</v>
      </c>
      <c r="Q12" s="512">
        <v>54560</v>
      </c>
      <c r="R12" s="535">
        <v>1.1957045803199648</v>
      </c>
      <c r="S12" s="513">
        <v>352</v>
      </c>
    </row>
    <row r="13" spans="1:19" ht="14.45" customHeight="1" x14ac:dyDescent="0.2">
      <c r="A13" s="507" t="s">
        <v>1587</v>
      </c>
      <c r="B13" s="508" t="s">
        <v>1588</v>
      </c>
      <c r="C13" s="508" t="s">
        <v>450</v>
      </c>
      <c r="D13" s="508" t="s">
        <v>1583</v>
      </c>
      <c r="E13" s="508" t="s">
        <v>1589</v>
      </c>
      <c r="F13" s="508" t="s">
        <v>1604</v>
      </c>
      <c r="G13" s="508" t="s">
        <v>1605</v>
      </c>
      <c r="H13" s="512">
        <v>2887</v>
      </c>
      <c r="I13" s="512">
        <v>3089090</v>
      </c>
      <c r="J13" s="508">
        <v>0.38513874066168624</v>
      </c>
      <c r="K13" s="508">
        <v>1070</v>
      </c>
      <c r="L13" s="512">
        <v>7496</v>
      </c>
      <c r="M13" s="512">
        <v>8020720</v>
      </c>
      <c r="N13" s="508">
        <v>1</v>
      </c>
      <c r="O13" s="508">
        <v>1070</v>
      </c>
      <c r="P13" s="512">
        <v>7526</v>
      </c>
      <c r="Q13" s="512">
        <v>8075398</v>
      </c>
      <c r="R13" s="535">
        <v>1.0068170937272465</v>
      </c>
      <c r="S13" s="513">
        <v>1073</v>
      </c>
    </row>
    <row r="14" spans="1:19" ht="14.45" customHeight="1" x14ac:dyDescent="0.2">
      <c r="A14" s="507" t="s">
        <v>1587</v>
      </c>
      <c r="B14" s="508" t="s">
        <v>1588</v>
      </c>
      <c r="C14" s="508" t="s">
        <v>450</v>
      </c>
      <c r="D14" s="508" t="s">
        <v>1583</v>
      </c>
      <c r="E14" s="508" t="s">
        <v>1589</v>
      </c>
      <c r="F14" s="508" t="s">
        <v>1606</v>
      </c>
      <c r="G14" s="508" t="s">
        <v>1607</v>
      </c>
      <c r="H14" s="512">
        <v>13970</v>
      </c>
      <c r="I14" s="512">
        <v>642620</v>
      </c>
      <c r="J14" s="508">
        <v>0.86544418287696689</v>
      </c>
      <c r="K14" s="508">
        <v>46</v>
      </c>
      <c r="L14" s="512">
        <v>16142</v>
      </c>
      <c r="M14" s="512">
        <v>742532</v>
      </c>
      <c r="N14" s="508">
        <v>1</v>
      </c>
      <c r="O14" s="508">
        <v>46</v>
      </c>
      <c r="P14" s="512">
        <v>17706</v>
      </c>
      <c r="Q14" s="512">
        <v>832182</v>
      </c>
      <c r="R14" s="535">
        <v>1.1207355373236441</v>
      </c>
      <c r="S14" s="513">
        <v>47</v>
      </c>
    </row>
    <row r="15" spans="1:19" ht="14.45" customHeight="1" x14ac:dyDescent="0.2">
      <c r="A15" s="507" t="s">
        <v>1587</v>
      </c>
      <c r="B15" s="508" t="s">
        <v>1588</v>
      </c>
      <c r="C15" s="508" t="s">
        <v>450</v>
      </c>
      <c r="D15" s="508" t="s">
        <v>1583</v>
      </c>
      <c r="E15" s="508" t="s">
        <v>1589</v>
      </c>
      <c r="F15" s="508" t="s">
        <v>1608</v>
      </c>
      <c r="G15" s="508" t="s">
        <v>1609</v>
      </c>
      <c r="H15" s="512">
        <v>5727</v>
      </c>
      <c r="I15" s="512">
        <v>1987269</v>
      </c>
      <c r="J15" s="508">
        <v>0.79729917861617705</v>
      </c>
      <c r="K15" s="508">
        <v>347</v>
      </c>
      <c r="L15" s="512">
        <v>7183</v>
      </c>
      <c r="M15" s="512">
        <v>2492501</v>
      </c>
      <c r="N15" s="508">
        <v>1</v>
      </c>
      <c r="O15" s="508">
        <v>347</v>
      </c>
      <c r="P15" s="512">
        <v>8095</v>
      </c>
      <c r="Q15" s="512">
        <v>2817060</v>
      </c>
      <c r="R15" s="535">
        <v>1.1302141904857812</v>
      </c>
      <c r="S15" s="513">
        <v>348</v>
      </c>
    </row>
    <row r="16" spans="1:19" ht="14.45" customHeight="1" x14ac:dyDescent="0.2">
      <c r="A16" s="507" t="s">
        <v>1587</v>
      </c>
      <c r="B16" s="508" t="s">
        <v>1588</v>
      </c>
      <c r="C16" s="508" t="s">
        <v>450</v>
      </c>
      <c r="D16" s="508" t="s">
        <v>1583</v>
      </c>
      <c r="E16" s="508" t="s">
        <v>1589</v>
      </c>
      <c r="F16" s="508" t="s">
        <v>1610</v>
      </c>
      <c r="G16" s="508" t="s">
        <v>1611</v>
      </c>
      <c r="H16" s="512">
        <v>1748</v>
      </c>
      <c r="I16" s="512">
        <v>89148</v>
      </c>
      <c r="J16" s="508">
        <v>0.90569948186528493</v>
      </c>
      <c r="K16" s="508">
        <v>51</v>
      </c>
      <c r="L16" s="512">
        <v>1930</v>
      </c>
      <c r="M16" s="512">
        <v>98430</v>
      </c>
      <c r="N16" s="508">
        <v>1</v>
      </c>
      <c r="O16" s="508">
        <v>51</v>
      </c>
      <c r="P16" s="512">
        <v>1622</v>
      </c>
      <c r="Q16" s="512">
        <v>82722</v>
      </c>
      <c r="R16" s="535">
        <v>0.84041450777202076</v>
      </c>
      <c r="S16" s="513">
        <v>51</v>
      </c>
    </row>
    <row r="17" spans="1:19" ht="14.45" customHeight="1" x14ac:dyDescent="0.2">
      <c r="A17" s="507" t="s">
        <v>1587</v>
      </c>
      <c r="B17" s="508" t="s">
        <v>1588</v>
      </c>
      <c r="C17" s="508" t="s">
        <v>450</v>
      </c>
      <c r="D17" s="508" t="s">
        <v>1583</v>
      </c>
      <c r="E17" s="508" t="s">
        <v>1589</v>
      </c>
      <c r="F17" s="508" t="s">
        <v>1612</v>
      </c>
      <c r="G17" s="508" t="s">
        <v>1613</v>
      </c>
      <c r="H17" s="512">
        <v>884</v>
      </c>
      <c r="I17" s="512">
        <v>77792</v>
      </c>
      <c r="J17" s="508">
        <v>0.93743372216330856</v>
      </c>
      <c r="K17" s="508">
        <v>88</v>
      </c>
      <c r="L17" s="512">
        <v>943</v>
      </c>
      <c r="M17" s="512">
        <v>82984</v>
      </c>
      <c r="N17" s="508">
        <v>1</v>
      </c>
      <c r="O17" s="508">
        <v>88</v>
      </c>
      <c r="P17" s="512">
        <v>1032</v>
      </c>
      <c r="Q17" s="512">
        <v>91848</v>
      </c>
      <c r="R17" s="535">
        <v>1.1068157717150293</v>
      </c>
      <c r="S17" s="513">
        <v>89</v>
      </c>
    </row>
    <row r="18" spans="1:19" ht="14.45" customHeight="1" x14ac:dyDescent="0.2">
      <c r="A18" s="507" t="s">
        <v>1587</v>
      </c>
      <c r="B18" s="508" t="s">
        <v>1588</v>
      </c>
      <c r="C18" s="508" t="s">
        <v>450</v>
      </c>
      <c r="D18" s="508" t="s">
        <v>1583</v>
      </c>
      <c r="E18" s="508" t="s">
        <v>1589</v>
      </c>
      <c r="F18" s="508" t="s">
        <v>1614</v>
      </c>
      <c r="G18" s="508" t="s">
        <v>1615</v>
      </c>
      <c r="H18" s="512">
        <v>21090</v>
      </c>
      <c r="I18" s="512">
        <v>7950930</v>
      </c>
      <c r="J18" s="508">
        <v>0.85526582586479583</v>
      </c>
      <c r="K18" s="508">
        <v>377</v>
      </c>
      <c r="L18" s="512">
        <v>24659</v>
      </c>
      <c r="M18" s="512">
        <v>9296443</v>
      </c>
      <c r="N18" s="508">
        <v>1</v>
      </c>
      <c r="O18" s="508">
        <v>377</v>
      </c>
      <c r="P18" s="512">
        <v>25949</v>
      </c>
      <c r="Q18" s="512">
        <v>9808722</v>
      </c>
      <c r="R18" s="535">
        <v>1.0551048395606792</v>
      </c>
      <c r="S18" s="513">
        <v>378</v>
      </c>
    </row>
    <row r="19" spans="1:19" ht="14.45" customHeight="1" x14ac:dyDescent="0.2">
      <c r="A19" s="507" t="s">
        <v>1587</v>
      </c>
      <c r="B19" s="508" t="s">
        <v>1588</v>
      </c>
      <c r="C19" s="508" t="s">
        <v>450</v>
      </c>
      <c r="D19" s="508" t="s">
        <v>1583</v>
      </c>
      <c r="E19" s="508" t="s">
        <v>1589</v>
      </c>
      <c r="F19" s="508" t="s">
        <v>1616</v>
      </c>
      <c r="G19" s="508" t="s">
        <v>1617</v>
      </c>
      <c r="H19" s="512">
        <v>735</v>
      </c>
      <c r="I19" s="512">
        <v>24990</v>
      </c>
      <c r="J19" s="508">
        <v>0.9256926952141058</v>
      </c>
      <c r="K19" s="508">
        <v>34</v>
      </c>
      <c r="L19" s="512">
        <v>794</v>
      </c>
      <c r="M19" s="512">
        <v>26996</v>
      </c>
      <c r="N19" s="508">
        <v>1</v>
      </c>
      <c r="O19" s="508">
        <v>34</v>
      </c>
      <c r="P19" s="512">
        <v>843</v>
      </c>
      <c r="Q19" s="512">
        <v>28662</v>
      </c>
      <c r="R19" s="535">
        <v>1.0617128463476071</v>
      </c>
      <c r="S19" s="513">
        <v>34</v>
      </c>
    </row>
    <row r="20" spans="1:19" ht="14.45" customHeight="1" x14ac:dyDescent="0.2">
      <c r="A20" s="507" t="s">
        <v>1587</v>
      </c>
      <c r="B20" s="508" t="s">
        <v>1588</v>
      </c>
      <c r="C20" s="508" t="s">
        <v>450</v>
      </c>
      <c r="D20" s="508" t="s">
        <v>1583</v>
      </c>
      <c r="E20" s="508" t="s">
        <v>1589</v>
      </c>
      <c r="F20" s="508" t="s">
        <v>1618</v>
      </c>
      <c r="G20" s="508" t="s">
        <v>1619</v>
      </c>
      <c r="H20" s="512">
        <v>585</v>
      </c>
      <c r="I20" s="512">
        <v>306540</v>
      </c>
      <c r="J20" s="508">
        <v>1.116412213740458</v>
      </c>
      <c r="K20" s="508">
        <v>524</v>
      </c>
      <c r="L20" s="512">
        <v>524</v>
      </c>
      <c r="M20" s="512">
        <v>274576</v>
      </c>
      <c r="N20" s="508">
        <v>1</v>
      </c>
      <c r="O20" s="508">
        <v>524</v>
      </c>
      <c r="P20" s="512">
        <v>599</v>
      </c>
      <c r="Q20" s="512">
        <v>314475</v>
      </c>
      <c r="R20" s="535">
        <v>1.1453113163568556</v>
      </c>
      <c r="S20" s="513">
        <v>525</v>
      </c>
    </row>
    <row r="21" spans="1:19" ht="14.45" customHeight="1" x14ac:dyDescent="0.2">
      <c r="A21" s="507" t="s">
        <v>1587</v>
      </c>
      <c r="B21" s="508" t="s">
        <v>1588</v>
      </c>
      <c r="C21" s="508" t="s">
        <v>450</v>
      </c>
      <c r="D21" s="508" t="s">
        <v>1583</v>
      </c>
      <c r="E21" s="508" t="s">
        <v>1589</v>
      </c>
      <c r="F21" s="508" t="s">
        <v>1620</v>
      </c>
      <c r="G21" s="508" t="s">
        <v>1621</v>
      </c>
      <c r="H21" s="512">
        <v>683</v>
      </c>
      <c r="I21" s="512">
        <v>38931</v>
      </c>
      <c r="J21" s="508">
        <v>1.5148249027237355</v>
      </c>
      <c r="K21" s="508">
        <v>57</v>
      </c>
      <c r="L21" s="512">
        <v>449</v>
      </c>
      <c r="M21" s="512">
        <v>25700</v>
      </c>
      <c r="N21" s="508">
        <v>1</v>
      </c>
      <c r="O21" s="508">
        <v>57.238307349665924</v>
      </c>
      <c r="P21" s="512">
        <v>460</v>
      </c>
      <c r="Q21" s="512">
        <v>26680</v>
      </c>
      <c r="R21" s="535">
        <v>1.0381322957198444</v>
      </c>
      <c r="S21" s="513">
        <v>58</v>
      </c>
    </row>
    <row r="22" spans="1:19" ht="14.45" customHeight="1" x14ac:dyDescent="0.2">
      <c r="A22" s="507" t="s">
        <v>1587</v>
      </c>
      <c r="B22" s="508" t="s">
        <v>1588</v>
      </c>
      <c r="C22" s="508" t="s">
        <v>450</v>
      </c>
      <c r="D22" s="508" t="s">
        <v>1583</v>
      </c>
      <c r="E22" s="508" t="s">
        <v>1589</v>
      </c>
      <c r="F22" s="508" t="s">
        <v>1622</v>
      </c>
      <c r="G22" s="508" t="s">
        <v>1623</v>
      </c>
      <c r="H22" s="512">
        <v>921</v>
      </c>
      <c r="I22" s="512">
        <v>206304</v>
      </c>
      <c r="J22" s="508">
        <v>0.87742264752791066</v>
      </c>
      <c r="K22" s="508">
        <v>224</v>
      </c>
      <c r="L22" s="512">
        <v>1045</v>
      </c>
      <c r="M22" s="512">
        <v>235125</v>
      </c>
      <c r="N22" s="508">
        <v>1</v>
      </c>
      <c r="O22" s="508">
        <v>225</v>
      </c>
      <c r="P22" s="512">
        <v>686</v>
      </c>
      <c r="Q22" s="512">
        <v>155036</v>
      </c>
      <c r="R22" s="535">
        <v>0.65937692716640084</v>
      </c>
      <c r="S22" s="513">
        <v>226</v>
      </c>
    </row>
    <row r="23" spans="1:19" ht="14.45" customHeight="1" x14ac:dyDescent="0.2">
      <c r="A23" s="507" t="s">
        <v>1587</v>
      </c>
      <c r="B23" s="508" t="s">
        <v>1588</v>
      </c>
      <c r="C23" s="508" t="s">
        <v>450</v>
      </c>
      <c r="D23" s="508" t="s">
        <v>1583</v>
      </c>
      <c r="E23" s="508" t="s">
        <v>1589</v>
      </c>
      <c r="F23" s="508" t="s">
        <v>1624</v>
      </c>
      <c r="G23" s="508" t="s">
        <v>1625</v>
      </c>
      <c r="H23" s="512">
        <v>916</v>
      </c>
      <c r="I23" s="512">
        <v>506548</v>
      </c>
      <c r="J23" s="508">
        <v>0.88685409349865363</v>
      </c>
      <c r="K23" s="508">
        <v>553</v>
      </c>
      <c r="L23" s="512">
        <v>1031</v>
      </c>
      <c r="M23" s="512">
        <v>571174</v>
      </c>
      <c r="N23" s="508">
        <v>1</v>
      </c>
      <c r="O23" s="508">
        <v>554</v>
      </c>
      <c r="P23" s="512">
        <v>669</v>
      </c>
      <c r="Q23" s="512">
        <v>371295</v>
      </c>
      <c r="R23" s="535">
        <v>0.65005584988112208</v>
      </c>
      <c r="S23" s="513">
        <v>555</v>
      </c>
    </row>
    <row r="24" spans="1:19" ht="14.45" customHeight="1" x14ac:dyDescent="0.2">
      <c r="A24" s="507" t="s">
        <v>1587</v>
      </c>
      <c r="B24" s="508" t="s">
        <v>1588</v>
      </c>
      <c r="C24" s="508" t="s">
        <v>450</v>
      </c>
      <c r="D24" s="508" t="s">
        <v>1583</v>
      </c>
      <c r="E24" s="508" t="s">
        <v>1589</v>
      </c>
      <c r="F24" s="508" t="s">
        <v>1626</v>
      </c>
      <c r="G24" s="508" t="s">
        <v>1627</v>
      </c>
      <c r="H24" s="512">
        <v>1432</v>
      </c>
      <c r="I24" s="512">
        <v>305016</v>
      </c>
      <c r="J24" s="508">
        <v>0.91659704901283168</v>
      </c>
      <c r="K24" s="508">
        <v>213</v>
      </c>
      <c r="L24" s="512">
        <v>1555</v>
      </c>
      <c r="M24" s="512">
        <v>332770</v>
      </c>
      <c r="N24" s="508">
        <v>1</v>
      </c>
      <c r="O24" s="508">
        <v>214</v>
      </c>
      <c r="P24" s="512">
        <v>1412</v>
      </c>
      <c r="Q24" s="512">
        <v>304992</v>
      </c>
      <c r="R24" s="535">
        <v>0.91652492712684441</v>
      </c>
      <c r="S24" s="513">
        <v>216</v>
      </c>
    </row>
    <row r="25" spans="1:19" ht="14.45" customHeight="1" x14ac:dyDescent="0.2">
      <c r="A25" s="507" t="s">
        <v>1587</v>
      </c>
      <c r="B25" s="508" t="s">
        <v>1588</v>
      </c>
      <c r="C25" s="508" t="s">
        <v>450</v>
      </c>
      <c r="D25" s="508" t="s">
        <v>1583</v>
      </c>
      <c r="E25" s="508" t="s">
        <v>1589</v>
      </c>
      <c r="F25" s="508" t="s">
        <v>1628</v>
      </c>
      <c r="G25" s="508" t="s">
        <v>1629</v>
      </c>
      <c r="H25" s="512">
        <v>564</v>
      </c>
      <c r="I25" s="512">
        <v>79524</v>
      </c>
      <c r="J25" s="508">
        <v>1.2472787728598764</v>
      </c>
      <c r="K25" s="508">
        <v>141</v>
      </c>
      <c r="L25" s="512">
        <v>449</v>
      </c>
      <c r="M25" s="512">
        <v>63758</v>
      </c>
      <c r="N25" s="508">
        <v>1</v>
      </c>
      <c r="O25" s="508">
        <v>142</v>
      </c>
      <c r="P25" s="512">
        <v>486</v>
      </c>
      <c r="Q25" s="512">
        <v>69498</v>
      </c>
      <c r="R25" s="535">
        <v>1.090027918065184</v>
      </c>
      <c r="S25" s="513">
        <v>143</v>
      </c>
    </row>
    <row r="26" spans="1:19" ht="14.45" customHeight="1" x14ac:dyDescent="0.2">
      <c r="A26" s="507" t="s">
        <v>1587</v>
      </c>
      <c r="B26" s="508" t="s">
        <v>1588</v>
      </c>
      <c r="C26" s="508" t="s">
        <v>450</v>
      </c>
      <c r="D26" s="508" t="s">
        <v>1583</v>
      </c>
      <c r="E26" s="508" t="s">
        <v>1589</v>
      </c>
      <c r="F26" s="508" t="s">
        <v>1630</v>
      </c>
      <c r="G26" s="508" t="s">
        <v>1631</v>
      </c>
      <c r="H26" s="512">
        <v>1</v>
      </c>
      <c r="I26" s="512">
        <v>220</v>
      </c>
      <c r="J26" s="508">
        <v>3.4326728038695582E-2</v>
      </c>
      <c r="K26" s="508">
        <v>220</v>
      </c>
      <c r="L26" s="512">
        <v>29</v>
      </c>
      <c r="M26" s="512">
        <v>6409</v>
      </c>
      <c r="N26" s="508">
        <v>1</v>
      </c>
      <c r="O26" s="508">
        <v>221</v>
      </c>
      <c r="P26" s="512">
        <v>12</v>
      </c>
      <c r="Q26" s="512">
        <v>2664</v>
      </c>
      <c r="R26" s="535">
        <v>0.4156654704322047</v>
      </c>
      <c r="S26" s="513">
        <v>222</v>
      </c>
    </row>
    <row r="27" spans="1:19" ht="14.45" customHeight="1" x14ac:dyDescent="0.2">
      <c r="A27" s="507" t="s">
        <v>1587</v>
      </c>
      <c r="B27" s="508" t="s">
        <v>1588</v>
      </c>
      <c r="C27" s="508" t="s">
        <v>450</v>
      </c>
      <c r="D27" s="508" t="s">
        <v>1583</v>
      </c>
      <c r="E27" s="508" t="s">
        <v>1589</v>
      </c>
      <c r="F27" s="508" t="s">
        <v>1632</v>
      </c>
      <c r="G27" s="508" t="s">
        <v>1633</v>
      </c>
      <c r="H27" s="512">
        <v>91</v>
      </c>
      <c r="I27" s="512">
        <v>114478</v>
      </c>
      <c r="J27" s="508">
        <v>0.91700510257211287</v>
      </c>
      <c r="K27" s="508">
        <v>1258</v>
      </c>
      <c r="L27" s="512">
        <v>99</v>
      </c>
      <c r="M27" s="512">
        <v>124839</v>
      </c>
      <c r="N27" s="508">
        <v>1</v>
      </c>
      <c r="O27" s="508">
        <v>1261</v>
      </c>
      <c r="P27" s="512">
        <v>48</v>
      </c>
      <c r="Q27" s="512">
        <v>61200</v>
      </c>
      <c r="R27" s="535">
        <v>0.49023141806646964</v>
      </c>
      <c r="S27" s="513">
        <v>1275</v>
      </c>
    </row>
    <row r="28" spans="1:19" ht="14.45" customHeight="1" x14ac:dyDescent="0.2">
      <c r="A28" s="507" t="s">
        <v>1587</v>
      </c>
      <c r="B28" s="508" t="s">
        <v>1588</v>
      </c>
      <c r="C28" s="508" t="s">
        <v>450</v>
      </c>
      <c r="D28" s="508" t="s">
        <v>1583</v>
      </c>
      <c r="E28" s="508" t="s">
        <v>1589</v>
      </c>
      <c r="F28" s="508" t="s">
        <v>1634</v>
      </c>
      <c r="G28" s="508" t="s">
        <v>1635</v>
      </c>
      <c r="H28" s="512">
        <v>22010</v>
      </c>
      <c r="I28" s="512">
        <v>374170</v>
      </c>
      <c r="J28" s="508">
        <v>1.0340615456894526</v>
      </c>
      <c r="K28" s="508">
        <v>17</v>
      </c>
      <c r="L28" s="512">
        <v>21285</v>
      </c>
      <c r="M28" s="512">
        <v>361845</v>
      </c>
      <c r="N28" s="508">
        <v>1</v>
      </c>
      <c r="O28" s="508">
        <v>17</v>
      </c>
      <c r="P28" s="512">
        <v>22815</v>
      </c>
      <c r="Q28" s="512">
        <v>387855</v>
      </c>
      <c r="R28" s="535">
        <v>1.0718816067653276</v>
      </c>
      <c r="S28" s="513">
        <v>17</v>
      </c>
    </row>
    <row r="29" spans="1:19" ht="14.45" customHeight="1" x14ac:dyDescent="0.2">
      <c r="A29" s="507" t="s">
        <v>1587</v>
      </c>
      <c r="B29" s="508" t="s">
        <v>1588</v>
      </c>
      <c r="C29" s="508" t="s">
        <v>450</v>
      </c>
      <c r="D29" s="508" t="s">
        <v>1583</v>
      </c>
      <c r="E29" s="508" t="s">
        <v>1589</v>
      </c>
      <c r="F29" s="508" t="s">
        <v>1636</v>
      </c>
      <c r="G29" s="508" t="s">
        <v>1637</v>
      </c>
      <c r="H29" s="512">
        <v>814</v>
      </c>
      <c r="I29" s="512">
        <v>116402</v>
      </c>
      <c r="J29" s="508">
        <v>1.0111801242236025</v>
      </c>
      <c r="K29" s="508">
        <v>143</v>
      </c>
      <c r="L29" s="512">
        <v>805</v>
      </c>
      <c r="M29" s="512">
        <v>115115</v>
      </c>
      <c r="N29" s="508">
        <v>1</v>
      </c>
      <c r="O29" s="508">
        <v>143</v>
      </c>
      <c r="P29" s="512">
        <v>889</v>
      </c>
      <c r="Q29" s="512">
        <v>128016</v>
      </c>
      <c r="R29" s="535">
        <v>1.1120705381574947</v>
      </c>
      <c r="S29" s="513">
        <v>144</v>
      </c>
    </row>
    <row r="30" spans="1:19" ht="14.45" customHeight="1" x14ac:dyDescent="0.2">
      <c r="A30" s="507" t="s">
        <v>1587</v>
      </c>
      <c r="B30" s="508" t="s">
        <v>1588</v>
      </c>
      <c r="C30" s="508" t="s">
        <v>450</v>
      </c>
      <c r="D30" s="508" t="s">
        <v>1583</v>
      </c>
      <c r="E30" s="508" t="s">
        <v>1589</v>
      </c>
      <c r="F30" s="508" t="s">
        <v>1638</v>
      </c>
      <c r="G30" s="508" t="s">
        <v>1639</v>
      </c>
      <c r="H30" s="512">
        <v>465</v>
      </c>
      <c r="I30" s="512">
        <v>30225</v>
      </c>
      <c r="J30" s="508">
        <v>1.1596009975062345</v>
      </c>
      <c r="K30" s="508">
        <v>65</v>
      </c>
      <c r="L30" s="512">
        <v>401</v>
      </c>
      <c r="M30" s="512">
        <v>26065</v>
      </c>
      <c r="N30" s="508">
        <v>1</v>
      </c>
      <c r="O30" s="508">
        <v>65</v>
      </c>
      <c r="P30" s="512">
        <v>411</v>
      </c>
      <c r="Q30" s="512">
        <v>27126</v>
      </c>
      <c r="R30" s="535">
        <v>1.0407059274889698</v>
      </c>
      <c r="S30" s="513">
        <v>66</v>
      </c>
    </row>
    <row r="31" spans="1:19" ht="14.45" customHeight="1" x14ac:dyDescent="0.2">
      <c r="A31" s="507" t="s">
        <v>1587</v>
      </c>
      <c r="B31" s="508" t="s">
        <v>1588</v>
      </c>
      <c r="C31" s="508" t="s">
        <v>450</v>
      </c>
      <c r="D31" s="508" t="s">
        <v>1583</v>
      </c>
      <c r="E31" s="508" t="s">
        <v>1589</v>
      </c>
      <c r="F31" s="508" t="s">
        <v>1640</v>
      </c>
      <c r="G31" s="508" t="s">
        <v>1641</v>
      </c>
      <c r="H31" s="512">
        <v>3</v>
      </c>
      <c r="I31" s="512">
        <v>372</v>
      </c>
      <c r="J31" s="508"/>
      <c r="K31" s="508">
        <v>124</v>
      </c>
      <c r="L31" s="512"/>
      <c r="M31" s="512"/>
      <c r="N31" s="508"/>
      <c r="O31" s="508"/>
      <c r="P31" s="512"/>
      <c r="Q31" s="512"/>
      <c r="R31" s="535"/>
      <c r="S31" s="513"/>
    </row>
    <row r="32" spans="1:19" ht="14.45" customHeight="1" x14ac:dyDescent="0.2">
      <c r="A32" s="507" t="s">
        <v>1587</v>
      </c>
      <c r="B32" s="508" t="s">
        <v>1588</v>
      </c>
      <c r="C32" s="508" t="s">
        <v>450</v>
      </c>
      <c r="D32" s="508" t="s">
        <v>1583</v>
      </c>
      <c r="E32" s="508" t="s">
        <v>1589</v>
      </c>
      <c r="F32" s="508" t="s">
        <v>1642</v>
      </c>
      <c r="G32" s="508" t="s">
        <v>1643</v>
      </c>
      <c r="H32" s="512">
        <v>4454</v>
      </c>
      <c r="I32" s="512">
        <v>191522</v>
      </c>
      <c r="J32" s="508">
        <v>0.88760462335591872</v>
      </c>
      <c r="K32" s="508">
        <v>43</v>
      </c>
      <c r="L32" s="512">
        <v>5018</v>
      </c>
      <c r="M32" s="512">
        <v>215774</v>
      </c>
      <c r="N32" s="508">
        <v>1</v>
      </c>
      <c r="O32" s="508">
        <v>43</v>
      </c>
      <c r="P32" s="512">
        <v>5945</v>
      </c>
      <c r="Q32" s="512">
        <v>261580</v>
      </c>
      <c r="R32" s="535">
        <v>1.2122869298432619</v>
      </c>
      <c r="S32" s="513">
        <v>44</v>
      </c>
    </row>
    <row r="33" spans="1:19" ht="14.45" customHeight="1" x14ac:dyDescent="0.2">
      <c r="A33" s="507" t="s">
        <v>1587</v>
      </c>
      <c r="B33" s="508" t="s">
        <v>1588</v>
      </c>
      <c r="C33" s="508" t="s">
        <v>450</v>
      </c>
      <c r="D33" s="508" t="s">
        <v>1583</v>
      </c>
      <c r="E33" s="508" t="s">
        <v>1589</v>
      </c>
      <c r="F33" s="508" t="s">
        <v>1644</v>
      </c>
      <c r="G33" s="508" t="s">
        <v>1645</v>
      </c>
      <c r="H33" s="512">
        <v>12693</v>
      </c>
      <c r="I33" s="512">
        <v>1726248</v>
      </c>
      <c r="J33" s="508">
        <v>0.93442380695390748</v>
      </c>
      <c r="K33" s="508">
        <v>136</v>
      </c>
      <c r="L33" s="512">
        <v>13513</v>
      </c>
      <c r="M33" s="512">
        <v>1847393</v>
      </c>
      <c r="N33" s="508">
        <v>1</v>
      </c>
      <c r="O33" s="508">
        <v>136.71227706652851</v>
      </c>
      <c r="P33" s="512">
        <v>14584</v>
      </c>
      <c r="Q33" s="512">
        <v>2012592</v>
      </c>
      <c r="R33" s="535">
        <v>1.0894227703580126</v>
      </c>
      <c r="S33" s="513">
        <v>138</v>
      </c>
    </row>
    <row r="34" spans="1:19" ht="14.45" customHeight="1" x14ac:dyDescent="0.2">
      <c r="A34" s="507" t="s">
        <v>1587</v>
      </c>
      <c r="B34" s="508" t="s">
        <v>1588</v>
      </c>
      <c r="C34" s="508" t="s">
        <v>450</v>
      </c>
      <c r="D34" s="508" t="s">
        <v>1583</v>
      </c>
      <c r="E34" s="508" t="s">
        <v>1589</v>
      </c>
      <c r="F34" s="508" t="s">
        <v>1646</v>
      </c>
      <c r="G34" s="508" t="s">
        <v>1647</v>
      </c>
      <c r="H34" s="512">
        <v>834</v>
      </c>
      <c r="I34" s="512">
        <v>75894</v>
      </c>
      <c r="J34" s="508">
        <v>0.97316219369894985</v>
      </c>
      <c r="K34" s="508">
        <v>91</v>
      </c>
      <c r="L34" s="512">
        <v>857</v>
      </c>
      <c r="M34" s="512">
        <v>77987</v>
      </c>
      <c r="N34" s="508">
        <v>1</v>
      </c>
      <c r="O34" s="508">
        <v>91</v>
      </c>
      <c r="P34" s="512">
        <v>910</v>
      </c>
      <c r="Q34" s="512">
        <v>83720</v>
      </c>
      <c r="R34" s="535">
        <v>1.0735122520420071</v>
      </c>
      <c r="S34" s="513">
        <v>92</v>
      </c>
    </row>
    <row r="35" spans="1:19" ht="14.45" customHeight="1" x14ac:dyDescent="0.2">
      <c r="A35" s="507" t="s">
        <v>1587</v>
      </c>
      <c r="B35" s="508" t="s">
        <v>1588</v>
      </c>
      <c r="C35" s="508" t="s">
        <v>450</v>
      </c>
      <c r="D35" s="508" t="s">
        <v>1583</v>
      </c>
      <c r="E35" s="508" t="s">
        <v>1589</v>
      </c>
      <c r="F35" s="508" t="s">
        <v>1648</v>
      </c>
      <c r="G35" s="508" t="s">
        <v>1649</v>
      </c>
      <c r="H35" s="512">
        <v>2543</v>
      </c>
      <c r="I35" s="512">
        <v>348391</v>
      </c>
      <c r="J35" s="508">
        <v>1.0196292480771707</v>
      </c>
      <c r="K35" s="508">
        <v>137</v>
      </c>
      <c r="L35" s="512">
        <v>2471</v>
      </c>
      <c r="M35" s="512">
        <v>341684</v>
      </c>
      <c r="N35" s="508">
        <v>1</v>
      </c>
      <c r="O35" s="508">
        <v>138.27762039660055</v>
      </c>
      <c r="P35" s="512">
        <v>2289</v>
      </c>
      <c r="Q35" s="512">
        <v>320460</v>
      </c>
      <c r="R35" s="535">
        <v>0.93788412685405231</v>
      </c>
      <c r="S35" s="513">
        <v>140</v>
      </c>
    </row>
    <row r="36" spans="1:19" ht="14.45" customHeight="1" x14ac:dyDescent="0.2">
      <c r="A36" s="507" t="s">
        <v>1587</v>
      </c>
      <c r="B36" s="508" t="s">
        <v>1588</v>
      </c>
      <c r="C36" s="508" t="s">
        <v>450</v>
      </c>
      <c r="D36" s="508" t="s">
        <v>1583</v>
      </c>
      <c r="E36" s="508" t="s">
        <v>1589</v>
      </c>
      <c r="F36" s="508" t="s">
        <v>1650</v>
      </c>
      <c r="G36" s="508" t="s">
        <v>1651</v>
      </c>
      <c r="H36" s="512">
        <v>1122</v>
      </c>
      <c r="I36" s="512">
        <v>74052</v>
      </c>
      <c r="J36" s="508">
        <v>0.75806930439678555</v>
      </c>
      <c r="K36" s="508">
        <v>66</v>
      </c>
      <c r="L36" s="512">
        <v>1474</v>
      </c>
      <c r="M36" s="512">
        <v>97685</v>
      </c>
      <c r="N36" s="508">
        <v>1</v>
      </c>
      <c r="O36" s="508">
        <v>66.272048846675716</v>
      </c>
      <c r="P36" s="512">
        <v>1852</v>
      </c>
      <c r="Q36" s="512">
        <v>124084</v>
      </c>
      <c r="R36" s="535">
        <v>1.2702461995188616</v>
      </c>
      <c r="S36" s="513">
        <v>67</v>
      </c>
    </row>
    <row r="37" spans="1:19" ht="14.45" customHeight="1" x14ac:dyDescent="0.2">
      <c r="A37" s="507" t="s">
        <v>1587</v>
      </c>
      <c r="B37" s="508" t="s">
        <v>1588</v>
      </c>
      <c r="C37" s="508" t="s">
        <v>450</v>
      </c>
      <c r="D37" s="508" t="s">
        <v>1583</v>
      </c>
      <c r="E37" s="508" t="s">
        <v>1589</v>
      </c>
      <c r="F37" s="508" t="s">
        <v>1652</v>
      </c>
      <c r="G37" s="508" t="s">
        <v>1653</v>
      </c>
      <c r="H37" s="512">
        <v>12945</v>
      </c>
      <c r="I37" s="512">
        <v>4245960</v>
      </c>
      <c r="J37" s="508">
        <v>0.99134630111808852</v>
      </c>
      <c r="K37" s="508">
        <v>328</v>
      </c>
      <c r="L37" s="512">
        <v>13058</v>
      </c>
      <c r="M37" s="512">
        <v>4283024</v>
      </c>
      <c r="N37" s="508">
        <v>1</v>
      </c>
      <c r="O37" s="508">
        <v>328</v>
      </c>
      <c r="P37" s="512">
        <v>13270</v>
      </c>
      <c r="Q37" s="512">
        <v>4365830</v>
      </c>
      <c r="R37" s="535">
        <v>1.0193335363051901</v>
      </c>
      <c r="S37" s="513">
        <v>329</v>
      </c>
    </row>
    <row r="38" spans="1:19" ht="14.45" customHeight="1" x14ac:dyDescent="0.2">
      <c r="A38" s="507" t="s">
        <v>1587</v>
      </c>
      <c r="B38" s="508" t="s">
        <v>1588</v>
      </c>
      <c r="C38" s="508" t="s">
        <v>450</v>
      </c>
      <c r="D38" s="508" t="s">
        <v>1583</v>
      </c>
      <c r="E38" s="508" t="s">
        <v>1589</v>
      </c>
      <c r="F38" s="508" t="s">
        <v>1654</v>
      </c>
      <c r="G38" s="508" t="s">
        <v>1655</v>
      </c>
      <c r="H38" s="512">
        <v>4693</v>
      </c>
      <c r="I38" s="512">
        <v>1314040</v>
      </c>
      <c r="J38" s="508">
        <v>12.338519610512774</v>
      </c>
      <c r="K38" s="508">
        <v>280</v>
      </c>
      <c r="L38" s="512">
        <v>379</v>
      </c>
      <c r="M38" s="512">
        <v>106499</v>
      </c>
      <c r="N38" s="508">
        <v>1</v>
      </c>
      <c r="O38" s="508">
        <v>281</v>
      </c>
      <c r="P38" s="512">
        <v>239</v>
      </c>
      <c r="Q38" s="512">
        <v>67398</v>
      </c>
      <c r="R38" s="535">
        <v>0.6328510126855651</v>
      </c>
      <c r="S38" s="513">
        <v>282</v>
      </c>
    </row>
    <row r="39" spans="1:19" ht="14.45" customHeight="1" x14ac:dyDescent="0.2">
      <c r="A39" s="507" t="s">
        <v>1587</v>
      </c>
      <c r="B39" s="508" t="s">
        <v>1588</v>
      </c>
      <c r="C39" s="508" t="s">
        <v>450</v>
      </c>
      <c r="D39" s="508" t="s">
        <v>1583</v>
      </c>
      <c r="E39" s="508" t="s">
        <v>1589</v>
      </c>
      <c r="F39" s="508" t="s">
        <v>1656</v>
      </c>
      <c r="G39" s="508" t="s">
        <v>1657</v>
      </c>
      <c r="H39" s="512">
        <v>2267</v>
      </c>
      <c r="I39" s="512">
        <v>510075</v>
      </c>
      <c r="J39" s="508">
        <v>0.89916707064474899</v>
      </c>
      <c r="K39" s="508">
        <v>225</v>
      </c>
      <c r="L39" s="512">
        <v>2518</v>
      </c>
      <c r="M39" s="512">
        <v>567275</v>
      </c>
      <c r="N39" s="508">
        <v>1</v>
      </c>
      <c r="O39" s="508">
        <v>225.28792692613186</v>
      </c>
      <c r="P39" s="512">
        <v>2703</v>
      </c>
      <c r="Q39" s="512">
        <v>613581</v>
      </c>
      <c r="R39" s="535">
        <v>1.0816288396280465</v>
      </c>
      <c r="S39" s="513">
        <v>227</v>
      </c>
    </row>
    <row r="40" spans="1:19" ht="14.45" customHeight="1" x14ac:dyDescent="0.2">
      <c r="A40" s="507" t="s">
        <v>1587</v>
      </c>
      <c r="B40" s="508" t="s">
        <v>1588</v>
      </c>
      <c r="C40" s="508" t="s">
        <v>450</v>
      </c>
      <c r="D40" s="508" t="s">
        <v>1583</v>
      </c>
      <c r="E40" s="508" t="s">
        <v>1589</v>
      </c>
      <c r="F40" s="508" t="s">
        <v>1658</v>
      </c>
      <c r="G40" s="508" t="s">
        <v>1659</v>
      </c>
      <c r="H40" s="512">
        <v>5332</v>
      </c>
      <c r="I40" s="512">
        <v>383904</v>
      </c>
      <c r="J40" s="508">
        <v>0.97378740760657267</v>
      </c>
      <c r="K40" s="508">
        <v>72</v>
      </c>
      <c r="L40" s="512">
        <v>5498</v>
      </c>
      <c r="M40" s="512">
        <v>394238</v>
      </c>
      <c r="N40" s="508">
        <v>1</v>
      </c>
      <c r="O40" s="508">
        <v>71.705711167697345</v>
      </c>
      <c r="P40" s="512">
        <v>6408</v>
      </c>
      <c r="Q40" s="512">
        <v>461376</v>
      </c>
      <c r="R40" s="535">
        <v>1.170298144775491</v>
      </c>
      <c r="S40" s="513">
        <v>72</v>
      </c>
    </row>
    <row r="41" spans="1:19" ht="14.45" customHeight="1" x14ac:dyDescent="0.2">
      <c r="A41" s="507" t="s">
        <v>1587</v>
      </c>
      <c r="B41" s="508" t="s">
        <v>1588</v>
      </c>
      <c r="C41" s="508" t="s">
        <v>450</v>
      </c>
      <c r="D41" s="508" t="s">
        <v>1583</v>
      </c>
      <c r="E41" s="508" t="s">
        <v>1589</v>
      </c>
      <c r="F41" s="508" t="s">
        <v>1660</v>
      </c>
      <c r="G41" s="508" t="s">
        <v>1661</v>
      </c>
      <c r="H41" s="512">
        <v>3225</v>
      </c>
      <c r="I41" s="512">
        <v>164475</v>
      </c>
      <c r="J41" s="508">
        <v>0.96441387559808611</v>
      </c>
      <c r="K41" s="508">
        <v>51</v>
      </c>
      <c r="L41" s="512">
        <v>3344</v>
      </c>
      <c r="M41" s="512">
        <v>170544</v>
      </c>
      <c r="N41" s="508">
        <v>1</v>
      </c>
      <c r="O41" s="508">
        <v>51</v>
      </c>
      <c r="P41" s="512">
        <v>3548</v>
      </c>
      <c r="Q41" s="512">
        <v>184496</v>
      </c>
      <c r="R41" s="535">
        <v>1.0818088000750539</v>
      </c>
      <c r="S41" s="513">
        <v>52</v>
      </c>
    </row>
    <row r="42" spans="1:19" ht="14.45" customHeight="1" x14ac:dyDescent="0.2">
      <c r="A42" s="507" t="s">
        <v>1587</v>
      </c>
      <c r="B42" s="508" t="s">
        <v>1588</v>
      </c>
      <c r="C42" s="508" t="s">
        <v>450</v>
      </c>
      <c r="D42" s="508" t="s">
        <v>1583</v>
      </c>
      <c r="E42" s="508" t="s">
        <v>1589</v>
      </c>
      <c r="F42" s="508" t="s">
        <v>1662</v>
      </c>
      <c r="G42" s="508" t="s">
        <v>1663</v>
      </c>
      <c r="H42" s="512">
        <v>3904</v>
      </c>
      <c r="I42" s="512">
        <v>503616</v>
      </c>
      <c r="J42" s="508">
        <v>1.1160960042550363</v>
      </c>
      <c r="K42" s="508">
        <v>129</v>
      </c>
      <c r="L42" s="512">
        <v>3471</v>
      </c>
      <c r="M42" s="512">
        <v>451230</v>
      </c>
      <c r="N42" s="508">
        <v>1</v>
      </c>
      <c r="O42" s="508">
        <v>130</v>
      </c>
      <c r="P42" s="512">
        <v>3469</v>
      </c>
      <c r="Q42" s="512">
        <v>454439</v>
      </c>
      <c r="R42" s="535">
        <v>1.0071116725395031</v>
      </c>
      <c r="S42" s="513">
        <v>131</v>
      </c>
    </row>
    <row r="43" spans="1:19" ht="14.45" customHeight="1" x14ac:dyDescent="0.2">
      <c r="A43" s="507" t="s">
        <v>1587</v>
      </c>
      <c r="B43" s="508" t="s">
        <v>1588</v>
      </c>
      <c r="C43" s="508" t="s">
        <v>450</v>
      </c>
      <c r="D43" s="508" t="s">
        <v>1583</v>
      </c>
      <c r="E43" s="508" t="s">
        <v>1589</v>
      </c>
      <c r="F43" s="508" t="s">
        <v>1664</v>
      </c>
      <c r="G43" s="508" t="s">
        <v>1665</v>
      </c>
      <c r="H43" s="512">
        <v>586</v>
      </c>
      <c r="I43" s="512">
        <v>30472</v>
      </c>
      <c r="J43" s="508">
        <v>0.88602000465224473</v>
      </c>
      <c r="K43" s="508">
        <v>52</v>
      </c>
      <c r="L43" s="512">
        <v>658</v>
      </c>
      <c r="M43" s="512">
        <v>34392</v>
      </c>
      <c r="N43" s="508">
        <v>1</v>
      </c>
      <c r="O43" s="508">
        <v>52.267477203647417</v>
      </c>
      <c r="P43" s="512">
        <v>699</v>
      </c>
      <c r="Q43" s="512">
        <v>37746</v>
      </c>
      <c r="R43" s="535">
        <v>1.0975226796929518</v>
      </c>
      <c r="S43" s="513">
        <v>54</v>
      </c>
    </row>
    <row r="44" spans="1:19" ht="14.45" customHeight="1" x14ac:dyDescent="0.2">
      <c r="A44" s="507" t="s">
        <v>1587</v>
      </c>
      <c r="B44" s="508" t="s">
        <v>1588</v>
      </c>
      <c r="C44" s="508" t="s">
        <v>450</v>
      </c>
      <c r="D44" s="508" t="s">
        <v>1583</v>
      </c>
      <c r="E44" s="508" t="s">
        <v>1589</v>
      </c>
      <c r="F44" s="508" t="s">
        <v>1666</v>
      </c>
      <c r="G44" s="508" t="s">
        <v>1667</v>
      </c>
      <c r="H44" s="512">
        <v>2134</v>
      </c>
      <c r="I44" s="512">
        <v>1024320</v>
      </c>
      <c r="J44" s="508">
        <v>1.1738173817381738</v>
      </c>
      <c r="K44" s="508">
        <v>480</v>
      </c>
      <c r="L44" s="512">
        <v>1818</v>
      </c>
      <c r="M44" s="512">
        <v>872640</v>
      </c>
      <c r="N44" s="508">
        <v>1</v>
      </c>
      <c r="O44" s="508">
        <v>480</v>
      </c>
      <c r="P44" s="512">
        <v>1694</v>
      </c>
      <c r="Q44" s="512">
        <v>814814</v>
      </c>
      <c r="R44" s="535">
        <v>0.93373441510817745</v>
      </c>
      <c r="S44" s="513">
        <v>481</v>
      </c>
    </row>
    <row r="45" spans="1:19" ht="14.45" customHeight="1" x14ac:dyDescent="0.2">
      <c r="A45" s="507" t="s">
        <v>1587</v>
      </c>
      <c r="B45" s="508" t="s">
        <v>1588</v>
      </c>
      <c r="C45" s="508" t="s">
        <v>450</v>
      </c>
      <c r="D45" s="508" t="s">
        <v>1583</v>
      </c>
      <c r="E45" s="508" t="s">
        <v>1589</v>
      </c>
      <c r="F45" s="508" t="s">
        <v>1668</v>
      </c>
      <c r="G45" s="508" t="s">
        <v>1669</v>
      </c>
      <c r="H45" s="512">
        <v>152</v>
      </c>
      <c r="I45" s="512">
        <v>31464</v>
      </c>
      <c r="J45" s="508">
        <v>1.0629370629370629</v>
      </c>
      <c r="K45" s="508">
        <v>207</v>
      </c>
      <c r="L45" s="512">
        <v>143</v>
      </c>
      <c r="M45" s="512">
        <v>29601</v>
      </c>
      <c r="N45" s="508">
        <v>1</v>
      </c>
      <c r="O45" s="508">
        <v>207</v>
      </c>
      <c r="P45" s="512">
        <v>209</v>
      </c>
      <c r="Q45" s="512">
        <v>43681</v>
      </c>
      <c r="R45" s="535">
        <v>1.4756596060943887</v>
      </c>
      <c r="S45" s="513">
        <v>209</v>
      </c>
    </row>
    <row r="46" spans="1:19" ht="14.45" customHeight="1" x14ac:dyDescent="0.2">
      <c r="A46" s="507" t="s">
        <v>1587</v>
      </c>
      <c r="B46" s="508" t="s">
        <v>1588</v>
      </c>
      <c r="C46" s="508" t="s">
        <v>450</v>
      </c>
      <c r="D46" s="508" t="s">
        <v>1583</v>
      </c>
      <c r="E46" s="508" t="s">
        <v>1589</v>
      </c>
      <c r="F46" s="508" t="s">
        <v>1670</v>
      </c>
      <c r="G46" s="508" t="s">
        <v>1671</v>
      </c>
      <c r="H46" s="512">
        <v>562</v>
      </c>
      <c r="I46" s="512">
        <v>428806</v>
      </c>
      <c r="J46" s="508">
        <v>1.1217564870259482</v>
      </c>
      <c r="K46" s="508">
        <v>763</v>
      </c>
      <c r="L46" s="512">
        <v>501</v>
      </c>
      <c r="M46" s="512">
        <v>382263</v>
      </c>
      <c r="N46" s="508">
        <v>1</v>
      </c>
      <c r="O46" s="508">
        <v>763</v>
      </c>
      <c r="P46" s="512">
        <v>487</v>
      </c>
      <c r="Q46" s="512">
        <v>372068</v>
      </c>
      <c r="R46" s="535">
        <v>0.97332988021336098</v>
      </c>
      <c r="S46" s="513">
        <v>764</v>
      </c>
    </row>
    <row r="47" spans="1:19" ht="14.45" customHeight="1" x14ac:dyDescent="0.2">
      <c r="A47" s="507" t="s">
        <v>1587</v>
      </c>
      <c r="B47" s="508" t="s">
        <v>1588</v>
      </c>
      <c r="C47" s="508" t="s">
        <v>450</v>
      </c>
      <c r="D47" s="508" t="s">
        <v>1583</v>
      </c>
      <c r="E47" s="508" t="s">
        <v>1589</v>
      </c>
      <c r="F47" s="508" t="s">
        <v>1672</v>
      </c>
      <c r="G47" s="508" t="s">
        <v>1673</v>
      </c>
      <c r="H47" s="512">
        <v>118</v>
      </c>
      <c r="I47" s="512">
        <v>249688</v>
      </c>
      <c r="J47" s="508"/>
      <c r="K47" s="508">
        <v>2116</v>
      </c>
      <c r="L47" s="512"/>
      <c r="M47" s="512"/>
      <c r="N47" s="508"/>
      <c r="O47" s="508"/>
      <c r="P47" s="512"/>
      <c r="Q47" s="512"/>
      <c r="R47" s="535"/>
      <c r="S47" s="513"/>
    </row>
    <row r="48" spans="1:19" ht="14.45" customHeight="1" x14ac:dyDescent="0.2">
      <c r="A48" s="507" t="s">
        <v>1587</v>
      </c>
      <c r="B48" s="508" t="s">
        <v>1588</v>
      </c>
      <c r="C48" s="508" t="s">
        <v>450</v>
      </c>
      <c r="D48" s="508" t="s">
        <v>1583</v>
      </c>
      <c r="E48" s="508" t="s">
        <v>1589</v>
      </c>
      <c r="F48" s="508" t="s">
        <v>1674</v>
      </c>
      <c r="G48" s="508" t="s">
        <v>1675</v>
      </c>
      <c r="H48" s="512">
        <v>285</v>
      </c>
      <c r="I48" s="512">
        <v>174420</v>
      </c>
      <c r="J48" s="508">
        <v>0.94370860927152322</v>
      </c>
      <c r="K48" s="508">
        <v>612</v>
      </c>
      <c r="L48" s="512">
        <v>302</v>
      </c>
      <c r="M48" s="512">
        <v>184824</v>
      </c>
      <c r="N48" s="508">
        <v>1</v>
      </c>
      <c r="O48" s="508">
        <v>612</v>
      </c>
      <c r="P48" s="512">
        <v>349</v>
      </c>
      <c r="Q48" s="512">
        <v>214635</v>
      </c>
      <c r="R48" s="535">
        <v>1.1612939877937931</v>
      </c>
      <c r="S48" s="513">
        <v>615</v>
      </c>
    </row>
    <row r="49" spans="1:19" ht="14.45" customHeight="1" x14ac:dyDescent="0.2">
      <c r="A49" s="507" t="s">
        <v>1587</v>
      </c>
      <c r="B49" s="508" t="s">
        <v>1588</v>
      </c>
      <c r="C49" s="508" t="s">
        <v>450</v>
      </c>
      <c r="D49" s="508" t="s">
        <v>1583</v>
      </c>
      <c r="E49" s="508" t="s">
        <v>1589</v>
      </c>
      <c r="F49" s="508" t="s">
        <v>1676</v>
      </c>
      <c r="G49" s="508" t="s">
        <v>1677</v>
      </c>
      <c r="H49" s="512">
        <v>3</v>
      </c>
      <c r="I49" s="512">
        <v>2475</v>
      </c>
      <c r="J49" s="508">
        <v>0.25</v>
      </c>
      <c r="K49" s="508">
        <v>825</v>
      </c>
      <c r="L49" s="512">
        <v>12</v>
      </c>
      <c r="M49" s="512">
        <v>9900</v>
      </c>
      <c r="N49" s="508">
        <v>1</v>
      </c>
      <c r="O49" s="508">
        <v>825</v>
      </c>
      <c r="P49" s="512">
        <v>9</v>
      </c>
      <c r="Q49" s="512">
        <v>7434</v>
      </c>
      <c r="R49" s="535">
        <v>0.75090909090909086</v>
      </c>
      <c r="S49" s="513">
        <v>826</v>
      </c>
    </row>
    <row r="50" spans="1:19" ht="14.45" customHeight="1" x14ac:dyDescent="0.2">
      <c r="A50" s="507" t="s">
        <v>1587</v>
      </c>
      <c r="B50" s="508" t="s">
        <v>1588</v>
      </c>
      <c r="C50" s="508" t="s">
        <v>450</v>
      </c>
      <c r="D50" s="508" t="s">
        <v>1583</v>
      </c>
      <c r="E50" s="508" t="s">
        <v>1589</v>
      </c>
      <c r="F50" s="508" t="s">
        <v>1678</v>
      </c>
      <c r="G50" s="508" t="s">
        <v>1679</v>
      </c>
      <c r="H50" s="512">
        <v>5</v>
      </c>
      <c r="I50" s="512">
        <v>2155</v>
      </c>
      <c r="J50" s="508">
        <v>0.625</v>
      </c>
      <c r="K50" s="508">
        <v>431</v>
      </c>
      <c r="L50" s="512">
        <v>8</v>
      </c>
      <c r="M50" s="512">
        <v>3448</v>
      </c>
      <c r="N50" s="508">
        <v>1</v>
      </c>
      <c r="O50" s="508">
        <v>431</v>
      </c>
      <c r="P50" s="512">
        <v>4</v>
      </c>
      <c r="Q50" s="512">
        <v>1732</v>
      </c>
      <c r="R50" s="535">
        <v>0.50232018561484915</v>
      </c>
      <c r="S50" s="513">
        <v>433</v>
      </c>
    </row>
    <row r="51" spans="1:19" ht="14.45" customHeight="1" x14ac:dyDescent="0.2">
      <c r="A51" s="507" t="s">
        <v>1587</v>
      </c>
      <c r="B51" s="508" t="s">
        <v>1588</v>
      </c>
      <c r="C51" s="508" t="s">
        <v>450</v>
      </c>
      <c r="D51" s="508" t="s">
        <v>1583</v>
      </c>
      <c r="E51" s="508" t="s">
        <v>1589</v>
      </c>
      <c r="F51" s="508" t="s">
        <v>1680</v>
      </c>
      <c r="G51" s="508" t="s">
        <v>1681</v>
      </c>
      <c r="H51" s="512">
        <v>225</v>
      </c>
      <c r="I51" s="512">
        <v>396675</v>
      </c>
      <c r="J51" s="508">
        <v>0.92330735713088652</v>
      </c>
      <c r="K51" s="508">
        <v>1763</v>
      </c>
      <c r="L51" s="512">
        <v>243</v>
      </c>
      <c r="M51" s="512">
        <v>429624</v>
      </c>
      <c r="N51" s="508">
        <v>1</v>
      </c>
      <c r="O51" s="508">
        <v>1768</v>
      </c>
      <c r="P51" s="512">
        <v>194</v>
      </c>
      <c r="Q51" s="512">
        <v>347454</v>
      </c>
      <c r="R51" s="535">
        <v>0.8087397352103235</v>
      </c>
      <c r="S51" s="513">
        <v>1791</v>
      </c>
    </row>
    <row r="52" spans="1:19" ht="14.45" customHeight="1" x14ac:dyDescent="0.2">
      <c r="A52" s="507" t="s">
        <v>1587</v>
      </c>
      <c r="B52" s="508" t="s">
        <v>1588</v>
      </c>
      <c r="C52" s="508" t="s">
        <v>450</v>
      </c>
      <c r="D52" s="508" t="s">
        <v>1583</v>
      </c>
      <c r="E52" s="508" t="s">
        <v>1589</v>
      </c>
      <c r="F52" s="508" t="s">
        <v>1682</v>
      </c>
      <c r="G52" s="508"/>
      <c r="H52" s="512">
        <v>0</v>
      </c>
      <c r="I52" s="512">
        <v>0</v>
      </c>
      <c r="J52" s="508"/>
      <c r="K52" s="508"/>
      <c r="L52" s="512"/>
      <c r="M52" s="512"/>
      <c r="N52" s="508"/>
      <c r="O52" s="508"/>
      <c r="P52" s="512"/>
      <c r="Q52" s="512"/>
      <c r="R52" s="535"/>
      <c r="S52" s="513"/>
    </row>
    <row r="53" spans="1:19" ht="14.45" customHeight="1" x14ac:dyDescent="0.2">
      <c r="A53" s="507" t="s">
        <v>1587</v>
      </c>
      <c r="B53" s="508" t="s">
        <v>1588</v>
      </c>
      <c r="C53" s="508" t="s">
        <v>450</v>
      </c>
      <c r="D53" s="508" t="s">
        <v>1583</v>
      </c>
      <c r="E53" s="508" t="s">
        <v>1589</v>
      </c>
      <c r="F53" s="508" t="s">
        <v>1683</v>
      </c>
      <c r="G53" s="508" t="s">
        <v>1684</v>
      </c>
      <c r="H53" s="512">
        <v>660</v>
      </c>
      <c r="I53" s="512">
        <v>99660</v>
      </c>
      <c r="J53" s="508">
        <v>0.92476430851458691</v>
      </c>
      <c r="K53" s="508">
        <v>151</v>
      </c>
      <c r="L53" s="512">
        <v>709</v>
      </c>
      <c r="M53" s="512">
        <v>107768</v>
      </c>
      <c r="N53" s="508">
        <v>1</v>
      </c>
      <c r="O53" s="508">
        <v>152</v>
      </c>
      <c r="P53" s="512">
        <v>832</v>
      </c>
      <c r="Q53" s="512">
        <v>127296</v>
      </c>
      <c r="R53" s="535">
        <v>1.1812040679979214</v>
      </c>
      <c r="S53" s="513">
        <v>153</v>
      </c>
    </row>
    <row r="54" spans="1:19" ht="14.45" customHeight="1" x14ac:dyDescent="0.2">
      <c r="A54" s="507" t="s">
        <v>1587</v>
      </c>
      <c r="B54" s="508" t="s">
        <v>1588</v>
      </c>
      <c r="C54" s="508" t="s">
        <v>450</v>
      </c>
      <c r="D54" s="508" t="s">
        <v>1583</v>
      </c>
      <c r="E54" s="508" t="s">
        <v>1589</v>
      </c>
      <c r="F54" s="508" t="s">
        <v>1685</v>
      </c>
      <c r="G54" s="508" t="s">
        <v>1686</v>
      </c>
      <c r="H54" s="512">
        <v>1432</v>
      </c>
      <c r="I54" s="512">
        <v>388072</v>
      </c>
      <c r="J54" s="508">
        <v>0.91660879875666657</v>
      </c>
      <c r="K54" s="508">
        <v>271</v>
      </c>
      <c r="L54" s="512">
        <v>1555</v>
      </c>
      <c r="M54" s="512">
        <v>423378</v>
      </c>
      <c r="N54" s="508">
        <v>1</v>
      </c>
      <c r="O54" s="508">
        <v>272.26881028938908</v>
      </c>
      <c r="P54" s="512">
        <v>1400</v>
      </c>
      <c r="Q54" s="512">
        <v>385000</v>
      </c>
      <c r="R54" s="535">
        <v>0.90935287142931376</v>
      </c>
      <c r="S54" s="513">
        <v>275</v>
      </c>
    </row>
    <row r="55" spans="1:19" ht="14.45" customHeight="1" x14ac:dyDescent="0.2">
      <c r="A55" s="507" t="s">
        <v>1587</v>
      </c>
      <c r="B55" s="508" t="s">
        <v>1588</v>
      </c>
      <c r="C55" s="508" t="s">
        <v>450</v>
      </c>
      <c r="D55" s="508" t="s">
        <v>1583</v>
      </c>
      <c r="E55" s="508" t="s">
        <v>1589</v>
      </c>
      <c r="F55" s="508" t="s">
        <v>1687</v>
      </c>
      <c r="G55" s="508" t="s">
        <v>1688</v>
      </c>
      <c r="H55" s="512">
        <v>464</v>
      </c>
      <c r="I55" s="512">
        <v>80272</v>
      </c>
      <c r="J55" s="508">
        <v>1.0932069510268563</v>
      </c>
      <c r="K55" s="508">
        <v>173</v>
      </c>
      <c r="L55" s="512">
        <v>422</v>
      </c>
      <c r="M55" s="512">
        <v>73428</v>
      </c>
      <c r="N55" s="508">
        <v>1</v>
      </c>
      <c r="O55" s="508">
        <v>174</v>
      </c>
      <c r="P55" s="512">
        <v>429</v>
      </c>
      <c r="Q55" s="512">
        <v>75504</v>
      </c>
      <c r="R55" s="535">
        <v>1.0282725935610393</v>
      </c>
      <c r="S55" s="513">
        <v>176</v>
      </c>
    </row>
    <row r="56" spans="1:19" ht="14.45" customHeight="1" x14ac:dyDescent="0.2">
      <c r="A56" s="507" t="s">
        <v>1587</v>
      </c>
      <c r="B56" s="508" t="s">
        <v>1588</v>
      </c>
      <c r="C56" s="508" t="s">
        <v>450</v>
      </c>
      <c r="D56" s="508" t="s">
        <v>1583</v>
      </c>
      <c r="E56" s="508" t="s">
        <v>1589</v>
      </c>
      <c r="F56" s="508" t="s">
        <v>1689</v>
      </c>
      <c r="G56" s="508" t="s">
        <v>1690</v>
      </c>
      <c r="H56" s="512">
        <v>1327</v>
      </c>
      <c r="I56" s="512">
        <v>581226</v>
      </c>
      <c r="J56" s="508">
        <v>0.83609429663045476</v>
      </c>
      <c r="K56" s="508">
        <v>438</v>
      </c>
      <c r="L56" s="512">
        <v>1586</v>
      </c>
      <c r="M56" s="512">
        <v>695168</v>
      </c>
      <c r="N56" s="508">
        <v>1</v>
      </c>
      <c r="O56" s="508">
        <v>438.31525851197983</v>
      </c>
      <c r="P56" s="512">
        <v>1862</v>
      </c>
      <c r="Q56" s="512">
        <v>819280</v>
      </c>
      <c r="R56" s="535">
        <v>1.1785352605413368</v>
      </c>
      <c r="S56" s="513">
        <v>440</v>
      </c>
    </row>
    <row r="57" spans="1:19" ht="14.45" customHeight="1" x14ac:dyDescent="0.2">
      <c r="A57" s="507" t="s">
        <v>1587</v>
      </c>
      <c r="B57" s="508" t="s">
        <v>1588</v>
      </c>
      <c r="C57" s="508" t="s">
        <v>450</v>
      </c>
      <c r="D57" s="508" t="s">
        <v>1583</v>
      </c>
      <c r="E57" s="508" t="s">
        <v>1589</v>
      </c>
      <c r="F57" s="508" t="s">
        <v>1691</v>
      </c>
      <c r="G57" s="508" t="s">
        <v>1692</v>
      </c>
      <c r="H57" s="512">
        <v>37</v>
      </c>
      <c r="I57" s="512">
        <v>1739</v>
      </c>
      <c r="J57" s="508">
        <v>0.97368421052631582</v>
      </c>
      <c r="K57" s="508">
        <v>47</v>
      </c>
      <c r="L57" s="512">
        <v>38</v>
      </c>
      <c r="M57" s="512">
        <v>1786</v>
      </c>
      <c r="N57" s="508">
        <v>1</v>
      </c>
      <c r="O57" s="508">
        <v>47</v>
      </c>
      <c r="P57" s="512">
        <v>70</v>
      </c>
      <c r="Q57" s="512">
        <v>3290</v>
      </c>
      <c r="R57" s="535">
        <v>1.8421052631578947</v>
      </c>
      <c r="S57" s="513">
        <v>47</v>
      </c>
    </row>
    <row r="58" spans="1:19" ht="14.45" customHeight="1" x14ac:dyDescent="0.2">
      <c r="A58" s="507" t="s">
        <v>1587</v>
      </c>
      <c r="B58" s="508" t="s">
        <v>1588</v>
      </c>
      <c r="C58" s="508" t="s">
        <v>450</v>
      </c>
      <c r="D58" s="508" t="s">
        <v>1583</v>
      </c>
      <c r="E58" s="508" t="s">
        <v>1589</v>
      </c>
      <c r="F58" s="508" t="s">
        <v>1693</v>
      </c>
      <c r="G58" s="508" t="s">
        <v>1694</v>
      </c>
      <c r="H58" s="512">
        <v>3</v>
      </c>
      <c r="I58" s="512">
        <v>132</v>
      </c>
      <c r="J58" s="508">
        <v>0.42857142857142855</v>
      </c>
      <c r="K58" s="508">
        <v>44</v>
      </c>
      <c r="L58" s="512">
        <v>7</v>
      </c>
      <c r="M58" s="512">
        <v>308</v>
      </c>
      <c r="N58" s="508">
        <v>1</v>
      </c>
      <c r="O58" s="508">
        <v>44</v>
      </c>
      <c r="P58" s="512">
        <v>6</v>
      </c>
      <c r="Q58" s="512">
        <v>270</v>
      </c>
      <c r="R58" s="535">
        <v>0.87662337662337664</v>
      </c>
      <c r="S58" s="513">
        <v>45</v>
      </c>
    </row>
    <row r="59" spans="1:19" ht="14.45" customHeight="1" x14ac:dyDescent="0.2">
      <c r="A59" s="507" t="s">
        <v>1587</v>
      </c>
      <c r="B59" s="508" t="s">
        <v>1588</v>
      </c>
      <c r="C59" s="508" t="s">
        <v>450</v>
      </c>
      <c r="D59" s="508" t="s">
        <v>1583</v>
      </c>
      <c r="E59" s="508" t="s">
        <v>1589</v>
      </c>
      <c r="F59" s="508" t="s">
        <v>1695</v>
      </c>
      <c r="G59" s="508" t="s">
        <v>1696</v>
      </c>
      <c r="H59" s="512">
        <v>10</v>
      </c>
      <c r="I59" s="512">
        <v>3770</v>
      </c>
      <c r="J59" s="508">
        <v>0.9997348183505701</v>
      </c>
      <c r="K59" s="508">
        <v>377</v>
      </c>
      <c r="L59" s="512">
        <v>10</v>
      </c>
      <c r="M59" s="512">
        <v>3771</v>
      </c>
      <c r="N59" s="508">
        <v>1</v>
      </c>
      <c r="O59" s="508">
        <v>377.1</v>
      </c>
      <c r="P59" s="512">
        <v>4</v>
      </c>
      <c r="Q59" s="512">
        <v>1516</v>
      </c>
      <c r="R59" s="535">
        <v>0.40201538053566693</v>
      </c>
      <c r="S59" s="513">
        <v>379</v>
      </c>
    </row>
    <row r="60" spans="1:19" ht="14.45" customHeight="1" x14ac:dyDescent="0.2">
      <c r="A60" s="507" t="s">
        <v>1587</v>
      </c>
      <c r="B60" s="508" t="s">
        <v>1588</v>
      </c>
      <c r="C60" s="508" t="s">
        <v>450</v>
      </c>
      <c r="D60" s="508" t="s">
        <v>1583</v>
      </c>
      <c r="E60" s="508" t="s">
        <v>1589</v>
      </c>
      <c r="F60" s="508" t="s">
        <v>1697</v>
      </c>
      <c r="G60" s="508" t="s">
        <v>1698</v>
      </c>
      <c r="H60" s="512">
        <v>36</v>
      </c>
      <c r="I60" s="512">
        <v>1296</v>
      </c>
      <c r="J60" s="508">
        <v>0.50704225352112675</v>
      </c>
      <c r="K60" s="508">
        <v>36</v>
      </c>
      <c r="L60" s="512">
        <v>71</v>
      </c>
      <c r="M60" s="512">
        <v>2556</v>
      </c>
      <c r="N60" s="508">
        <v>1</v>
      </c>
      <c r="O60" s="508">
        <v>36</v>
      </c>
      <c r="P60" s="512">
        <v>88</v>
      </c>
      <c r="Q60" s="512">
        <v>3256</v>
      </c>
      <c r="R60" s="535">
        <v>1.2738654147104851</v>
      </c>
      <c r="S60" s="513">
        <v>37</v>
      </c>
    </row>
    <row r="61" spans="1:19" ht="14.45" customHeight="1" x14ac:dyDescent="0.2">
      <c r="A61" s="507" t="s">
        <v>1587</v>
      </c>
      <c r="B61" s="508" t="s">
        <v>1588</v>
      </c>
      <c r="C61" s="508" t="s">
        <v>450</v>
      </c>
      <c r="D61" s="508" t="s">
        <v>1583</v>
      </c>
      <c r="E61" s="508" t="s">
        <v>1589</v>
      </c>
      <c r="F61" s="508" t="s">
        <v>1699</v>
      </c>
      <c r="G61" s="508" t="s">
        <v>1700</v>
      </c>
      <c r="H61" s="512">
        <v>11</v>
      </c>
      <c r="I61" s="512">
        <v>2662</v>
      </c>
      <c r="J61" s="508">
        <v>1</v>
      </c>
      <c r="K61" s="508">
        <v>242</v>
      </c>
      <c r="L61" s="512">
        <v>11</v>
      </c>
      <c r="M61" s="512">
        <v>2662</v>
      </c>
      <c r="N61" s="508">
        <v>1</v>
      </c>
      <c r="O61" s="508">
        <v>242</v>
      </c>
      <c r="P61" s="512">
        <v>1</v>
      </c>
      <c r="Q61" s="512">
        <v>242</v>
      </c>
      <c r="R61" s="535">
        <v>9.0909090909090912E-2</v>
      </c>
      <c r="S61" s="513">
        <v>242</v>
      </c>
    </row>
    <row r="62" spans="1:19" ht="14.45" customHeight="1" x14ac:dyDescent="0.2">
      <c r="A62" s="507" t="s">
        <v>1587</v>
      </c>
      <c r="B62" s="508" t="s">
        <v>1588</v>
      </c>
      <c r="C62" s="508" t="s">
        <v>450</v>
      </c>
      <c r="D62" s="508" t="s">
        <v>1583</v>
      </c>
      <c r="E62" s="508" t="s">
        <v>1589</v>
      </c>
      <c r="F62" s="508" t="s">
        <v>1701</v>
      </c>
      <c r="G62" s="508" t="s">
        <v>1702</v>
      </c>
      <c r="H62" s="512">
        <v>750</v>
      </c>
      <c r="I62" s="512">
        <v>1119750</v>
      </c>
      <c r="J62" s="508">
        <v>0.43911007025761123</v>
      </c>
      <c r="K62" s="508">
        <v>1493</v>
      </c>
      <c r="L62" s="512">
        <v>1708</v>
      </c>
      <c r="M62" s="512">
        <v>2550044</v>
      </c>
      <c r="N62" s="508">
        <v>1</v>
      </c>
      <c r="O62" s="508">
        <v>1493</v>
      </c>
      <c r="P62" s="512">
        <v>2205</v>
      </c>
      <c r="Q62" s="512">
        <v>3298680</v>
      </c>
      <c r="R62" s="535">
        <v>1.2935776794439626</v>
      </c>
      <c r="S62" s="513">
        <v>1496</v>
      </c>
    </row>
    <row r="63" spans="1:19" ht="14.45" customHeight="1" x14ac:dyDescent="0.2">
      <c r="A63" s="507" t="s">
        <v>1587</v>
      </c>
      <c r="B63" s="508" t="s">
        <v>1588</v>
      </c>
      <c r="C63" s="508" t="s">
        <v>450</v>
      </c>
      <c r="D63" s="508" t="s">
        <v>1583</v>
      </c>
      <c r="E63" s="508" t="s">
        <v>1589</v>
      </c>
      <c r="F63" s="508" t="s">
        <v>1703</v>
      </c>
      <c r="G63" s="508" t="s">
        <v>1704</v>
      </c>
      <c r="H63" s="512">
        <v>2251</v>
      </c>
      <c r="I63" s="512">
        <v>736077</v>
      </c>
      <c r="J63" s="508">
        <v>0.3570748730964467</v>
      </c>
      <c r="K63" s="508">
        <v>327</v>
      </c>
      <c r="L63" s="512">
        <v>6304</v>
      </c>
      <c r="M63" s="512">
        <v>2061408</v>
      </c>
      <c r="N63" s="508">
        <v>1</v>
      </c>
      <c r="O63" s="508">
        <v>327</v>
      </c>
      <c r="P63" s="512">
        <v>6608</v>
      </c>
      <c r="Q63" s="512">
        <v>2174032</v>
      </c>
      <c r="R63" s="535">
        <v>1.0546345022431269</v>
      </c>
      <c r="S63" s="513">
        <v>329</v>
      </c>
    </row>
    <row r="64" spans="1:19" ht="14.45" customHeight="1" x14ac:dyDescent="0.2">
      <c r="A64" s="507" t="s">
        <v>1587</v>
      </c>
      <c r="B64" s="508" t="s">
        <v>1588</v>
      </c>
      <c r="C64" s="508" t="s">
        <v>450</v>
      </c>
      <c r="D64" s="508" t="s">
        <v>1583</v>
      </c>
      <c r="E64" s="508" t="s">
        <v>1589</v>
      </c>
      <c r="F64" s="508" t="s">
        <v>1705</v>
      </c>
      <c r="G64" s="508" t="s">
        <v>1706</v>
      </c>
      <c r="H64" s="512">
        <v>126</v>
      </c>
      <c r="I64" s="512">
        <v>111762</v>
      </c>
      <c r="J64" s="508">
        <v>0.29406100025258902</v>
      </c>
      <c r="K64" s="508">
        <v>887</v>
      </c>
      <c r="L64" s="512">
        <v>428</v>
      </c>
      <c r="M64" s="512">
        <v>380064</v>
      </c>
      <c r="N64" s="508">
        <v>1</v>
      </c>
      <c r="O64" s="508">
        <v>888</v>
      </c>
      <c r="P64" s="512">
        <v>459</v>
      </c>
      <c r="Q64" s="512">
        <v>408969</v>
      </c>
      <c r="R64" s="535">
        <v>1.076052980550644</v>
      </c>
      <c r="S64" s="513">
        <v>891</v>
      </c>
    </row>
    <row r="65" spans="1:19" ht="14.45" customHeight="1" x14ac:dyDescent="0.2">
      <c r="A65" s="507" t="s">
        <v>1587</v>
      </c>
      <c r="B65" s="508" t="s">
        <v>1588</v>
      </c>
      <c r="C65" s="508" t="s">
        <v>450</v>
      </c>
      <c r="D65" s="508" t="s">
        <v>1583</v>
      </c>
      <c r="E65" s="508" t="s">
        <v>1589</v>
      </c>
      <c r="F65" s="508" t="s">
        <v>1707</v>
      </c>
      <c r="G65" s="508" t="s">
        <v>1708</v>
      </c>
      <c r="H65" s="512">
        <v>9</v>
      </c>
      <c r="I65" s="512">
        <v>2979</v>
      </c>
      <c r="J65" s="508">
        <v>0.99598796389167499</v>
      </c>
      <c r="K65" s="508">
        <v>331</v>
      </c>
      <c r="L65" s="512">
        <v>9</v>
      </c>
      <c r="M65" s="512">
        <v>2991</v>
      </c>
      <c r="N65" s="508">
        <v>1</v>
      </c>
      <c r="O65" s="508">
        <v>332.33333333333331</v>
      </c>
      <c r="P65" s="512">
        <v>20</v>
      </c>
      <c r="Q65" s="512">
        <v>6680</v>
      </c>
      <c r="R65" s="535">
        <v>2.2333667669675692</v>
      </c>
      <c r="S65" s="513">
        <v>334</v>
      </c>
    </row>
    <row r="66" spans="1:19" ht="14.45" customHeight="1" x14ac:dyDescent="0.2">
      <c r="A66" s="507" t="s">
        <v>1587</v>
      </c>
      <c r="B66" s="508" t="s">
        <v>1588</v>
      </c>
      <c r="C66" s="508" t="s">
        <v>450</v>
      </c>
      <c r="D66" s="508" t="s">
        <v>1583</v>
      </c>
      <c r="E66" s="508" t="s">
        <v>1589</v>
      </c>
      <c r="F66" s="508" t="s">
        <v>1709</v>
      </c>
      <c r="G66" s="508" t="s">
        <v>1710</v>
      </c>
      <c r="H66" s="512">
        <v>5292</v>
      </c>
      <c r="I66" s="512">
        <v>1375920</v>
      </c>
      <c r="J66" s="508">
        <v>0.41304741345538154</v>
      </c>
      <c r="K66" s="508">
        <v>260</v>
      </c>
      <c r="L66" s="512">
        <v>12763</v>
      </c>
      <c r="M66" s="512">
        <v>3331143</v>
      </c>
      <c r="N66" s="508">
        <v>1</v>
      </c>
      <c r="O66" s="508">
        <v>261</v>
      </c>
      <c r="P66" s="512">
        <v>16006</v>
      </c>
      <c r="Q66" s="512">
        <v>4193572</v>
      </c>
      <c r="R66" s="535">
        <v>1.2588988224162097</v>
      </c>
      <c r="S66" s="513">
        <v>262</v>
      </c>
    </row>
    <row r="67" spans="1:19" ht="14.45" customHeight="1" x14ac:dyDescent="0.2">
      <c r="A67" s="507" t="s">
        <v>1587</v>
      </c>
      <c r="B67" s="508" t="s">
        <v>1588</v>
      </c>
      <c r="C67" s="508" t="s">
        <v>450</v>
      </c>
      <c r="D67" s="508" t="s">
        <v>1583</v>
      </c>
      <c r="E67" s="508" t="s">
        <v>1589</v>
      </c>
      <c r="F67" s="508" t="s">
        <v>1711</v>
      </c>
      <c r="G67" s="508" t="s">
        <v>1712</v>
      </c>
      <c r="H67" s="512">
        <v>43</v>
      </c>
      <c r="I67" s="512">
        <v>7095</v>
      </c>
      <c r="J67" s="508">
        <v>0.22872340425531915</v>
      </c>
      <c r="K67" s="508">
        <v>165</v>
      </c>
      <c r="L67" s="512">
        <v>188</v>
      </c>
      <c r="M67" s="512">
        <v>31020</v>
      </c>
      <c r="N67" s="508">
        <v>1</v>
      </c>
      <c r="O67" s="508">
        <v>165</v>
      </c>
      <c r="P67" s="512">
        <v>453</v>
      </c>
      <c r="Q67" s="512">
        <v>75198</v>
      </c>
      <c r="R67" s="535">
        <v>2.4241779497098648</v>
      </c>
      <c r="S67" s="513">
        <v>166</v>
      </c>
    </row>
    <row r="68" spans="1:19" ht="14.45" customHeight="1" x14ac:dyDescent="0.2">
      <c r="A68" s="507" t="s">
        <v>1587</v>
      </c>
      <c r="B68" s="508" t="s">
        <v>1588</v>
      </c>
      <c r="C68" s="508" t="s">
        <v>450</v>
      </c>
      <c r="D68" s="508" t="s">
        <v>1583</v>
      </c>
      <c r="E68" s="508" t="s">
        <v>1589</v>
      </c>
      <c r="F68" s="508" t="s">
        <v>1713</v>
      </c>
      <c r="G68" s="508" t="s">
        <v>1714</v>
      </c>
      <c r="H68" s="512">
        <v>63</v>
      </c>
      <c r="I68" s="512">
        <v>67851</v>
      </c>
      <c r="J68" s="508">
        <v>0.3040654997176736</v>
      </c>
      <c r="K68" s="508">
        <v>1077</v>
      </c>
      <c r="L68" s="512">
        <v>207</v>
      </c>
      <c r="M68" s="512">
        <v>223146</v>
      </c>
      <c r="N68" s="508">
        <v>1</v>
      </c>
      <c r="O68" s="508">
        <v>1078</v>
      </c>
      <c r="P68" s="512">
        <v>159</v>
      </c>
      <c r="Q68" s="512">
        <v>171561</v>
      </c>
      <c r="R68" s="535">
        <v>0.76882848000860426</v>
      </c>
      <c r="S68" s="513">
        <v>1079</v>
      </c>
    </row>
    <row r="69" spans="1:19" ht="14.45" customHeight="1" thickBot="1" x14ac:dyDescent="0.25">
      <c r="A69" s="514" t="s">
        <v>1587</v>
      </c>
      <c r="B69" s="515" t="s">
        <v>1588</v>
      </c>
      <c r="C69" s="515" t="s">
        <v>450</v>
      </c>
      <c r="D69" s="515" t="s">
        <v>1583</v>
      </c>
      <c r="E69" s="515" t="s">
        <v>1589</v>
      </c>
      <c r="F69" s="515" t="s">
        <v>1715</v>
      </c>
      <c r="G69" s="515" t="s">
        <v>1716</v>
      </c>
      <c r="H69" s="519"/>
      <c r="I69" s="519"/>
      <c r="J69" s="515"/>
      <c r="K69" s="515"/>
      <c r="L69" s="519">
        <v>795</v>
      </c>
      <c r="M69" s="519">
        <v>120621</v>
      </c>
      <c r="N69" s="515">
        <v>1</v>
      </c>
      <c r="O69" s="515">
        <v>151.72452830188681</v>
      </c>
      <c r="P69" s="519">
        <v>682</v>
      </c>
      <c r="Q69" s="519">
        <v>103664</v>
      </c>
      <c r="R69" s="527">
        <v>0.85941917244924182</v>
      </c>
      <c r="S69" s="520">
        <v>152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6E7487D-E839-40FA-9FA9-36F62845CB53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35616215</v>
      </c>
      <c r="C3" s="222">
        <f t="shared" ref="C3:R3" si="0">SUBTOTAL(9,C6:C1048576)</f>
        <v>22.183656572384603</v>
      </c>
      <c r="D3" s="222">
        <f t="shared" si="0"/>
        <v>49079334</v>
      </c>
      <c r="E3" s="222">
        <f t="shared" si="0"/>
        <v>28</v>
      </c>
      <c r="F3" s="222">
        <f t="shared" si="0"/>
        <v>49384139</v>
      </c>
      <c r="G3" s="225">
        <f>IF(D3&lt;&gt;0,F3/D3,"")</f>
        <v>1.0062104550970477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4"/>
      <c r="B5" s="605">
        <v>2015</v>
      </c>
      <c r="C5" s="606"/>
      <c r="D5" s="606">
        <v>2018</v>
      </c>
      <c r="E5" s="606"/>
      <c r="F5" s="606">
        <v>2019</v>
      </c>
      <c r="G5" s="632" t="s">
        <v>2</v>
      </c>
      <c r="H5" s="605">
        <v>2015</v>
      </c>
      <c r="I5" s="606"/>
      <c r="J5" s="606">
        <v>2018</v>
      </c>
      <c r="K5" s="606"/>
      <c r="L5" s="606">
        <v>2019</v>
      </c>
      <c r="M5" s="632" t="s">
        <v>2</v>
      </c>
      <c r="N5" s="605">
        <v>2015</v>
      </c>
      <c r="O5" s="606"/>
      <c r="P5" s="606">
        <v>2018</v>
      </c>
      <c r="Q5" s="606"/>
      <c r="R5" s="606">
        <v>2019</v>
      </c>
      <c r="S5" s="632" t="s">
        <v>2</v>
      </c>
    </row>
    <row r="6" spans="1:19" ht="14.45" customHeight="1" x14ac:dyDescent="0.2">
      <c r="A6" s="599" t="s">
        <v>1719</v>
      </c>
      <c r="B6" s="633">
        <v>908592</v>
      </c>
      <c r="C6" s="585">
        <v>0.79176059793004105</v>
      </c>
      <c r="D6" s="633">
        <v>1147559</v>
      </c>
      <c r="E6" s="585">
        <v>1</v>
      </c>
      <c r="F6" s="633">
        <v>1000299</v>
      </c>
      <c r="G6" s="590">
        <v>0.87167544326696933</v>
      </c>
      <c r="H6" s="633"/>
      <c r="I6" s="585"/>
      <c r="J6" s="633"/>
      <c r="K6" s="585"/>
      <c r="L6" s="633"/>
      <c r="M6" s="590"/>
      <c r="N6" s="633"/>
      <c r="O6" s="585"/>
      <c r="P6" s="633"/>
      <c r="Q6" s="585"/>
      <c r="R6" s="633"/>
      <c r="S6" s="122"/>
    </row>
    <row r="7" spans="1:19" ht="14.45" customHeight="1" x14ac:dyDescent="0.2">
      <c r="A7" s="540" t="s">
        <v>1720</v>
      </c>
      <c r="B7" s="634">
        <v>1469344</v>
      </c>
      <c r="C7" s="508">
        <v>0.98376662939628678</v>
      </c>
      <c r="D7" s="634">
        <v>1493590</v>
      </c>
      <c r="E7" s="508">
        <v>1</v>
      </c>
      <c r="F7" s="634">
        <v>2083834</v>
      </c>
      <c r="G7" s="535">
        <v>1.3951847561914581</v>
      </c>
      <c r="H7" s="634"/>
      <c r="I7" s="508"/>
      <c r="J7" s="634"/>
      <c r="K7" s="508"/>
      <c r="L7" s="634"/>
      <c r="M7" s="535"/>
      <c r="N7" s="634"/>
      <c r="O7" s="508"/>
      <c r="P7" s="634"/>
      <c r="Q7" s="508"/>
      <c r="R7" s="634"/>
      <c r="S7" s="572"/>
    </row>
    <row r="8" spans="1:19" ht="14.45" customHeight="1" x14ac:dyDescent="0.2">
      <c r="A8" s="540" t="s">
        <v>1721</v>
      </c>
      <c r="B8" s="634">
        <v>3090540</v>
      </c>
      <c r="C8" s="508">
        <v>0.83438040126414892</v>
      </c>
      <c r="D8" s="634">
        <v>3703994</v>
      </c>
      <c r="E8" s="508">
        <v>1</v>
      </c>
      <c r="F8" s="634">
        <v>3780766</v>
      </c>
      <c r="G8" s="535">
        <v>1.0207268154322064</v>
      </c>
      <c r="H8" s="634"/>
      <c r="I8" s="508"/>
      <c r="J8" s="634"/>
      <c r="K8" s="508"/>
      <c r="L8" s="634"/>
      <c r="M8" s="535"/>
      <c r="N8" s="634"/>
      <c r="O8" s="508"/>
      <c r="P8" s="634"/>
      <c r="Q8" s="508"/>
      <c r="R8" s="634"/>
      <c r="S8" s="572"/>
    </row>
    <row r="9" spans="1:19" ht="14.45" customHeight="1" x14ac:dyDescent="0.2">
      <c r="A9" s="540" t="s">
        <v>1722</v>
      </c>
      <c r="B9" s="634">
        <v>1132354</v>
      </c>
      <c r="C9" s="508">
        <v>0.86075485581542432</v>
      </c>
      <c r="D9" s="634">
        <v>1315536</v>
      </c>
      <c r="E9" s="508">
        <v>1</v>
      </c>
      <c r="F9" s="634">
        <v>1351259</v>
      </c>
      <c r="G9" s="535">
        <v>1.0271547110835431</v>
      </c>
      <c r="H9" s="634"/>
      <c r="I9" s="508"/>
      <c r="J9" s="634"/>
      <c r="K9" s="508"/>
      <c r="L9" s="634"/>
      <c r="M9" s="535"/>
      <c r="N9" s="634"/>
      <c r="O9" s="508"/>
      <c r="P9" s="634"/>
      <c r="Q9" s="508"/>
      <c r="R9" s="634"/>
      <c r="S9" s="572"/>
    </row>
    <row r="10" spans="1:19" ht="14.45" customHeight="1" x14ac:dyDescent="0.2">
      <c r="A10" s="540" t="s">
        <v>1723</v>
      </c>
      <c r="B10" s="634">
        <v>201207</v>
      </c>
      <c r="C10" s="508">
        <v>1.0407707228759859</v>
      </c>
      <c r="D10" s="634">
        <v>193325</v>
      </c>
      <c r="E10" s="508">
        <v>1</v>
      </c>
      <c r="F10" s="634">
        <v>211491</v>
      </c>
      <c r="G10" s="535">
        <v>1.0939661192292771</v>
      </c>
      <c r="H10" s="634"/>
      <c r="I10" s="508"/>
      <c r="J10" s="634"/>
      <c r="K10" s="508"/>
      <c r="L10" s="634"/>
      <c r="M10" s="535"/>
      <c r="N10" s="634"/>
      <c r="O10" s="508"/>
      <c r="P10" s="634"/>
      <c r="Q10" s="508"/>
      <c r="R10" s="634"/>
      <c r="S10" s="572"/>
    </row>
    <row r="11" spans="1:19" ht="14.45" customHeight="1" x14ac:dyDescent="0.2">
      <c r="A11" s="540" t="s">
        <v>1724</v>
      </c>
      <c r="B11" s="634">
        <v>502786</v>
      </c>
      <c r="C11" s="508">
        <v>0.8520135905713293</v>
      </c>
      <c r="D11" s="634">
        <v>590115</v>
      </c>
      <c r="E11" s="508">
        <v>1</v>
      </c>
      <c r="F11" s="634">
        <v>585521</v>
      </c>
      <c r="G11" s="535">
        <v>0.99221507672233378</v>
      </c>
      <c r="H11" s="634"/>
      <c r="I11" s="508"/>
      <c r="J11" s="634"/>
      <c r="K11" s="508"/>
      <c r="L11" s="634"/>
      <c r="M11" s="535"/>
      <c r="N11" s="634"/>
      <c r="O11" s="508"/>
      <c r="P11" s="634"/>
      <c r="Q11" s="508"/>
      <c r="R11" s="634"/>
      <c r="S11" s="572"/>
    </row>
    <row r="12" spans="1:19" ht="14.45" customHeight="1" x14ac:dyDescent="0.2">
      <c r="A12" s="540" t="s">
        <v>1725</v>
      </c>
      <c r="B12" s="634">
        <v>1132217</v>
      </c>
      <c r="C12" s="508">
        <v>0.73208166189482282</v>
      </c>
      <c r="D12" s="634">
        <v>1546572</v>
      </c>
      <c r="E12" s="508">
        <v>1</v>
      </c>
      <c r="F12" s="634">
        <v>2089559</v>
      </c>
      <c r="G12" s="535">
        <v>1.3510906702048142</v>
      </c>
      <c r="H12" s="634"/>
      <c r="I12" s="508"/>
      <c r="J12" s="634"/>
      <c r="K12" s="508"/>
      <c r="L12" s="634"/>
      <c r="M12" s="535"/>
      <c r="N12" s="634"/>
      <c r="O12" s="508"/>
      <c r="P12" s="634"/>
      <c r="Q12" s="508"/>
      <c r="R12" s="634"/>
      <c r="S12" s="572"/>
    </row>
    <row r="13" spans="1:19" ht="14.45" customHeight="1" x14ac:dyDescent="0.2">
      <c r="A13" s="540" t="s">
        <v>1726</v>
      </c>
      <c r="B13" s="634">
        <v>699509</v>
      </c>
      <c r="C13" s="508">
        <v>0.99828887353933449</v>
      </c>
      <c r="D13" s="634">
        <v>700708</v>
      </c>
      <c r="E13" s="508">
        <v>1</v>
      </c>
      <c r="F13" s="634">
        <v>864202</v>
      </c>
      <c r="G13" s="535">
        <v>1.233326863686443</v>
      </c>
      <c r="H13" s="634"/>
      <c r="I13" s="508"/>
      <c r="J13" s="634"/>
      <c r="K13" s="508"/>
      <c r="L13" s="634"/>
      <c r="M13" s="535"/>
      <c r="N13" s="634"/>
      <c r="O13" s="508"/>
      <c r="P13" s="634"/>
      <c r="Q13" s="508"/>
      <c r="R13" s="634"/>
      <c r="S13" s="572"/>
    </row>
    <row r="14" spans="1:19" ht="14.45" customHeight="1" x14ac:dyDescent="0.2">
      <c r="A14" s="540" t="s">
        <v>1727</v>
      </c>
      <c r="B14" s="634">
        <v>685363</v>
      </c>
      <c r="C14" s="508">
        <v>0.90431121385330737</v>
      </c>
      <c r="D14" s="634">
        <v>757884</v>
      </c>
      <c r="E14" s="508">
        <v>1</v>
      </c>
      <c r="F14" s="634">
        <v>831948</v>
      </c>
      <c r="G14" s="535">
        <v>1.097724717766835</v>
      </c>
      <c r="H14" s="634"/>
      <c r="I14" s="508"/>
      <c r="J14" s="634"/>
      <c r="K14" s="508"/>
      <c r="L14" s="634"/>
      <c r="M14" s="535"/>
      <c r="N14" s="634"/>
      <c r="O14" s="508"/>
      <c r="P14" s="634"/>
      <c r="Q14" s="508"/>
      <c r="R14" s="634"/>
      <c r="S14" s="572"/>
    </row>
    <row r="15" spans="1:19" ht="14.45" customHeight="1" x14ac:dyDescent="0.2">
      <c r="A15" s="540" t="s">
        <v>1728</v>
      </c>
      <c r="B15" s="634">
        <v>4227975</v>
      </c>
      <c r="C15" s="508">
        <v>0.91412493532657568</v>
      </c>
      <c r="D15" s="634">
        <v>4625161</v>
      </c>
      <c r="E15" s="508">
        <v>1</v>
      </c>
      <c r="F15" s="634">
        <v>4851842</v>
      </c>
      <c r="G15" s="535">
        <v>1.0490104020162758</v>
      </c>
      <c r="H15" s="634"/>
      <c r="I15" s="508"/>
      <c r="J15" s="634"/>
      <c r="K15" s="508"/>
      <c r="L15" s="634"/>
      <c r="M15" s="535"/>
      <c r="N15" s="634"/>
      <c r="O15" s="508"/>
      <c r="P15" s="634"/>
      <c r="Q15" s="508"/>
      <c r="R15" s="634"/>
      <c r="S15" s="572"/>
    </row>
    <row r="16" spans="1:19" ht="14.45" customHeight="1" x14ac:dyDescent="0.2">
      <c r="A16" s="540" t="s">
        <v>1729</v>
      </c>
      <c r="B16" s="634">
        <v>816341</v>
      </c>
      <c r="C16" s="508">
        <v>0.95541950676004639</v>
      </c>
      <c r="D16" s="634">
        <v>854432</v>
      </c>
      <c r="E16" s="508">
        <v>1</v>
      </c>
      <c r="F16" s="634">
        <v>971026</v>
      </c>
      <c r="G16" s="535">
        <v>1.1364579041983447</v>
      </c>
      <c r="H16" s="634"/>
      <c r="I16" s="508"/>
      <c r="J16" s="634"/>
      <c r="K16" s="508"/>
      <c r="L16" s="634"/>
      <c r="M16" s="535"/>
      <c r="N16" s="634"/>
      <c r="O16" s="508"/>
      <c r="P16" s="634"/>
      <c r="Q16" s="508"/>
      <c r="R16" s="634"/>
      <c r="S16" s="572"/>
    </row>
    <row r="17" spans="1:19" ht="14.45" customHeight="1" x14ac:dyDescent="0.2">
      <c r="A17" s="540" t="s">
        <v>1730</v>
      </c>
      <c r="B17" s="634">
        <v>236900</v>
      </c>
      <c r="C17" s="508">
        <v>0.76549241616420116</v>
      </c>
      <c r="D17" s="634">
        <v>309474</v>
      </c>
      <c r="E17" s="508">
        <v>1</v>
      </c>
      <c r="F17" s="634">
        <v>298419</v>
      </c>
      <c r="G17" s="535">
        <v>0.96427809767541051</v>
      </c>
      <c r="H17" s="634"/>
      <c r="I17" s="508"/>
      <c r="J17" s="634"/>
      <c r="K17" s="508"/>
      <c r="L17" s="634"/>
      <c r="M17" s="535"/>
      <c r="N17" s="634"/>
      <c r="O17" s="508"/>
      <c r="P17" s="634"/>
      <c r="Q17" s="508"/>
      <c r="R17" s="634"/>
      <c r="S17" s="572"/>
    </row>
    <row r="18" spans="1:19" ht="14.45" customHeight="1" x14ac:dyDescent="0.2">
      <c r="A18" s="540" t="s">
        <v>1731</v>
      </c>
      <c r="B18" s="634">
        <v>113891</v>
      </c>
      <c r="C18" s="508">
        <v>0.80156948305591724</v>
      </c>
      <c r="D18" s="634">
        <v>142085</v>
      </c>
      <c r="E18" s="508">
        <v>1</v>
      </c>
      <c r="F18" s="634">
        <v>117134</v>
      </c>
      <c r="G18" s="535">
        <v>0.82439384875250732</v>
      </c>
      <c r="H18" s="634"/>
      <c r="I18" s="508"/>
      <c r="J18" s="634"/>
      <c r="K18" s="508"/>
      <c r="L18" s="634"/>
      <c r="M18" s="535"/>
      <c r="N18" s="634"/>
      <c r="O18" s="508"/>
      <c r="P18" s="634"/>
      <c r="Q18" s="508"/>
      <c r="R18" s="634"/>
      <c r="S18" s="572"/>
    </row>
    <row r="19" spans="1:19" ht="14.45" customHeight="1" x14ac:dyDescent="0.2">
      <c r="A19" s="540" t="s">
        <v>1732</v>
      </c>
      <c r="B19" s="634">
        <v>67157</v>
      </c>
      <c r="C19" s="508">
        <v>1.4029036975141007</v>
      </c>
      <c r="D19" s="634">
        <v>47870</v>
      </c>
      <c r="E19" s="508">
        <v>1</v>
      </c>
      <c r="F19" s="634">
        <v>62331</v>
      </c>
      <c r="G19" s="535">
        <v>1.3020889910173385</v>
      </c>
      <c r="H19" s="634"/>
      <c r="I19" s="508"/>
      <c r="J19" s="634"/>
      <c r="K19" s="508"/>
      <c r="L19" s="634"/>
      <c r="M19" s="535"/>
      <c r="N19" s="634"/>
      <c r="O19" s="508"/>
      <c r="P19" s="634"/>
      <c r="Q19" s="508"/>
      <c r="R19" s="634"/>
      <c r="S19" s="572"/>
    </row>
    <row r="20" spans="1:19" ht="14.45" customHeight="1" x14ac:dyDescent="0.2">
      <c r="A20" s="540" t="s">
        <v>1733</v>
      </c>
      <c r="B20" s="634">
        <v>5756871</v>
      </c>
      <c r="C20" s="508">
        <v>0.74434032669476013</v>
      </c>
      <c r="D20" s="634">
        <v>7734192</v>
      </c>
      <c r="E20" s="508">
        <v>1</v>
      </c>
      <c r="F20" s="634">
        <v>9098486</v>
      </c>
      <c r="G20" s="535">
        <v>1.1763977413542359</v>
      </c>
      <c r="H20" s="634"/>
      <c r="I20" s="508"/>
      <c r="J20" s="634"/>
      <c r="K20" s="508"/>
      <c r="L20" s="634"/>
      <c r="M20" s="535"/>
      <c r="N20" s="634"/>
      <c r="O20" s="508"/>
      <c r="P20" s="634"/>
      <c r="Q20" s="508"/>
      <c r="R20" s="634"/>
      <c r="S20" s="572"/>
    </row>
    <row r="21" spans="1:19" ht="14.45" customHeight="1" x14ac:dyDescent="0.2">
      <c r="A21" s="540" t="s">
        <v>1734</v>
      </c>
      <c r="B21" s="634">
        <v>5828400</v>
      </c>
      <c r="C21" s="508">
        <v>0.48596728200510281</v>
      </c>
      <c r="D21" s="634">
        <v>11993400</v>
      </c>
      <c r="E21" s="508">
        <v>1</v>
      </c>
      <c r="F21" s="634">
        <v>9858353</v>
      </c>
      <c r="G21" s="535">
        <v>0.82198150649523904</v>
      </c>
      <c r="H21" s="634"/>
      <c r="I21" s="508"/>
      <c r="J21" s="634"/>
      <c r="K21" s="508"/>
      <c r="L21" s="634"/>
      <c r="M21" s="535"/>
      <c r="N21" s="634"/>
      <c r="O21" s="508"/>
      <c r="P21" s="634"/>
      <c r="Q21" s="508"/>
      <c r="R21" s="634"/>
      <c r="S21" s="572"/>
    </row>
    <row r="22" spans="1:19" ht="14.45" customHeight="1" x14ac:dyDescent="0.2">
      <c r="A22" s="540" t="s">
        <v>1735</v>
      </c>
      <c r="B22" s="634">
        <v>34023</v>
      </c>
      <c r="C22" s="508">
        <v>0.69726406394097751</v>
      </c>
      <c r="D22" s="634">
        <v>48795</v>
      </c>
      <c r="E22" s="508">
        <v>1</v>
      </c>
      <c r="F22" s="634">
        <v>65537</v>
      </c>
      <c r="G22" s="535">
        <v>1.3431089250947843</v>
      </c>
      <c r="H22" s="634"/>
      <c r="I22" s="508"/>
      <c r="J22" s="634"/>
      <c r="K22" s="508"/>
      <c r="L22" s="634"/>
      <c r="M22" s="535"/>
      <c r="N22" s="634"/>
      <c r="O22" s="508"/>
      <c r="P22" s="634"/>
      <c r="Q22" s="508"/>
      <c r="R22" s="634"/>
      <c r="S22" s="572"/>
    </row>
    <row r="23" spans="1:19" ht="14.45" customHeight="1" x14ac:dyDescent="0.2">
      <c r="A23" s="540" t="s">
        <v>1736</v>
      </c>
      <c r="B23" s="634">
        <v>1238584</v>
      </c>
      <c r="C23" s="508">
        <v>0.87252490243318259</v>
      </c>
      <c r="D23" s="634">
        <v>1419540</v>
      </c>
      <c r="E23" s="508">
        <v>1</v>
      </c>
      <c r="F23" s="634">
        <v>1181463</v>
      </c>
      <c r="G23" s="535">
        <v>0.83228581089648757</v>
      </c>
      <c r="H23" s="634"/>
      <c r="I23" s="508"/>
      <c r="J23" s="634"/>
      <c r="K23" s="508"/>
      <c r="L23" s="634"/>
      <c r="M23" s="535"/>
      <c r="N23" s="634"/>
      <c r="O23" s="508"/>
      <c r="P23" s="634"/>
      <c r="Q23" s="508"/>
      <c r="R23" s="634"/>
      <c r="S23" s="572"/>
    </row>
    <row r="24" spans="1:19" ht="14.45" customHeight="1" x14ac:dyDescent="0.2">
      <c r="A24" s="540" t="s">
        <v>1737</v>
      </c>
      <c r="B24" s="634">
        <v>324436</v>
      </c>
      <c r="C24" s="508">
        <v>0.71899723868325527</v>
      </c>
      <c r="D24" s="634">
        <v>451234</v>
      </c>
      <c r="E24" s="508">
        <v>1</v>
      </c>
      <c r="F24" s="634">
        <v>583422</v>
      </c>
      <c r="G24" s="535">
        <v>1.2929477831900964</v>
      </c>
      <c r="H24" s="634"/>
      <c r="I24" s="508"/>
      <c r="J24" s="634"/>
      <c r="K24" s="508"/>
      <c r="L24" s="634"/>
      <c r="M24" s="535"/>
      <c r="N24" s="634"/>
      <c r="O24" s="508"/>
      <c r="P24" s="634"/>
      <c r="Q24" s="508"/>
      <c r="R24" s="634"/>
      <c r="S24" s="572"/>
    </row>
    <row r="25" spans="1:19" ht="14.45" customHeight="1" x14ac:dyDescent="0.2">
      <c r="A25" s="540" t="s">
        <v>1738</v>
      </c>
      <c r="B25" s="634">
        <v>272</v>
      </c>
      <c r="C25" s="508">
        <v>0.18566552901023892</v>
      </c>
      <c r="D25" s="634">
        <v>1465</v>
      </c>
      <c r="E25" s="508">
        <v>1</v>
      </c>
      <c r="F25" s="634">
        <v>1615</v>
      </c>
      <c r="G25" s="535">
        <v>1.1023890784982935</v>
      </c>
      <c r="H25" s="634"/>
      <c r="I25" s="508"/>
      <c r="J25" s="634"/>
      <c r="K25" s="508"/>
      <c r="L25" s="634"/>
      <c r="M25" s="535"/>
      <c r="N25" s="634"/>
      <c r="O25" s="508"/>
      <c r="P25" s="634"/>
      <c r="Q25" s="508"/>
      <c r="R25" s="634"/>
      <c r="S25" s="572"/>
    </row>
    <row r="26" spans="1:19" ht="14.45" customHeight="1" x14ac:dyDescent="0.2">
      <c r="A26" s="540" t="s">
        <v>1739</v>
      </c>
      <c r="B26" s="634">
        <v>108068</v>
      </c>
      <c r="C26" s="508">
        <v>0.50690457428046076</v>
      </c>
      <c r="D26" s="634">
        <v>213192</v>
      </c>
      <c r="E26" s="508">
        <v>1</v>
      </c>
      <c r="F26" s="634">
        <v>196231</v>
      </c>
      <c r="G26" s="535">
        <v>0.92044260572629366</v>
      </c>
      <c r="H26" s="634"/>
      <c r="I26" s="508"/>
      <c r="J26" s="634"/>
      <c r="K26" s="508"/>
      <c r="L26" s="634"/>
      <c r="M26" s="535"/>
      <c r="N26" s="634"/>
      <c r="O26" s="508"/>
      <c r="P26" s="634"/>
      <c r="Q26" s="508"/>
      <c r="R26" s="634"/>
      <c r="S26" s="572"/>
    </row>
    <row r="27" spans="1:19" ht="14.45" customHeight="1" x14ac:dyDescent="0.2">
      <c r="A27" s="540" t="s">
        <v>1740</v>
      </c>
      <c r="B27" s="634">
        <v>53196</v>
      </c>
      <c r="C27" s="508">
        <v>0.8130712560755663</v>
      </c>
      <c r="D27" s="634">
        <v>65426</v>
      </c>
      <c r="E27" s="508">
        <v>1</v>
      </c>
      <c r="F27" s="634">
        <v>59559</v>
      </c>
      <c r="G27" s="535">
        <v>0.91032617002414939</v>
      </c>
      <c r="H27" s="634"/>
      <c r="I27" s="508"/>
      <c r="J27" s="634"/>
      <c r="K27" s="508"/>
      <c r="L27" s="634"/>
      <c r="M27" s="535"/>
      <c r="N27" s="634"/>
      <c r="O27" s="508"/>
      <c r="P27" s="634"/>
      <c r="Q27" s="508"/>
      <c r="R27" s="634"/>
      <c r="S27" s="572"/>
    </row>
    <row r="28" spans="1:19" ht="14.45" customHeight="1" x14ac:dyDescent="0.2">
      <c r="A28" s="540" t="s">
        <v>1741</v>
      </c>
      <c r="B28" s="634">
        <v>762220</v>
      </c>
      <c r="C28" s="508">
        <v>1.0843176389752316</v>
      </c>
      <c r="D28" s="634">
        <v>702949</v>
      </c>
      <c r="E28" s="508">
        <v>1</v>
      </c>
      <c r="F28" s="634">
        <v>421732</v>
      </c>
      <c r="G28" s="535">
        <v>0.59994679557122921</v>
      </c>
      <c r="H28" s="634"/>
      <c r="I28" s="508"/>
      <c r="J28" s="634"/>
      <c r="K28" s="508"/>
      <c r="L28" s="634"/>
      <c r="M28" s="535"/>
      <c r="N28" s="634"/>
      <c r="O28" s="508"/>
      <c r="P28" s="634"/>
      <c r="Q28" s="508"/>
      <c r="R28" s="634"/>
      <c r="S28" s="572"/>
    </row>
    <row r="29" spans="1:19" ht="14.45" customHeight="1" x14ac:dyDescent="0.2">
      <c r="A29" s="540" t="s">
        <v>1742</v>
      </c>
      <c r="B29" s="634">
        <v>322510</v>
      </c>
      <c r="C29" s="508">
        <v>0.9635447787949043</v>
      </c>
      <c r="D29" s="634">
        <v>334712</v>
      </c>
      <c r="E29" s="508">
        <v>1</v>
      </c>
      <c r="F29" s="634">
        <v>355975</v>
      </c>
      <c r="G29" s="535">
        <v>1.0635262554076341</v>
      </c>
      <c r="H29" s="634"/>
      <c r="I29" s="508"/>
      <c r="J29" s="634"/>
      <c r="K29" s="508"/>
      <c r="L29" s="634"/>
      <c r="M29" s="535"/>
      <c r="N29" s="634"/>
      <c r="O29" s="508"/>
      <c r="P29" s="634"/>
      <c r="Q29" s="508"/>
      <c r="R29" s="634"/>
      <c r="S29" s="572"/>
    </row>
    <row r="30" spans="1:19" ht="14.45" customHeight="1" x14ac:dyDescent="0.2">
      <c r="A30" s="540" t="s">
        <v>1743</v>
      </c>
      <c r="B30" s="634">
        <v>4586562</v>
      </c>
      <c r="C30" s="508">
        <v>0.65235557414052803</v>
      </c>
      <c r="D30" s="634">
        <v>7030770</v>
      </c>
      <c r="E30" s="508">
        <v>1</v>
      </c>
      <c r="F30" s="634">
        <v>6829503</v>
      </c>
      <c r="G30" s="535">
        <v>0.97137340575783304</v>
      </c>
      <c r="H30" s="634"/>
      <c r="I30" s="508"/>
      <c r="J30" s="634"/>
      <c r="K30" s="508"/>
      <c r="L30" s="634"/>
      <c r="M30" s="535"/>
      <c r="N30" s="634"/>
      <c r="O30" s="508"/>
      <c r="P30" s="634"/>
      <c r="Q30" s="508"/>
      <c r="R30" s="634"/>
      <c r="S30" s="572"/>
    </row>
    <row r="31" spans="1:19" ht="14.45" customHeight="1" x14ac:dyDescent="0.2">
      <c r="A31" s="540" t="s">
        <v>1744</v>
      </c>
      <c r="B31" s="634">
        <v>375704</v>
      </c>
      <c r="C31" s="508">
        <v>0.84239887173117067</v>
      </c>
      <c r="D31" s="634">
        <v>445993</v>
      </c>
      <c r="E31" s="508">
        <v>1</v>
      </c>
      <c r="F31" s="634">
        <v>445824</v>
      </c>
      <c r="G31" s="535">
        <v>0.99962107028585645</v>
      </c>
      <c r="H31" s="634"/>
      <c r="I31" s="508"/>
      <c r="J31" s="634"/>
      <c r="K31" s="508"/>
      <c r="L31" s="634"/>
      <c r="M31" s="535"/>
      <c r="N31" s="634"/>
      <c r="O31" s="508"/>
      <c r="P31" s="634"/>
      <c r="Q31" s="508"/>
      <c r="R31" s="634"/>
      <c r="S31" s="572"/>
    </row>
    <row r="32" spans="1:19" ht="14.45" customHeight="1" x14ac:dyDescent="0.2">
      <c r="A32" s="540" t="s">
        <v>1745</v>
      </c>
      <c r="B32" s="634">
        <v>941193</v>
      </c>
      <c r="C32" s="508">
        <v>0.7786659496576972</v>
      </c>
      <c r="D32" s="634">
        <v>1208725</v>
      </c>
      <c r="E32" s="508">
        <v>1</v>
      </c>
      <c r="F32" s="634">
        <v>1186808</v>
      </c>
      <c r="G32" s="535">
        <v>0.98186767047922396</v>
      </c>
      <c r="H32" s="634"/>
      <c r="I32" s="508"/>
      <c r="J32" s="634"/>
      <c r="K32" s="508"/>
      <c r="L32" s="634"/>
      <c r="M32" s="535"/>
      <c r="N32" s="634"/>
      <c r="O32" s="508"/>
      <c r="P32" s="634"/>
      <c r="Q32" s="508"/>
      <c r="R32" s="634"/>
      <c r="S32" s="572"/>
    </row>
    <row r="33" spans="1:19" ht="14.45" customHeight="1" thickBot="1" x14ac:dyDescent="0.25">
      <c r="A33" s="636" t="s">
        <v>1746</v>
      </c>
      <c r="B33" s="635"/>
      <c r="C33" s="515"/>
      <c r="D33" s="635">
        <v>636</v>
      </c>
      <c r="E33" s="515">
        <v>1</v>
      </c>
      <c r="F33" s="635"/>
      <c r="G33" s="527"/>
      <c r="H33" s="635"/>
      <c r="I33" s="515"/>
      <c r="J33" s="635"/>
      <c r="K33" s="515"/>
      <c r="L33" s="635"/>
      <c r="M33" s="527"/>
      <c r="N33" s="635"/>
      <c r="O33" s="515"/>
      <c r="P33" s="635"/>
      <c r="Q33" s="515"/>
      <c r="R33" s="635"/>
      <c r="S33" s="5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8A39421-9A64-4349-B5AE-34F696BFB52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7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1780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165196</v>
      </c>
      <c r="G3" s="103">
        <f t="shared" si="0"/>
        <v>35616215</v>
      </c>
      <c r="H3" s="103"/>
      <c r="I3" s="103"/>
      <c r="J3" s="103">
        <f t="shared" si="0"/>
        <v>190778</v>
      </c>
      <c r="K3" s="103">
        <f t="shared" si="0"/>
        <v>49079334</v>
      </c>
      <c r="L3" s="103"/>
      <c r="M3" s="103"/>
      <c r="N3" s="103">
        <f t="shared" si="0"/>
        <v>193845</v>
      </c>
      <c r="O3" s="103">
        <f t="shared" si="0"/>
        <v>49384139</v>
      </c>
      <c r="P3" s="75">
        <f>IF(K3=0,0,O3/K3)</f>
        <v>1.0062104550970477</v>
      </c>
      <c r="Q3" s="104">
        <f>IF(N3=0,0,O3/N3)</f>
        <v>254.7609636565297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3"/>
      <c r="B5" s="621"/>
      <c r="C5" s="623"/>
      <c r="D5" s="637"/>
      <c r="E5" s="625"/>
      <c r="F5" s="638" t="s">
        <v>71</v>
      </c>
      <c r="G5" s="639" t="s">
        <v>14</v>
      </c>
      <c r="H5" s="640"/>
      <c r="I5" s="640"/>
      <c r="J5" s="638" t="s">
        <v>71</v>
      </c>
      <c r="K5" s="639" t="s">
        <v>14</v>
      </c>
      <c r="L5" s="640"/>
      <c r="M5" s="640"/>
      <c r="N5" s="638" t="s">
        <v>71</v>
      </c>
      <c r="O5" s="639" t="s">
        <v>14</v>
      </c>
      <c r="P5" s="641"/>
      <c r="Q5" s="630"/>
    </row>
    <row r="6" spans="1:17" ht="14.45" customHeight="1" x14ac:dyDescent="0.2">
      <c r="A6" s="584" t="s">
        <v>1747</v>
      </c>
      <c r="B6" s="585" t="s">
        <v>1588</v>
      </c>
      <c r="C6" s="585" t="s">
        <v>1589</v>
      </c>
      <c r="D6" s="585" t="s">
        <v>1590</v>
      </c>
      <c r="E6" s="585" t="s">
        <v>1591</v>
      </c>
      <c r="F6" s="116">
        <v>749</v>
      </c>
      <c r="G6" s="116">
        <v>129577</v>
      </c>
      <c r="H6" s="116">
        <v>0.99028643922719495</v>
      </c>
      <c r="I6" s="116">
        <v>173</v>
      </c>
      <c r="J6" s="116">
        <v>752</v>
      </c>
      <c r="K6" s="116">
        <v>130848</v>
      </c>
      <c r="L6" s="116">
        <v>1</v>
      </c>
      <c r="M6" s="116">
        <v>174</v>
      </c>
      <c r="N6" s="116">
        <v>773</v>
      </c>
      <c r="O6" s="116">
        <v>135275</v>
      </c>
      <c r="P6" s="590">
        <v>1.0338331499144044</v>
      </c>
      <c r="Q6" s="598">
        <v>175</v>
      </c>
    </row>
    <row r="7" spans="1:17" ht="14.45" customHeight="1" x14ac:dyDescent="0.2">
      <c r="A7" s="507" t="s">
        <v>1747</v>
      </c>
      <c r="B7" s="508" t="s">
        <v>1588</v>
      </c>
      <c r="C7" s="508" t="s">
        <v>1589</v>
      </c>
      <c r="D7" s="508" t="s">
        <v>1604</v>
      </c>
      <c r="E7" s="508" t="s">
        <v>1605</v>
      </c>
      <c r="F7" s="512">
        <v>35</v>
      </c>
      <c r="G7" s="512">
        <v>37450</v>
      </c>
      <c r="H7" s="512">
        <v>0.30701754385964913</v>
      </c>
      <c r="I7" s="512">
        <v>1070</v>
      </c>
      <c r="J7" s="512">
        <v>114</v>
      </c>
      <c r="K7" s="512">
        <v>121980</v>
      </c>
      <c r="L7" s="512">
        <v>1</v>
      </c>
      <c r="M7" s="512">
        <v>1070</v>
      </c>
      <c r="N7" s="512">
        <v>98</v>
      </c>
      <c r="O7" s="512">
        <v>105154</v>
      </c>
      <c r="P7" s="535">
        <v>0.86205935399245781</v>
      </c>
      <c r="Q7" s="513">
        <v>1073</v>
      </c>
    </row>
    <row r="8" spans="1:17" ht="14.45" customHeight="1" x14ac:dyDescent="0.2">
      <c r="A8" s="507" t="s">
        <v>1747</v>
      </c>
      <c r="B8" s="508" t="s">
        <v>1588</v>
      </c>
      <c r="C8" s="508" t="s">
        <v>1589</v>
      </c>
      <c r="D8" s="508" t="s">
        <v>1606</v>
      </c>
      <c r="E8" s="508" t="s">
        <v>1607</v>
      </c>
      <c r="F8" s="512">
        <v>924</v>
      </c>
      <c r="G8" s="512">
        <v>42504</v>
      </c>
      <c r="H8" s="512">
        <v>1.0694444444444444</v>
      </c>
      <c r="I8" s="512">
        <v>46</v>
      </c>
      <c r="J8" s="512">
        <v>864</v>
      </c>
      <c r="K8" s="512">
        <v>39744</v>
      </c>
      <c r="L8" s="512">
        <v>1</v>
      </c>
      <c r="M8" s="512">
        <v>46</v>
      </c>
      <c r="N8" s="512">
        <v>847</v>
      </c>
      <c r="O8" s="512">
        <v>39809</v>
      </c>
      <c r="P8" s="535">
        <v>1.001635466988728</v>
      </c>
      <c r="Q8" s="513">
        <v>47</v>
      </c>
    </row>
    <row r="9" spans="1:17" ht="14.45" customHeight="1" x14ac:dyDescent="0.2">
      <c r="A9" s="507" t="s">
        <v>1747</v>
      </c>
      <c r="B9" s="508" t="s">
        <v>1588</v>
      </c>
      <c r="C9" s="508" t="s">
        <v>1589</v>
      </c>
      <c r="D9" s="508" t="s">
        <v>1608</v>
      </c>
      <c r="E9" s="508" t="s">
        <v>1609</v>
      </c>
      <c r="F9" s="512">
        <v>84</v>
      </c>
      <c r="G9" s="512">
        <v>29148</v>
      </c>
      <c r="H9" s="512">
        <v>1.0632911392405062</v>
      </c>
      <c r="I9" s="512">
        <v>347</v>
      </c>
      <c r="J9" s="512">
        <v>79</v>
      </c>
      <c r="K9" s="512">
        <v>27413</v>
      </c>
      <c r="L9" s="512">
        <v>1</v>
      </c>
      <c r="M9" s="512">
        <v>347</v>
      </c>
      <c r="N9" s="512">
        <v>111</v>
      </c>
      <c r="O9" s="512">
        <v>38628</v>
      </c>
      <c r="P9" s="535">
        <v>1.4091124648889213</v>
      </c>
      <c r="Q9" s="513">
        <v>348</v>
      </c>
    </row>
    <row r="10" spans="1:17" ht="14.45" customHeight="1" x14ac:dyDescent="0.2">
      <c r="A10" s="507" t="s">
        <v>1747</v>
      </c>
      <c r="B10" s="508" t="s">
        <v>1588</v>
      </c>
      <c r="C10" s="508" t="s">
        <v>1589</v>
      </c>
      <c r="D10" s="508" t="s">
        <v>1610</v>
      </c>
      <c r="E10" s="508" t="s">
        <v>1611</v>
      </c>
      <c r="F10" s="512">
        <v>28</v>
      </c>
      <c r="G10" s="512">
        <v>1428</v>
      </c>
      <c r="H10" s="512">
        <v>0.82352941176470584</v>
      </c>
      <c r="I10" s="512">
        <v>51</v>
      </c>
      <c r="J10" s="512">
        <v>34</v>
      </c>
      <c r="K10" s="512">
        <v>1734</v>
      </c>
      <c r="L10" s="512">
        <v>1</v>
      </c>
      <c r="M10" s="512">
        <v>51</v>
      </c>
      <c r="N10" s="512">
        <v>13</v>
      </c>
      <c r="O10" s="512">
        <v>663</v>
      </c>
      <c r="P10" s="535">
        <v>0.38235294117647056</v>
      </c>
      <c r="Q10" s="513">
        <v>51</v>
      </c>
    </row>
    <row r="11" spans="1:17" ht="14.45" customHeight="1" x14ac:dyDescent="0.2">
      <c r="A11" s="507" t="s">
        <v>1747</v>
      </c>
      <c r="B11" s="508" t="s">
        <v>1588</v>
      </c>
      <c r="C11" s="508" t="s">
        <v>1589</v>
      </c>
      <c r="D11" s="508" t="s">
        <v>1614</v>
      </c>
      <c r="E11" s="508" t="s">
        <v>1615</v>
      </c>
      <c r="F11" s="512">
        <v>493</v>
      </c>
      <c r="G11" s="512">
        <v>185861</v>
      </c>
      <c r="H11" s="512">
        <v>0.90625</v>
      </c>
      <c r="I11" s="512">
        <v>377</v>
      </c>
      <c r="J11" s="512">
        <v>544</v>
      </c>
      <c r="K11" s="512">
        <v>205088</v>
      </c>
      <c r="L11" s="512">
        <v>1</v>
      </c>
      <c r="M11" s="512">
        <v>377</v>
      </c>
      <c r="N11" s="512">
        <v>487</v>
      </c>
      <c r="O11" s="512">
        <v>184086</v>
      </c>
      <c r="P11" s="535">
        <v>0.89759517865501637</v>
      </c>
      <c r="Q11" s="513">
        <v>378</v>
      </c>
    </row>
    <row r="12" spans="1:17" ht="14.45" customHeight="1" x14ac:dyDescent="0.2">
      <c r="A12" s="507" t="s">
        <v>1747</v>
      </c>
      <c r="B12" s="508" t="s">
        <v>1588</v>
      </c>
      <c r="C12" s="508" t="s">
        <v>1589</v>
      </c>
      <c r="D12" s="508" t="s">
        <v>1616</v>
      </c>
      <c r="E12" s="508" t="s">
        <v>1617</v>
      </c>
      <c r="F12" s="512">
        <v>13</v>
      </c>
      <c r="G12" s="512">
        <v>442</v>
      </c>
      <c r="H12" s="512">
        <v>0.72222222222222221</v>
      </c>
      <c r="I12" s="512">
        <v>34</v>
      </c>
      <c r="J12" s="512">
        <v>18</v>
      </c>
      <c r="K12" s="512">
        <v>612</v>
      </c>
      <c r="L12" s="512">
        <v>1</v>
      </c>
      <c r="M12" s="512">
        <v>34</v>
      </c>
      <c r="N12" s="512">
        <v>10</v>
      </c>
      <c r="O12" s="512">
        <v>340</v>
      </c>
      <c r="P12" s="535">
        <v>0.55555555555555558</v>
      </c>
      <c r="Q12" s="513">
        <v>34</v>
      </c>
    </row>
    <row r="13" spans="1:17" ht="14.45" customHeight="1" x14ac:dyDescent="0.2">
      <c r="A13" s="507" t="s">
        <v>1747</v>
      </c>
      <c r="B13" s="508" t="s">
        <v>1588</v>
      </c>
      <c r="C13" s="508" t="s">
        <v>1589</v>
      </c>
      <c r="D13" s="508" t="s">
        <v>1618</v>
      </c>
      <c r="E13" s="508" t="s">
        <v>1619</v>
      </c>
      <c r="F13" s="512">
        <v>44</v>
      </c>
      <c r="G13" s="512">
        <v>23056</v>
      </c>
      <c r="H13" s="512">
        <v>0.95652173913043481</v>
      </c>
      <c r="I13" s="512">
        <v>524</v>
      </c>
      <c r="J13" s="512">
        <v>46</v>
      </c>
      <c r="K13" s="512">
        <v>24104</v>
      </c>
      <c r="L13" s="512">
        <v>1</v>
      </c>
      <c r="M13" s="512">
        <v>524</v>
      </c>
      <c r="N13" s="512">
        <v>21</v>
      </c>
      <c r="O13" s="512">
        <v>11025</v>
      </c>
      <c r="P13" s="535">
        <v>0.45739296382343181</v>
      </c>
      <c r="Q13" s="513">
        <v>525</v>
      </c>
    </row>
    <row r="14" spans="1:17" ht="14.45" customHeight="1" x14ac:dyDescent="0.2">
      <c r="A14" s="507" t="s">
        <v>1747</v>
      </c>
      <c r="B14" s="508" t="s">
        <v>1588</v>
      </c>
      <c r="C14" s="508" t="s">
        <v>1589</v>
      </c>
      <c r="D14" s="508" t="s">
        <v>1620</v>
      </c>
      <c r="E14" s="508" t="s">
        <v>1621</v>
      </c>
      <c r="F14" s="512">
        <v>21</v>
      </c>
      <c r="G14" s="512">
        <v>1197</v>
      </c>
      <c r="H14" s="512">
        <v>1.4906600249066002</v>
      </c>
      <c r="I14" s="512">
        <v>57</v>
      </c>
      <c r="J14" s="512">
        <v>14</v>
      </c>
      <c r="K14" s="512">
        <v>803</v>
      </c>
      <c r="L14" s="512">
        <v>1</v>
      </c>
      <c r="M14" s="512">
        <v>57.357142857142854</v>
      </c>
      <c r="N14" s="512">
        <v>28</v>
      </c>
      <c r="O14" s="512">
        <v>1624</v>
      </c>
      <c r="P14" s="535">
        <v>2.0224159402241595</v>
      </c>
      <c r="Q14" s="513">
        <v>58</v>
      </c>
    </row>
    <row r="15" spans="1:17" ht="14.45" customHeight="1" x14ac:dyDescent="0.2">
      <c r="A15" s="507" t="s">
        <v>1747</v>
      </c>
      <c r="B15" s="508" t="s">
        <v>1588</v>
      </c>
      <c r="C15" s="508" t="s">
        <v>1589</v>
      </c>
      <c r="D15" s="508" t="s">
        <v>1622</v>
      </c>
      <c r="E15" s="508" t="s">
        <v>1623</v>
      </c>
      <c r="F15" s="512">
        <v>8</v>
      </c>
      <c r="G15" s="512">
        <v>1792</v>
      </c>
      <c r="H15" s="512">
        <v>0.99555555555555553</v>
      </c>
      <c r="I15" s="512">
        <v>224</v>
      </c>
      <c r="J15" s="512">
        <v>8</v>
      </c>
      <c r="K15" s="512">
        <v>1800</v>
      </c>
      <c r="L15" s="512">
        <v>1</v>
      </c>
      <c r="M15" s="512">
        <v>225</v>
      </c>
      <c r="N15" s="512">
        <v>2</v>
      </c>
      <c r="O15" s="512">
        <v>452</v>
      </c>
      <c r="P15" s="535">
        <v>0.25111111111111112</v>
      </c>
      <c r="Q15" s="513">
        <v>226</v>
      </c>
    </row>
    <row r="16" spans="1:17" ht="14.45" customHeight="1" x14ac:dyDescent="0.2">
      <c r="A16" s="507" t="s">
        <v>1747</v>
      </c>
      <c r="B16" s="508" t="s">
        <v>1588</v>
      </c>
      <c r="C16" s="508" t="s">
        <v>1589</v>
      </c>
      <c r="D16" s="508" t="s">
        <v>1624</v>
      </c>
      <c r="E16" s="508" t="s">
        <v>1625</v>
      </c>
      <c r="F16" s="512">
        <v>8</v>
      </c>
      <c r="G16" s="512">
        <v>4424</v>
      </c>
      <c r="H16" s="512">
        <v>0.99819494584837543</v>
      </c>
      <c r="I16" s="512">
        <v>553</v>
      </c>
      <c r="J16" s="512">
        <v>8</v>
      </c>
      <c r="K16" s="512">
        <v>4432</v>
      </c>
      <c r="L16" s="512">
        <v>1</v>
      </c>
      <c r="M16" s="512">
        <v>554</v>
      </c>
      <c r="N16" s="512">
        <v>1</v>
      </c>
      <c r="O16" s="512">
        <v>555</v>
      </c>
      <c r="P16" s="535">
        <v>0.12522563176895307</v>
      </c>
      <c r="Q16" s="513">
        <v>555</v>
      </c>
    </row>
    <row r="17" spans="1:17" ht="14.45" customHeight="1" x14ac:dyDescent="0.2">
      <c r="A17" s="507" t="s">
        <v>1747</v>
      </c>
      <c r="B17" s="508" t="s">
        <v>1588</v>
      </c>
      <c r="C17" s="508" t="s">
        <v>1589</v>
      </c>
      <c r="D17" s="508" t="s">
        <v>1626</v>
      </c>
      <c r="E17" s="508" t="s">
        <v>1627</v>
      </c>
      <c r="F17" s="512"/>
      <c r="G17" s="512"/>
      <c r="H17" s="512"/>
      <c r="I17" s="512"/>
      <c r="J17" s="512">
        <v>2</v>
      </c>
      <c r="K17" s="512">
        <v>428</v>
      </c>
      <c r="L17" s="512">
        <v>1</v>
      </c>
      <c r="M17" s="512">
        <v>214</v>
      </c>
      <c r="N17" s="512">
        <v>2</v>
      </c>
      <c r="O17" s="512">
        <v>432</v>
      </c>
      <c r="P17" s="535">
        <v>1.0093457943925233</v>
      </c>
      <c r="Q17" s="513">
        <v>216</v>
      </c>
    </row>
    <row r="18" spans="1:17" ht="14.45" customHeight="1" x14ac:dyDescent="0.2">
      <c r="A18" s="507" t="s">
        <v>1747</v>
      </c>
      <c r="B18" s="508" t="s">
        <v>1588</v>
      </c>
      <c r="C18" s="508" t="s">
        <v>1589</v>
      </c>
      <c r="D18" s="508" t="s">
        <v>1628</v>
      </c>
      <c r="E18" s="508" t="s">
        <v>1629</v>
      </c>
      <c r="F18" s="512"/>
      <c r="G18" s="512"/>
      <c r="H18" s="512"/>
      <c r="I18" s="512"/>
      <c r="J18" s="512">
        <v>14</v>
      </c>
      <c r="K18" s="512">
        <v>1988</v>
      </c>
      <c r="L18" s="512">
        <v>1</v>
      </c>
      <c r="M18" s="512">
        <v>142</v>
      </c>
      <c r="N18" s="512"/>
      <c r="O18" s="512"/>
      <c r="P18" s="535"/>
      <c r="Q18" s="513"/>
    </row>
    <row r="19" spans="1:17" ht="14.45" customHeight="1" x14ac:dyDescent="0.2">
      <c r="A19" s="507" t="s">
        <v>1747</v>
      </c>
      <c r="B19" s="508" t="s">
        <v>1588</v>
      </c>
      <c r="C19" s="508" t="s">
        <v>1589</v>
      </c>
      <c r="D19" s="508" t="s">
        <v>1634</v>
      </c>
      <c r="E19" s="508" t="s">
        <v>1635</v>
      </c>
      <c r="F19" s="512">
        <v>549</v>
      </c>
      <c r="G19" s="512">
        <v>9333</v>
      </c>
      <c r="H19" s="512">
        <v>1.0578034682080926</v>
      </c>
      <c r="I19" s="512">
        <v>17</v>
      </c>
      <c r="J19" s="512">
        <v>519</v>
      </c>
      <c r="K19" s="512">
        <v>8823</v>
      </c>
      <c r="L19" s="512">
        <v>1</v>
      </c>
      <c r="M19" s="512">
        <v>17</v>
      </c>
      <c r="N19" s="512">
        <v>466</v>
      </c>
      <c r="O19" s="512">
        <v>7922</v>
      </c>
      <c r="P19" s="535">
        <v>0.89788053949903657</v>
      </c>
      <c r="Q19" s="513">
        <v>17</v>
      </c>
    </row>
    <row r="20" spans="1:17" ht="14.45" customHeight="1" x14ac:dyDescent="0.2">
      <c r="A20" s="507" t="s">
        <v>1747</v>
      </c>
      <c r="B20" s="508" t="s">
        <v>1588</v>
      </c>
      <c r="C20" s="508" t="s">
        <v>1589</v>
      </c>
      <c r="D20" s="508" t="s">
        <v>1636</v>
      </c>
      <c r="E20" s="508" t="s">
        <v>1637</v>
      </c>
      <c r="F20" s="512">
        <v>5</v>
      </c>
      <c r="G20" s="512">
        <v>715</v>
      </c>
      <c r="H20" s="512"/>
      <c r="I20" s="512">
        <v>143</v>
      </c>
      <c r="J20" s="512"/>
      <c r="K20" s="512"/>
      <c r="L20" s="512"/>
      <c r="M20" s="512"/>
      <c r="N20" s="512">
        <v>1</v>
      </c>
      <c r="O20" s="512">
        <v>144</v>
      </c>
      <c r="P20" s="535"/>
      <c r="Q20" s="513">
        <v>144</v>
      </c>
    </row>
    <row r="21" spans="1:17" ht="14.45" customHeight="1" x14ac:dyDescent="0.2">
      <c r="A21" s="507" t="s">
        <v>1747</v>
      </c>
      <c r="B21" s="508" t="s">
        <v>1588</v>
      </c>
      <c r="C21" s="508" t="s">
        <v>1589</v>
      </c>
      <c r="D21" s="508" t="s">
        <v>1638</v>
      </c>
      <c r="E21" s="508" t="s">
        <v>1639</v>
      </c>
      <c r="F21" s="512">
        <v>19</v>
      </c>
      <c r="G21" s="512">
        <v>1235</v>
      </c>
      <c r="H21" s="512">
        <v>4.75</v>
      </c>
      <c r="I21" s="512">
        <v>65</v>
      </c>
      <c r="J21" s="512">
        <v>4</v>
      </c>
      <c r="K21" s="512">
        <v>260</v>
      </c>
      <c r="L21" s="512">
        <v>1</v>
      </c>
      <c r="M21" s="512">
        <v>65</v>
      </c>
      <c r="N21" s="512">
        <v>3</v>
      </c>
      <c r="O21" s="512">
        <v>198</v>
      </c>
      <c r="P21" s="535">
        <v>0.7615384615384615</v>
      </c>
      <c r="Q21" s="513">
        <v>66</v>
      </c>
    </row>
    <row r="22" spans="1:17" ht="14.45" customHeight="1" x14ac:dyDescent="0.2">
      <c r="A22" s="507" t="s">
        <v>1747</v>
      </c>
      <c r="B22" s="508" t="s">
        <v>1588</v>
      </c>
      <c r="C22" s="508" t="s">
        <v>1589</v>
      </c>
      <c r="D22" s="508" t="s">
        <v>1644</v>
      </c>
      <c r="E22" s="508" t="s">
        <v>1645</v>
      </c>
      <c r="F22" s="512">
        <v>744</v>
      </c>
      <c r="G22" s="512">
        <v>101184</v>
      </c>
      <c r="H22" s="512">
        <v>0.96033712024145101</v>
      </c>
      <c r="I22" s="512">
        <v>136</v>
      </c>
      <c r="J22" s="512">
        <v>771</v>
      </c>
      <c r="K22" s="512">
        <v>105363</v>
      </c>
      <c r="L22" s="512">
        <v>1</v>
      </c>
      <c r="M22" s="512">
        <v>136.65758754863813</v>
      </c>
      <c r="N22" s="512">
        <v>681</v>
      </c>
      <c r="O22" s="512">
        <v>93978</v>
      </c>
      <c r="P22" s="535">
        <v>0.89194499017681728</v>
      </c>
      <c r="Q22" s="513">
        <v>138</v>
      </c>
    </row>
    <row r="23" spans="1:17" ht="14.45" customHeight="1" x14ac:dyDescent="0.2">
      <c r="A23" s="507" t="s">
        <v>1747</v>
      </c>
      <c r="B23" s="508" t="s">
        <v>1588</v>
      </c>
      <c r="C23" s="508" t="s">
        <v>1589</v>
      </c>
      <c r="D23" s="508" t="s">
        <v>1646</v>
      </c>
      <c r="E23" s="508" t="s">
        <v>1647</v>
      </c>
      <c r="F23" s="512">
        <v>214</v>
      </c>
      <c r="G23" s="512">
        <v>19474</v>
      </c>
      <c r="H23" s="512">
        <v>0.9145299145299145</v>
      </c>
      <c r="I23" s="512">
        <v>91</v>
      </c>
      <c r="J23" s="512">
        <v>234</v>
      </c>
      <c r="K23" s="512">
        <v>21294</v>
      </c>
      <c r="L23" s="512">
        <v>1</v>
      </c>
      <c r="M23" s="512">
        <v>91</v>
      </c>
      <c r="N23" s="512">
        <v>208</v>
      </c>
      <c r="O23" s="512">
        <v>19136</v>
      </c>
      <c r="P23" s="535">
        <v>0.89865689865689868</v>
      </c>
      <c r="Q23" s="513">
        <v>92</v>
      </c>
    </row>
    <row r="24" spans="1:17" ht="14.45" customHeight="1" x14ac:dyDescent="0.2">
      <c r="A24" s="507" t="s">
        <v>1747</v>
      </c>
      <c r="B24" s="508" t="s">
        <v>1588</v>
      </c>
      <c r="C24" s="508" t="s">
        <v>1589</v>
      </c>
      <c r="D24" s="508" t="s">
        <v>1648</v>
      </c>
      <c r="E24" s="508" t="s">
        <v>1649</v>
      </c>
      <c r="F24" s="512">
        <v>5</v>
      </c>
      <c r="G24" s="512">
        <v>685</v>
      </c>
      <c r="H24" s="512">
        <v>0.61878952122854558</v>
      </c>
      <c r="I24" s="512">
        <v>137</v>
      </c>
      <c r="J24" s="512">
        <v>8</v>
      </c>
      <c r="K24" s="512">
        <v>1107</v>
      </c>
      <c r="L24" s="512">
        <v>1</v>
      </c>
      <c r="M24" s="512">
        <v>138.375</v>
      </c>
      <c r="N24" s="512">
        <v>5</v>
      </c>
      <c r="O24" s="512">
        <v>700</v>
      </c>
      <c r="P24" s="535">
        <v>0.63233965672990067</v>
      </c>
      <c r="Q24" s="513">
        <v>140</v>
      </c>
    </row>
    <row r="25" spans="1:17" ht="14.45" customHeight="1" x14ac:dyDescent="0.2">
      <c r="A25" s="507" t="s">
        <v>1747</v>
      </c>
      <c r="B25" s="508" t="s">
        <v>1588</v>
      </c>
      <c r="C25" s="508" t="s">
        <v>1589</v>
      </c>
      <c r="D25" s="508" t="s">
        <v>1650</v>
      </c>
      <c r="E25" s="508" t="s">
        <v>1651</v>
      </c>
      <c r="F25" s="512">
        <v>29</v>
      </c>
      <c r="G25" s="512">
        <v>1914</v>
      </c>
      <c r="H25" s="512">
        <v>0.3906122448979592</v>
      </c>
      <c r="I25" s="512">
        <v>66</v>
      </c>
      <c r="J25" s="512">
        <v>74</v>
      </c>
      <c r="K25" s="512">
        <v>4900</v>
      </c>
      <c r="L25" s="512">
        <v>1</v>
      </c>
      <c r="M25" s="512">
        <v>66.21621621621621</v>
      </c>
      <c r="N25" s="512">
        <v>23</v>
      </c>
      <c r="O25" s="512">
        <v>1541</v>
      </c>
      <c r="P25" s="535">
        <v>0.31448979591836734</v>
      </c>
      <c r="Q25" s="513">
        <v>67</v>
      </c>
    </row>
    <row r="26" spans="1:17" ht="14.45" customHeight="1" x14ac:dyDescent="0.2">
      <c r="A26" s="507" t="s">
        <v>1747</v>
      </c>
      <c r="B26" s="508" t="s">
        <v>1588</v>
      </c>
      <c r="C26" s="508" t="s">
        <v>1589</v>
      </c>
      <c r="D26" s="508" t="s">
        <v>1652</v>
      </c>
      <c r="E26" s="508" t="s">
        <v>1653</v>
      </c>
      <c r="F26" s="512">
        <v>523</v>
      </c>
      <c r="G26" s="512">
        <v>171544</v>
      </c>
      <c r="H26" s="512">
        <v>1.065173116089613</v>
      </c>
      <c r="I26" s="512">
        <v>328</v>
      </c>
      <c r="J26" s="512">
        <v>491</v>
      </c>
      <c r="K26" s="512">
        <v>161048</v>
      </c>
      <c r="L26" s="512">
        <v>1</v>
      </c>
      <c r="M26" s="512">
        <v>328</v>
      </c>
      <c r="N26" s="512">
        <v>438</v>
      </c>
      <c r="O26" s="512">
        <v>144102</v>
      </c>
      <c r="P26" s="535">
        <v>0.89477671253290947</v>
      </c>
      <c r="Q26" s="513">
        <v>329</v>
      </c>
    </row>
    <row r="27" spans="1:17" ht="14.45" customHeight="1" x14ac:dyDescent="0.2">
      <c r="A27" s="507" t="s">
        <v>1747</v>
      </c>
      <c r="B27" s="508" t="s">
        <v>1588</v>
      </c>
      <c r="C27" s="508" t="s">
        <v>1589</v>
      </c>
      <c r="D27" s="508" t="s">
        <v>1660</v>
      </c>
      <c r="E27" s="508" t="s">
        <v>1661</v>
      </c>
      <c r="F27" s="512">
        <v>134</v>
      </c>
      <c r="G27" s="512">
        <v>6834</v>
      </c>
      <c r="H27" s="512">
        <v>0.99259259259259258</v>
      </c>
      <c r="I27" s="512">
        <v>51</v>
      </c>
      <c r="J27" s="512">
        <v>135</v>
      </c>
      <c r="K27" s="512">
        <v>6885</v>
      </c>
      <c r="L27" s="512">
        <v>1</v>
      </c>
      <c r="M27" s="512">
        <v>51</v>
      </c>
      <c r="N27" s="512">
        <v>177</v>
      </c>
      <c r="O27" s="512">
        <v>9204</v>
      </c>
      <c r="P27" s="535">
        <v>1.3368191721132898</v>
      </c>
      <c r="Q27" s="513">
        <v>52</v>
      </c>
    </row>
    <row r="28" spans="1:17" ht="14.45" customHeight="1" x14ac:dyDescent="0.2">
      <c r="A28" s="507" t="s">
        <v>1747</v>
      </c>
      <c r="B28" s="508" t="s">
        <v>1588</v>
      </c>
      <c r="C28" s="508" t="s">
        <v>1589</v>
      </c>
      <c r="D28" s="508" t="s">
        <v>1668</v>
      </c>
      <c r="E28" s="508" t="s">
        <v>1669</v>
      </c>
      <c r="F28" s="512">
        <v>3</v>
      </c>
      <c r="G28" s="512">
        <v>621</v>
      </c>
      <c r="H28" s="512"/>
      <c r="I28" s="512">
        <v>207</v>
      </c>
      <c r="J28" s="512"/>
      <c r="K28" s="512"/>
      <c r="L28" s="512"/>
      <c r="M28" s="512"/>
      <c r="N28" s="512">
        <v>2</v>
      </c>
      <c r="O28" s="512">
        <v>418</v>
      </c>
      <c r="P28" s="535"/>
      <c r="Q28" s="513">
        <v>209</v>
      </c>
    </row>
    <row r="29" spans="1:17" ht="14.45" customHeight="1" x14ac:dyDescent="0.2">
      <c r="A29" s="507" t="s">
        <v>1747</v>
      </c>
      <c r="B29" s="508" t="s">
        <v>1588</v>
      </c>
      <c r="C29" s="508" t="s">
        <v>1589</v>
      </c>
      <c r="D29" s="508" t="s">
        <v>1670</v>
      </c>
      <c r="E29" s="508" t="s">
        <v>1671</v>
      </c>
      <c r="F29" s="512">
        <v>1</v>
      </c>
      <c r="G29" s="512">
        <v>763</v>
      </c>
      <c r="H29" s="512">
        <v>0.33333333333333331</v>
      </c>
      <c r="I29" s="512">
        <v>763</v>
      </c>
      <c r="J29" s="512">
        <v>3</v>
      </c>
      <c r="K29" s="512">
        <v>2289</v>
      </c>
      <c r="L29" s="512">
        <v>1</v>
      </c>
      <c r="M29" s="512">
        <v>763</v>
      </c>
      <c r="N29" s="512">
        <v>2</v>
      </c>
      <c r="O29" s="512">
        <v>1528</v>
      </c>
      <c r="P29" s="535">
        <v>0.66754041065967673</v>
      </c>
      <c r="Q29" s="513">
        <v>764</v>
      </c>
    </row>
    <row r="30" spans="1:17" ht="14.45" customHeight="1" x14ac:dyDescent="0.2">
      <c r="A30" s="507" t="s">
        <v>1747</v>
      </c>
      <c r="B30" s="508" t="s">
        <v>1588</v>
      </c>
      <c r="C30" s="508" t="s">
        <v>1589</v>
      </c>
      <c r="D30" s="508" t="s">
        <v>1674</v>
      </c>
      <c r="E30" s="508" t="s">
        <v>1675</v>
      </c>
      <c r="F30" s="512">
        <v>23</v>
      </c>
      <c r="G30" s="512">
        <v>14076</v>
      </c>
      <c r="H30" s="512">
        <v>0.8214285714285714</v>
      </c>
      <c r="I30" s="512">
        <v>612</v>
      </c>
      <c r="J30" s="512">
        <v>28</v>
      </c>
      <c r="K30" s="512">
        <v>17136</v>
      </c>
      <c r="L30" s="512">
        <v>1</v>
      </c>
      <c r="M30" s="512">
        <v>612</v>
      </c>
      <c r="N30" s="512">
        <v>12</v>
      </c>
      <c r="O30" s="512">
        <v>7380</v>
      </c>
      <c r="P30" s="535">
        <v>0.43067226890756305</v>
      </c>
      <c r="Q30" s="513">
        <v>615</v>
      </c>
    </row>
    <row r="31" spans="1:17" ht="14.45" customHeight="1" x14ac:dyDescent="0.2">
      <c r="A31" s="507" t="s">
        <v>1747</v>
      </c>
      <c r="B31" s="508" t="s">
        <v>1588</v>
      </c>
      <c r="C31" s="508" t="s">
        <v>1589</v>
      </c>
      <c r="D31" s="508" t="s">
        <v>1685</v>
      </c>
      <c r="E31" s="508" t="s">
        <v>1686</v>
      </c>
      <c r="F31" s="512"/>
      <c r="G31" s="512"/>
      <c r="H31" s="512"/>
      <c r="I31" s="512"/>
      <c r="J31" s="512">
        <v>2</v>
      </c>
      <c r="K31" s="512">
        <v>545</v>
      </c>
      <c r="L31" s="512">
        <v>1</v>
      </c>
      <c r="M31" s="512">
        <v>272.5</v>
      </c>
      <c r="N31" s="512">
        <v>2</v>
      </c>
      <c r="O31" s="512">
        <v>550</v>
      </c>
      <c r="P31" s="535">
        <v>1.0091743119266054</v>
      </c>
      <c r="Q31" s="513">
        <v>275</v>
      </c>
    </row>
    <row r="32" spans="1:17" ht="14.45" customHeight="1" x14ac:dyDescent="0.2">
      <c r="A32" s="507" t="s">
        <v>1747</v>
      </c>
      <c r="B32" s="508" t="s">
        <v>1588</v>
      </c>
      <c r="C32" s="508" t="s">
        <v>1589</v>
      </c>
      <c r="D32" s="508" t="s">
        <v>1691</v>
      </c>
      <c r="E32" s="508" t="s">
        <v>1692</v>
      </c>
      <c r="F32" s="512">
        <v>2</v>
      </c>
      <c r="G32" s="512">
        <v>94</v>
      </c>
      <c r="H32" s="512"/>
      <c r="I32" s="512">
        <v>47</v>
      </c>
      <c r="J32" s="512"/>
      <c r="K32" s="512"/>
      <c r="L32" s="512"/>
      <c r="M32" s="512"/>
      <c r="N32" s="512"/>
      <c r="O32" s="512"/>
      <c r="P32" s="535"/>
      <c r="Q32" s="513"/>
    </row>
    <row r="33" spans="1:17" ht="14.45" customHeight="1" x14ac:dyDescent="0.2">
      <c r="A33" s="507" t="s">
        <v>1747</v>
      </c>
      <c r="B33" s="508" t="s">
        <v>1588</v>
      </c>
      <c r="C33" s="508" t="s">
        <v>1589</v>
      </c>
      <c r="D33" s="508" t="s">
        <v>1748</v>
      </c>
      <c r="E33" s="508" t="s">
        <v>1749</v>
      </c>
      <c r="F33" s="512"/>
      <c r="G33" s="512"/>
      <c r="H33" s="512"/>
      <c r="I33" s="512"/>
      <c r="J33" s="512">
        <v>4</v>
      </c>
      <c r="K33" s="512">
        <v>200</v>
      </c>
      <c r="L33" s="512">
        <v>1</v>
      </c>
      <c r="M33" s="512">
        <v>50</v>
      </c>
      <c r="N33" s="512"/>
      <c r="O33" s="512"/>
      <c r="P33" s="535"/>
      <c r="Q33" s="513"/>
    </row>
    <row r="34" spans="1:17" ht="14.45" customHeight="1" x14ac:dyDescent="0.2">
      <c r="A34" s="507" t="s">
        <v>1747</v>
      </c>
      <c r="B34" s="508" t="s">
        <v>1588</v>
      </c>
      <c r="C34" s="508" t="s">
        <v>1589</v>
      </c>
      <c r="D34" s="508" t="s">
        <v>1695</v>
      </c>
      <c r="E34" s="508" t="s">
        <v>1696</v>
      </c>
      <c r="F34" s="512">
        <v>1</v>
      </c>
      <c r="G34" s="512">
        <v>377</v>
      </c>
      <c r="H34" s="512">
        <v>1</v>
      </c>
      <c r="I34" s="512">
        <v>377</v>
      </c>
      <c r="J34" s="512">
        <v>1</v>
      </c>
      <c r="K34" s="512">
        <v>377</v>
      </c>
      <c r="L34" s="512">
        <v>1</v>
      </c>
      <c r="M34" s="512">
        <v>377</v>
      </c>
      <c r="N34" s="512"/>
      <c r="O34" s="512"/>
      <c r="P34" s="535"/>
      <c r="Q34" s="513"/>
    </row>
    <row r="35" spans="1:17" ht="14.45" customHeight="1" x14ac:dyDescent="0.2">
      <c r="A35" s="507" t="s">
        <v>1747</v>
      </c>
      <c r="B35" s="508" t="s">
        <v>1588</v>
      </c>
      <c r="C35" s="508" t="s">
        <v>1589</v>
      </c>
      <c r="D35" s="508" t="s">
        <v>1697</v>
      </c>
      <c r="E35" s="508" t="s">
        <v>1698</v>
      </c>
      <c r="F35" s="512">
        <v>1</v>
      </c>
      <c r="G35" s="512">
        <v>36</v>
      </c>
      <c r="H35" s="512"/>
      <c r="I35" s="512">
        <v>36</v>
      </c>
      <c r="J35" s="512"/>
      <c r="K35" s="512"/>
      <c r="L35" s="512"/>
      <c r="M35" s="512"/>
      <c r="N35" s="512"/>
      <c r="O35" s="512"/>
      <c r="P35" s="535"/>
      <c r="Q35" s="513"/>
    </row>
    <row r="36" spans="1:17" ht="14.45" customHeight="1" x14ac:dyDescent="0.2">
      <c r="A36" s="507" t="s">
        <v>1747</v>
      </c>
      <c r="B36" s="508" t="s">
        <v>1588</v>
      </c>
      <c r="C36" s="508" t="s">
        <v>1589</v>
      </c>
      <c r="D36" s="508" t="s">
        <v>1701</v>
      </c>
      <c r="E36" s="508" t="s">
        <v>1702</v>
      </c>
      <c r="F36" s="512">
        <v>32</v>
      </c>
      <c r="G36" s="512">
        <v>47776</v>
      </c>
      <c r="H36" s="512">
        <v>0.82051282051282048</v>
      </c>
      <c r="I36" s="512">
        <v>1493</v>
      </c>
      <c r="J36" s="512">
        <v>39</v>
      </c>
      <c r="K36" s="512">
        <v>58227</v>
      </c>
      <c r="L36" s="512">
        <v>1</v>
      </c>
      <c r="M36" s="512">
        <v>1493</v>
      </c>
      <c r="N36" s="512">
        <v>8</v>
      </c>
      <c r="O36" s="512">
        <v>11968</v>
      </c>
      <c r="P36" s="535">
        <v>0.2055403850447387</v>
      </c>
      <c r="Q36" s="513">
        <v>1496</v>
      </c>
    </row>
    <row r="37" spans="1:17" ht="14.45" customHeight="1" x14ac:dyDescent="0.2">
      <c r="A37" s="507" t="s">
        <v>1747</v>
      </c>
      <c r="B37" s="508" t="s">
        <v>1588</v>
      </c>
      <c r="C37" s="508" t="s">
        <v>1589</v>
      </c>
      <c r="D37" s="508" t="s">
        <v>1703</v>
      </c>
      <c r="E37" s="508" t="s">
        <v>1704</v>
      </c>
      <c r="F37" s="512">
        <v>24</v>
      </c>
      <c r="G37" s="512">
        <v>7848</v>
      </c>
      <c r="H37" s="512">
        <v>0.23076923076923078</v>
      </c>
      <c r="I37" s="512">
        <v>327</v>
      </c>
      <c r="J37" s="512">
        <v>104</v>
      </c>
      <c r="K37" s="512">
        <v>34008</v>
      </c>
      <c r="L37" s="512">
        <v>1</v>
      </c>
      <c r="M37" s="512">
        <v>327</v>
      </c>
      <c r="N37" s="512">
        <v>92</v>
      </c>
      <c r="O37" s="512">
        <v>30268</v>
      </c>
      <c r="P37" s="535">
        <v>0.89002587626440832</v>
      </c>
      <c r="Q37" s="513">
        <v>329</v>
      </c>
    </row>
    <row r="38" spans="1:17" ht="14.45" customHeight="1" x14ac:dyDescent="0.2">
      <c r="A38" s="507" t="s">
        <v>1747</v>
      </c>
      <c r="B38" s="508" t="s">
        <v>1588</v>
      </c>
      <c r="C38" s="508" t="s">
        <v>1589</v>
      </c>
      <c r="D38" s="508" t="s">
        <v>1705</v>
      </c>
      <c r="E38" s="508" t="s">
        <v>1706</v>
      </c>
      <c r="F38" s="512">
        <v>12</v>
      </c>
      <c r="G38" s="512">
        <v>10644</v>
      </c>
      <c r="H38" s="512">
        <v>0.63086770981507823</v>
      </c>
      <c r="I38" s="512">
        <v>887</v>
      </c>
      <c r="J38" s="512">
        <v>19</v>
      </c>
      <c r="K38" s="512">
        <v>16872</v>
      </c>
      <c r="L38" s="512">
        <v>1</v>
      </c>
      <c r="M38" s="512">
        <v>888</v>
      </c>
      <c r="N38" s="512">
        <v>3</v>
      </c>
      <c r="O38" s="512">
        <v>2673</v>
      </c>
      <c r="P38" s="535">
        <v>0.15842816500711238</v>
      </c>
      <c r="Q38" s="513">
        <v>891</v>
      </c>
    </row>
    <row r="39" spans="1:17" ht="14.45" customHeight="1" x14ac:dyDescent="0.2">
      <c r="A39" s="507" t="s">
        <v>1747</v>
      </c>
      <c r="B39" s="508" t="s">
        <v>1588</v>
      </c>
      <c r="C39" s="508" t="s">
        <v>1589</v>
      </c>
      <c r="D39" s="508" t="s">
        <v>1709</v>
      </c>
      <c r="E39" s="508" t="s">
        <v>1710</v>
      </c>
      <c r="F39" s="512">
        <v>215</v>
      </c>
      <c r="G39" s="512">
        <v>55900</v>
      </c>
      <c r="H39" s="512">
        <v>0.39226418536763363</v>
      </c>
      <c r="I39" s="512">
        <v>260</v>
      </c>
      <c r="J39" s="512">
        <v>546</v>
      </c>
      <c r="K39" s="512">
        <v>142506</v>
      </c>
      <c r="L39" s="512">
        <v>1</v>
      </c>
      <c r="M39" s="512">
        <v>261</v>
      </c>
      <c r="N39" s="512">
        <v>550</v>
      </c>
      <c r="O39" s="512">
        <v>144100</v>
      </c>
      <c r="P39" s="535">
        <v>1.0111854939441147</v>
      </c>
      <c r="Q39" s="513">
        <v>262</v>
      </c>
    </row>
    <row r="40" spans="1:17" ht="14.45" customHeight="1" x14ac:dyDescent="0.2">
      <c r="A40" s="507" t="s">
        <v>1747</v>
      </c>
      <c r="B40" s="508" t="s">
        <v>1588</v>
      </c>
      <c r="C40" s="508" t="s">
        <v>1589</v>
      </c>
      <c r="D40" s="508" t="s">
        <v>1711</v>
      </c>
      <c r="E40" s="508" t="s">
        <v>1712</v>
      </c>
      <c r="F40" s="512">
        <v>4</v>
      </c>
      <c r="G40" s="512">
        <v>660</v>
      </c>
      <c r="H40" s="512">
        <v>0.15384615384615385</v>
      </c>
      <c r="I40" s="512">
        <v>165</v>
      </c>
      <c r="J40" s="512">
        <v>26</v>
      </c>
      <c r="K40" s="512">
        <v>4290</v>
      </c>
      <c r="L40" s="512">
        <v>1</v>
      </c>
      <c r="M40" s="512">
        <v>165</v>
      </c>
      <c r="N40" s="512">
        <v>37</v>
      </c>
      <c r="O40" s="512">
        <v>6142</v>
      </c>
      <c r="P40" s="535">
        <v>1.4317016317016318</v>
      </c>
      <c r="Q40" s="513">
        <v>166</v>
      </c>
    </row>
    <row r="41" spans="1:17" ht="14.45" customHeight="1" x14ac:dyDescent="0.2">
      <c r="A41" s="507" t="s">
        <v>1747</v>
      </c>
      <c r="B41" s="508" t="s">
        <v>1588</v>
      </c>
      <c r="C41" s="508" t="s">
        <v>1589</v>
      </c>
      <c r="D41" s="508" t="s">
        <v>1715</v>
      </c>
      <c r="E41" s="508" t="s">
        <v>1716</v>
      </c>
      <c r="F41" s="512"/>
      <c r="G41" s="512"/>
      <c r="H41" s="512"/>
      <c r="I41" s="512"/>
      <c r="J41" s="512">
        <v>3</v>
      </c>
      <c r="K41" s="512">
        <v>455</v>
      </c>
      <c r="L41" s="512">
        <v>1</v>
      </c>
      <c r="M41" s="512">
        <v>151.66666666666666</v>
      </c>
      <c r="N41" s="512">
        <v>2</v>
      </c>
      <c r="O41" s="512">
        <v>304</v>
      </c>
      <c r="P41" s="535">
        <v>0.66813186813186809</v>
      </c>
      <c r="Q41" s="513">
        <v>152</v>
      </c>
    </row>
    <row r="42" spans="1:17" ht="14.45" customHeight="1" x14ac:dyDescent="0.2">
      <c r="A42" s="507" t="s">
        <v>1750</v>
      </c>
      <c r="B42" s="508" t="s">
        <v>1588</v>
      </c>
      <c r="C42" s="508" t="s">
        <v>1589</v>
      </c>
      <c r="D42" s="508" t="s">
        <v>1590</v>
      </c>
      <c r="E42" s="508" t="s">
        <v>1591</v>
      </c>
      <c r="F42" s="512">
        <v>1288</v>
      </c>
      <c r="G42" s="512">
        <v>222824</v>
      </c>
      <c r="H42" s="512">
        <v>0.9628554143980641</v>
      </c>
      <c r="I42" s="512">
        <v>173</v>
      </c>
      <c r="J42" s="512">
        <v>1330</v>
      </c>
      <c r="K42" s="512">
        <v>231420</v>
      </c>
      <c r="L42" s="512">
        <v>1</v>
      </c>
      <c r="M42" s="512">
        <v>174</v>
      </c>
      <c r="N42" s="512">
        <v>1854</v>
      </c>
      <c r="O42" s="512">
        <v>324450</v>
      </c>
      <c r="P42" s="535">
        <v>1.4019963702359346</v>
      </c>
      <c r="Q42" s="513">
        <v>175</v>
      </c>
    </row>
    <row r="43" spans="1:17" ht="14.45" customHeight="1" x14ac:dyDescent="0.2">
      <c r="A43" s="507" t="s">
        <v>1750</v>
      </c>
      <c r="B43" s="508" t="s">
        <v>1588</v>
      </c>
      <c r="C43" s="508" t="s">
        <v>1589</v>
      </c>
      <c r="D43" s="508" t="s">
        <v>1604</v>
      </c>
      <c r="E43" s="508" t="s">
        <v>1605</v>
      </c>
      <c r="F43" s="512">
        <v>23</v>
      </c>
      <c r="G43" s="512">
        <v>24610</v>
      </c>
      <c r="H43" s="512">
        <v>1.3529411764705883</v>
      </c>
      <c r="I43" s="512">
        <v>1070</v>
      </c>
      <c r="J43" s="512">
        <v>17</v>
      </c>
      <c r="K43" s="512">
        <v>18190</v>
      </c>
      <c r="L43" s="512">
        <v>1</v>
      </c>
      <c r="M43" s="512">
        <v>1070</v>
      </c>
      <c r="N43" s="512">
        <v>21</v>
      </c>
      <c r="O43" s="512">
        <v>22533</v>
      </c>
      <c r="P43" s="535">
        <v>1.2387575590984057</v>
      </c>
      <c r="Q43" s="513">
        <v>1073</v>
      </c>
    </row>
    <row r="44" spans="1:17" ht="14.45" customHeight="1" x14ac:dyDescent="0.2">
      <c r="A44" s="507" t="s">
        <v>1750</v>
      </c>
      <c r="B44" s="508" t="s">
        <v>1588</v>
      </c>
      <c r="C44" s="508" t="s">
        <v>1589</v>
      </c>
      <c r="D44" s="508" t="s">
        <v>1606</v>
      </c>
      <c r="E44" s="508" t="s">
        <v>1607</v>
      </c>
      <c r="F44" s="512">
        <v>456</v>
      </c>
      <c r="G44" s="512">
        <v>20976</v>
      </c>
      <c r="H44" s="512">
        <v>1.0555555555555556</v>
      </c>
      <c r="I44" s="512">
        <v>46</v>
      </c>
      <c r="J44" s="512">
        <v>432</v>
      </c>
      <c r="K44" s="512">
        <v>19872</v>
      </c>
      <c r="L44" s="512">
        <v>1</v>
      </c>
      <c r="M44" s="512">
        <v>46</v>
      </c>
      <c r="N44" s="512">
        <v>519</v>
      </c>
      <c r="O44" s="512">
        <v>24393</v>
      </c>
      <c r="P44" s="535">
        <v>1.2275060386473431</v>
      </c>
      <c r="Q44" s="513">
        <v>47</v>
      </c>
    </row>
    <row r="45" spans="1:17" ht="14.45" customHeight="1" x14ac:dyDescent="0.2">
      <c r="A45" s="507" t="s">
        <v>1750</v>
      </c>
      <c r="B45" s="508" t="s">
        <v>1588</v>
      </c>
      <c r="C45" s="508" t="s">
        <v>1589</v>
      </c>
      <c r="D45" s="508" t="s">
        <v>1608</v>
      </c>
      <c r="E45" s="508" t="s">
        <v>1609</v>
      </c>
      <c r="F45" s="512">
        <v>462</v>
      </c>
      <c r="G45" s="512">
        <v>160314</v>
      </c>
      <c r="H45" s="512">
        <v>1.3352601156069364</v>
      </c>
      <c r="I45" s="512">
        <v>347</v>
      </c>
      <c r="J45" s="512">
        <v>346</v>
      </c>
      <c r="K45" s="512">
        <v>120062</v>
      </c>
      <c r="L45" s="512">
        <v>1</v>
      </c>
      <c r="M45" s="512">
        <v>347</v>
      </c>
      <c r="N45" s="512">
        <v>523</v>
      </c>
      <c r="O45" s="512">
        <v>182004</v>
      </c>
      <c r="P45" s="535">
        <v>1.5159167763322283</v>
      </c>
      <c r="Q45" s="513">
        <v>348</v>
      </c>
    </row>
    <row r="46" spans="1:17" ht="14.45" customHeight="1" x14ac:dyDescent="0.2">
      <c r="A46" s="507" t="s">
        <v>1750</v>
      </c>
      <c r="B46" s="508" t="s">
        <v>1588</v>
      </c>
      <c r="C46" s="508" t="s">
        <v>1589</v>
      </c>
      <c r="D46" s="508" t="s">
        <v>1610</v>
      </c>
      <c r="E46" s="508" t="s">
        <v>1611</v>
      </c>
      <c r="F46" s="512">
        <v>417</v>
      </c>
      <c r="G46" s="512">
        <v>21267</v>
      </c>
      <c r="H46" s="512">
        <v>1.3627450980392157</v>
      </c>
      <c r="I46" s="512">
        <v>51</v>
      </c>
      <c r="J46" s="512">
        <v>306</v>
      </c>
      <c r="K46" s="512">
        <v>15606</v>
      </c>
      <c r="L46" s="512">
        <v>1</v>
      </c>
      <c r="M46" s="512">
        <v>51</v>
      </c>
      <c r="N46" s="512">
        <v>368</v>
      </c>
      <c r="O46" s="512">
        <v>18768</v>
      </c>
      <c r="P46" s="535">
        <v>1.2026143790849673</v>
      </c>
      <c r="Q46" s="513">
        <v>51</v>
      </c>
    </row>
    <row r="47" spans="1:17" ht="14.45" customHeight="1" x14ac:dyDescent="0.2">
      <c r="A47" s="507" t="s">
        <v>1750</v>
      </c>
      <c r="B47" s="508" t="s">
        <v>1588</v>
      </c>
      <c r="C47" s="508" t="s">
        <v>1589</v>
      </c>
      <c r="D47" s="508" t="s">
        <v>1614</v>
      </c>
      <c r="E47" s="508" t="s">
        <v>1615</v>
      </c>
      <c r="F47" s="512">
        <v>450</v>
      </c>
      <c r="G47" s="512">
        <v>169650</v>
      </c>
      <c r="H47" s="512">
        <v>1.0180995475113122</v>
      </c>
      <c r="I47" s="512">
        <v>377</v>
      </c>
      <c r="J47" s="512">
        <v>442</v>
      </c>
      <c r="K47" s="512">
        <v>166634</v>
      </c>
      <c r="L47" s="512">
        <v>1</v>
      </c>
      <c r="M47" s="512">
        <v>377</v>
      </c>
      <c r="N47" s="512">
        <v>610</v>
      </c>
      <c r="O47" s="512">
        <v>230580</v>
      </c>
      <c r="P47" s="535">
        <v>1.3837512152381868</v>
      </c>
      <c r="Q47" s="513">
        <v>378</v>
      </c>
    </row>
    <row r="48" spans="1:17" ht="14.45" customHeight="1" x14ac:dyDescent="0.2">
      <c r="A48" s="507" t="s">
        <v>1750</v>
      </c>
      <c r="B48" s="508" t="s">
        <v>1588</v>
      </c>
      <c r="C48" s="508" t="s">
        <v>1589</v>
      </c>
      <c r="D48" s="508" t="s">
        <v>1616</v>
      </c>
      <c r="E48" s="508" t="s">
        <v>1617</v>
      </c>
      <c r="F48" s="512">
        <v>1</v>
      </c>
      <c r="G48" s="512">
        <v>34</v>
      </c>
      <c r="H48" s="512">
        <v>1</v>
      </c>
      <c r="I48" s="512">
        <v>34</v>
      </c>
      <c r="J48" s="512">
        <v>1</v>
      </c>
      <c r="K48" s="512">
        <v>34</v>
      </c>
      <c r="L48" s="512">
        <v>1</v>
      </c>
      <c r="M48" s="512">
        <v>34</v>
      </c>
      <c r="N48" s="512">
        <v>3</v>
      </c>
      <c r="O48" s="512">
        <v>102</v>
      </c>
      <c r="P48" s="535">
        <v>3</v>
      </c>
      <c r="Q48" s="513">
        <v>34</v>
      </c>
    </row>
    <row r="49" spans="1:17" ht="14.45" customHeight="1" x14ac:dyDescent="0.2">
      <c r="A49" s="507" t="s">
        <v>1750</v>
      </c>
      <c r="B49" s="508" t="s">
        <v>1588</v>
      </c>
      <c r="C49" s="508" t="s">
        <v>1589</v>
      </c>
      <c r="D49" s="508" t="s">
        <v>1618</v>
      </c>
      <c r="E49" s="508" t="s">
        <v>1619</v>
      </c>
      <c r="F49" s="512">
        <v>427</v>
      </c>
      <c r="G49" s="512">
        <v>223748</v>
      </c>
      <c r="H49" s="512">
        <v>1.4046052631578947</v>
      </c>
      <c r="I49" s="512">
        <v>524</v>
      </c>
      <c r="J49" s="512">
        <v>304</v>
      </c>
      <c r="K49" s="512">
        <v>159296</v>
      </c>
      <c r="L49" s="512">
        <v>1</v>
      </c>
      <c r="M49" s="512">
        <v>524</v>
      </c>
      <c r="N49" s="512">
        <v>392</v>
      </c>
      <c r="O49" s="512">
        <v>205800</v>
      </c>
      <c r="P49" s="535">
        <v>1.2919345118521495</v>
      </c>
      <c r="Q49" s="513">
        <v>525</v>
      </c>
    </row>
    <row r="50" spans="1:17" ht="14.45" customHeight="1" x14ac:dyDescent="0.2">
      <c r="A50" s="507" t="s">
        <v>1750</v>
      </c>
      <c r="B50" s="508" t="s">
        <v>1588</v>
      </c>
      <c r="C50" s="508" t="s">
        <v>1589</v>
      </c>
      <c r="D50" s="508" t="s">
        <v>1620</v>
      </c>
      <c r="E50" s="508" t="s">
        <v>1621</v>
      </c>
      <c r="F50" s="512">
        <v>16</v>
      </c>
      <c r="G50" s="512">
        <v>912</v>
      </c>
      <c r="H50" s="512">
        <v>0.47924330005254862</v>
      </c>
      <c r="I50" s="512">
        <v>57</v>
      </c>
      <c r="J50" s="512">
        <v>33</v>
      </c>
      <c r="K50" s="512">
        <v>1903</v>
      </c>
      <c r="L50" s="512">
        <v>1</v>
      </c>
      <c r="M50" s="512">
        <v>57.666666666666664</v>
      </c>
      <c r="N50" s="512">
        <v>36</v>
      </c>
      <c r="O50" s="512">
        <v>2088</v>
      </c>
      <c r="P50" s="535">
        <v>1.0972149238045192</v>
      </c>
      <c r="Q50" s="513">
        <v>58</v>
      </c>
    </row>
    <row r="51" spans="1:17" ht="14.45" customHeight="1" x14ac:dyDescent="0.2">
      <c r="A51" s="507" t="s">
        <v>1750</v>
      </c>
      <c r="B51" s="508" t="s">
        <v>1588</v>
      </c>
      <c r="C51" s="508" t="s">
        <v>1589</v>
      </c>
      <c r="D51" s="508" t="s">
        <v>1622</v>
      </c>
      <c r="E51" s="508" t="s">
        <v>1623</v>
      </c>
      <c r="F51" s="512">
        <v>1</v>
      </c>
      <c r="G51" s="512">
        <v>224</v>
      </c>
      <c r="H51" s="512">
        <v>0.49777777777777776</v>
      </c>
      <c r="I51" s="512">
        <v>224</v>
      </c>
      <c r="J51" s="512">
        <v>2</v>
      </c>
      <c r="K51" s="512">
        <v>450</v>
      </c>
      <c r="L51" s="512">
        <v>1</v>
      </c>
      <c r="M51" s="512">
        <v>225</v>
      </c>
      <c r="N51" s="512">
        <v>5</v>
      </c>
      <c r="O51" s="512">
        <v>1130</v>
      </c>
      <c r="P51" s="535">
        <v>2.5111111111111111</v>
      </c>
      <c r="Q51" s="513">
        <v>226</v>
      </c>
    </row>
    <row r="52" spans="1:17" ht="14.45" customHeight="1" x14ac:dyDescent="0.2">
      <c r="A52" s="507" t="s">
        <v>1750</v>
      </c>
      <c r="B52" s="508" t="s">
        <v>1588</v>
      </c>
      <c r="C52" s="508" t="s">
        <v>1589</v>
      </c>
      <c r="D52" s="508" t="s">
        <v>1624</v>
      </c>
      <c r="E52" s="508" t="s">
        <v>1625</v>
      </c>
      <c r="F52" s="512">
        <v>1</v>
      </c>
      <c r="G52" s="512">
        <v>553</v>
      </c>
      <c r="H52" s="512">
        <v>0.49909747292418771</v>
      </c>
      <c r="I52" s="512">
        <v>553</v>
      </c>
      <c r="J52" s="512">
        <v>2</v>
      </c>
      <c r="K52" s="512">
        <v>1108</v>
      </c>
      <c r="L52" s="512">
        <v>1</v>
      </c>
      <c r="M52" s="512">
        <v>554</v>
      </c>
      <c r="N52" s="512">
        <v>5</v>
      </c>
      <c r="O52" s="512">
        <v>2775</v>
      </c>
      <c r="P52" s="535">
        <v>2.5045126353790614</v>
      </c>
      <c r="Q52" s="513">
        <v>555</v>
      </c>
    </row>
    <row r="53" spans="1:17" ht="14.45" customHeight="1" x14ac:dyDescent="0.2">
      <c r="A53" s="507" t="s">
        <v>1750</v>
      </c>
      <c r="B53" s="508" t="s">
        <v>1588</v>
      </c>
      <c r="C53" s="508" t="s">
        <v>1589</v>
      </c>
      <c r="D53" s="508" t="s">
        <v>1626</v>
      </c>
      <c r="E53" s="508" t="s">
        <v>1627</v>
      </c>
      <c r="F53" s="512">
        <v>3</v>
      </c>
      <c r="G53" s="512">
        <v>639</v>
      </c>
      <c r="H53" s="512">
        <v>2.985981308411215</v>
      </c>
      <c r="I53" s="512">
        <v>213</v>
      </c>
      <c r="J53" s="512">
        <v>1</v>
      </c>
      <c r="K53" s="512">
        <v>214</v>
      </c>
      <c r="L53" s="512">
        <v>1</v>
      </c>
      <c r="M53" s="512">
        <v>214</v>
      </c>
      <c r="N53" s="512">
        <v>3</v>
      </c>
      <c r="O53" s="512">
        <v>648</v>
      </c>
      <c r="P53" s="535">
        <v>3.02803738317757</v>
      </c>
      <c r="Q53" s="513">
        <v>216</v>
      </c>
    </row>
    <row r="54" spans="1:17" ht="14.45" customHeight="1" x14ac:dyDescent="0.2">
      <c r="A54" s="507" t="s">
        <v>1750</v>
      </c>
      <c r="B54" s="508" t="s">
        <v>1588</v>
      </c>
      <c r="C54" s="508" t="s">
        <v>1589</v>
      </c>
      <c r="D54" s="508" t="s">
        <v>1628</v>
      </c>
      <c r="E54" s="508" t="s">
        <v>1629</v>
      </c>
      <c r="F54" s="512">
        <v>18</v>
      </c>
      <c r="G54" s="512">
        <v>2538</v>
      </c>
      <c r="H54" s="512">
        <v>1.4894366197183098</v>
      </c>
      <c r="I54" s="512">
        <v>141</v>
      </c>
      <c r="J54" s="512">
        <v>12</v>
      </c>
      <c r="K54" s="512">
        <v>1704</v>
      </c>
      <c r="L54" s="512">
        <v>1</v>
      </c>
      <c r="M54" s="512">
        <v>142</v>
      </c>
      <c r="N54" s="512">
        <v>6</v>
      </c>
      <c r="O54" s="512">
        <v>858</v>
      </c>
      <c r="P54" s="535">
        <v>0.50352112676056338</v>
      </c>
      <c r="Q54" s="513">
        <v>143</v>
      </c>
    </row>
    <row r="55" spans="1:17" ht="14.45" customHeight="1" x14ac:dyDescent="0.2">
      <c r="A55" s="507" t="s">
        <v>1750</v>
      </c>
      <c r="B55" s="508" t="s">
        <v>1588</v>
      </c>
      <c r="C55" s="508" t="s">
        <v>1589</v>
      </c>
      <c r="D55" s="508" t="s">
        <v>1630</v>
      </c>
      <c r="E55" s="508" t="s">
        <v>1631</v>
      </c>
      <c r="F55" s="512">
        <v>1</v>
      </c>
      <c r="G55" s="512">
        <v>220</v>
      </c>
      <c r="H55" s="512"/>
      <c r="I55" s="512">
        <v>220</v>
      </c>
      <c r="J55" s="512"/>
      <c r="K55" s="512"/>
      <c r="L55" s="512"/>
      <c r="M55" s="512"/>
      <c r="N55" s="512"/>
      <c r="O55" s="512"/>
      <c r="P55" s="535"/>
      <c r="Q55" s="513"/>
    </row>
    <row r="56" spans="1:17" ht="14.45" customHeight="1" x14ac:dyDescent="0.2">
      <c r="A56" s="507" t="s">
        <v>1750</v>
      </c>
      <c r="B56" s="508" t="s">
        <v>1588</v>
      </c>
      <c r="C56" s="508" t="s">
        <v>1589</v>
      </c>
      <c r="D56" s="508" t="s">
        <v>1634</v>
      </c>
      <c r="E56" s="508" t="s">
        <v>1635</v>
      </c>
      <c r="F56" s="512">
        <v>877</v>
      </c>
      <c r="G56" s="512">
        <v>14909</v>
      </c>
      <c r="H56" s="512">
        <v>1.2582496413199427</v>
      </c>
      <c r="I56" s="512">
        <v>17</v>
      </c>
      <c r="J56" s="512">
        <v>697</v>
      </c>
      <c r="K56" s="512">
        <v>11849</v>
      </c>
      <c r="L56" s="512">
        <v>1</v>
      </c>
      <c r="M56" s="512">
        <v>17</v>
      </c>
      <c r="N56" s="512">
        <v>1014</v>
      </c>
      <c r="O56" s="512">
        <v>17238</v>
      </c>
      <c r="P56" s="535">
        <v>1.4548063127690101</v>
      </c>
      <c r="Q56" s="513">
        <v>17</v>
      </c>
    </row>
    <row r="57" spans="1:17" ht="14.45" customHeight="1" x14ac:dyDescent="0.2">
      <c r="A57" s="507" t="s">
        <v>1750</v>
      </c>
      <c r="B57" s="508" t="s">
        <v>1588</v>
      </c>
      <c r="C57" s="508" t="s">
        <v>1589</v>
      </c>
      <c r="D57" s="508" t="s">
        <v>1636</v>
      </c>
      <c r="E57" s="508" t="s">
        <v>1637</v>
      </c>
      <c r="F57" s="512">
        <v>11</v>
      </c>
      <c r="G57" s="512">
        <v>1573</v>
      </c>
      <c r="H57" s="512">
        <v>1.5714285714285714</v>
      </c>
      <c r="I57" s="512">
        <v>143</v>
      </c>
      <c r="J57" s="512">
        <v>7</v>
      </c>
      <c r="K57" s="512">
        <v>1001</v>
      </c>
      <c r="L57" s="512">
        <v>1</v>
      </c>
      <c r="M57" s="512">
        <v>143</v>
      </c>
      <c r="N57" s="512">
        <v>9</v>
      </c>
      <c r="O57" s="512">
        <v>1296</v>
      </c>
      <c r="P57" s="535">
        <v>1.2947052947052946</v>
      </c>
      <c r="Q57" s="513">
        <v>144</v>
      </c>
    </row>
    <row r="58" spans="1:17" ht="14.45" customHeight="1" x14ac:dyDescent="0.2">
      <c r="A58" s="507" t="s">
        <v>1750</v>
      </c>
      <c r="B58" s="508" t="s">
        <v>1588</v>
      </c>
      <c r="C58" s="508" t="s">
        <v>1589</v>
      </c>
      <c r="D58" s="508" t="s">
        <v>1638</v>
      </c>
      <c r="E58" s="508" t="s">
        <v>1639</v>
      </c>
      <c r="F58" s="512">
        <v>46</v>
      </c>
      <c r="G58" s="512">
        <v>2990</v>
      </c>
      <c r="H58" s="512">
        <v>2.2999999999999998</v>
      </c>
      <c r="I58" s="512">
        <v>65</v>
      </c>
      <c r="J58" s="512">
        <v>20</v>
      </c>
      <c r="K58" s="512">
        <v>1300</v>
      </c>
      <c r="L58" s="512">
        <v>1</v>
      </c>
      <c r="M58" s="512">
        <v>65</v>
      </c>
      <c r="N58" s="512">
        <v>11</v>
      </c>
      <c r="O58" s="512">
        <v>726</v>
      </c>
      <c r="P58" s="535">
        <v>0.55846153846153845</v>
      </c>
      <c r="Q58" s="513">
        <v>66</v>
      </c>
    </row>
    <row r="59" spans="1:17" ht="14.45" customHeight="1" x14ac:dyDescent="0.2">
      <c r="A59" s="507" t="s">
        <v>1750</v>
      </c>
      <c r="B59" s="508" t="s">
        <v>1588</v>
      </c>
      <c r="C59" s="508" t="s">
        <v>1589</v>
      </c>
      <c r="D59" s="508" t="s">
        <v>1644</v>
      </c>
      <c r="E59" s="508" t="s">
        <v>1645</v>
      </c>
      <c r="F59" s="512">
        <v>1092</v>
      </c>
      <c r="G59" s="512">
        <v>148512</v>
      </c>
      <c r="H59" s="512">
        <v>1.0777280280984898</v>
      </c>
      <c r="I59" s="512">
        <v>136</v>
      </c>
      <c r="J59" s="512">
        <v>1008</v>
      </c>
      <c r="K59" s="512">
        <v>137801</v>
      </c>
      <c r="L59" s="512">
        <v>1</v>
      </c>
      <c r="M59" s="512">
        <v>136.70734126984127</v>
      </c>
      <c r="N59" s="512">
        <v>1475</v>
      </c>
      <c r="O59" s="512">
        <v>203550</v>
      </c>
      <c r="P59" s="535">
        <v>1.4771300643681831</v>
      </c>
      <c r="Q59" s="513">
        <v>138</v>
      </c>
    </row>
    <row r="60" spans="1:17" ht="14.45" customHeight="1" x14ac:dyDescent="0.2">
      <c r="A60" s="507" t="s">
        <v>1750</v>
      </c>
      <c r="B60" s="508" t="s">
        <v>1588</v>
      </c>
      <c r="C60" s="508" t="s">
        <v>1589</v>
      </c>
      <c r="D60" s="508" t="s">
        <v>1646</v>
      </c>
      <c r="E60" s="508" t="s">
        <v>1647</v>
      </c>
      <c r="F60" s="512">
        <v>323</v>
      </c>
      <c r="G60" s="512">
        <v>29393</v>
      </c>
      <c r="H60" s="512">
        <v>0.97878787878787876</v>
      </c>
      <c r="I60" s="512">
        <v>91</v>
      </c>
      <c r="J60" s="512">
        <v>330</v>
      </c>
      <c r="K60" s="512">
        <v>30030</v>
      </c>
      <c r="L60" s="512">
        <v>1</v>
      </c>
      <c r="M60" s="512">
        <v>91</v>
      </c>
      <c r="N60" s="512">
        <v>398</v>
      </c>
      <c r="O60" s="512">
        <v>36616</v>
      </c>
      <c r="P60" s="535">
        <v>1.2193140193140193</v>
      </c>
      <c r="Q60" s="513">
        <v>92</v>
      </c>
    </row>
    <row r="61" spans="1:17" ht="14.45" customHeight="1" x14ac:dyDescent="0.2">
      <c r="A61" s="507" t="s">
        <v>1750</v>
      </c>
      <c r="B61" s="508" t="s">
        <v>1588</v>
      </c>
      <c r="C61" s="508" t="s">
        <v>1589</v>
      </c>
      <c r="D61" s="508" t="s">
        <v>1648</v>
      </c>
      <c r="E61" s="508" t="s">
        <v>1649</v>
      </c>
      <c r="F61" s="512">
        <v>7</v>
      </c>
      <c r="G61" s="512">
        <v>959</v>
      </c>
      <c r="H61" s="512">
        <v>2.3164251207729469</v>
      </c>
      <c r="I61" s="512">
        <v>137</v>
      </c>
      <c r="J61" s="512">
        <v>3</v>
      </c>
      <c r="K61" s="512">
        <v>414</v>
      </c>
      <c r="L61" s="512">
        <v>1</v>
      </c>
      <c r="M61" s="512">
        <v>138</v>
      </c>
      <c r="N61" s="512">
        <v>6</v>
      </c>
      <c r="O61" s="512">
        <v>840</v>
      </c>
      <c r="P61" s="535">
        <v>2.0289855072463769</v>
      </c>
      <c r="Q61" s="513">
        <v>140</v>
      </c>
    </row>
    <row r="62" spans="1:17" ht="14.45" customHeight="1" x14ac:dyDescent="0.2">
      <c r="A62" s="507" t="s">
        <v>1750</v>
      </c>
      <c r="B62" s="508" t="s">
        <v>1588</v>
      </c>
      <c r="C62" s="508" t="s">
        <v>1589</v>
      </c>
      <c r="D62" s="508" t="s">
        <v>1650</v>
      </c>
      <c r="E62" s="508" t="s">
        <v>1651</v>
      </c>
      <c r="F62" s="512">
        <v>78</v>
      </c>
      <c r="G62" s="512">
        <v>5148</v>
      </c>
      <c r="H62" s="512">
        <v>1.1988821611551002</v>
      </c>
      <c r="I62" s="512">
        <v>66</v>
      </c>
      <c r="J62" s="512">
        <v>65</v>
      </c>
      <c r="K62" s="512">
        <v>4294</v>
      </c>
      <c r="L62" s="512">
        <v>1</v>
      </c>
      <c r="M62" s="512">
        <v>66.061538461538461</v>
      </c>
      <c r="N62" s="512">
        <v>67</v>
      </c>
      <c r="O62" s="512">
        <v>4489</v>
      </c>
      <c r="P62" s="535">
        <v>1.0454122030740569</v>
      </c>
      <c r="Q62" s="513">
        <v>67</v>
      </c>
    </row>
    <row r="63" spans="1:17" ht="14.45" customHeight="1" x14ac:dyDescent="0.2">
      <c r="A63" s="507" t="s">
        <v>1750</v>
      </c>
      <c r="B63" s="508" t="s">
        <v>1588</v>
      </c>
      <c r="C63" s="508" t="s">
        <v>1589</v>
      </c>
      <c r="D63" s="508" t="s">
        <v>1652</v>
      </c>
      <c r="E63" s="508" t="s">
        <v>1653</v>
      </c>
      <c r="F63" s="512">
        <v>335</v>
      </c>
      <c r="G63" s="512">
        <v>109880</v>
      </c>
      <c r="H63" s="512">
        <v>0.83750000000000002</v>
      </c>
      <c r="I63" s="512">
        <v>328</v>
      </c>
      <c r="J63" s="512">
        <v>400</v>
      </c>
      <c r="K63" s="512">
        <v>131200</v>
      </c>
      <c r="L63" s="512">
        <v>1</v>
      </c>
      <c r="M63" s="512">
        <v>328</v>
      </c>
      <c r="N63" s="512">
        <v>689</v>
      </c>
      <c r="O63" s="512">
        <v>226681</v>
      </c>
      <c r="P63" s="535">
        <v>1.7277515243902439</v>
      </c>
      <c r="Q63" s="513">
        <v>329</v>
      </c>
    </row>
    <row r="64" spans="1:17" ht="14.45" customHeight="1" x14ac:dyDescent="0.2">
      <c r="A64" s="507" t="s">
        <v>1750</v>
      </c>
      <c r="B64" s="508" t="s">
        <v>1588</v>
      </c>
      <c r="C64" s="508" t="s">
        <v>1589</v>
      </c>
      <c r="D64" s="508" t="s">
        <v>1660</v>
      </c>
      <c r="E64" s="508" t="s">
        <v>1661</v>
      </c>
      <c r="F64" s="512">
        <v>117</v>
      </c>
      <c r="G64" s="512">
        <v>5967</v>
      </c>
      <c r="H64" s="512">
        <v>0.90697674418604646</v>
      </c>
      <c r="I64" s="512">
        <v>51</v>
      </c>
      <c r="J64" s="512">
        <v>129</v>
      </c>
      <c r="K64" s="512">
        <v>6579</v>
      </c>
      <c r="L64" s="512">
        <v>1</v>
      </c>
      <c r="M64" s="512">
        <v>51</v>
      </c>
      <c r="N64" s="512">
        <v>235</v>
      </c>
      <c r="O64" s="512">
        <v>12220</v>
      </c>
      <c r="P64" s="535">
        <v>1.8574251405988753</v>
      </c>
      <c r="Q64" s="513">
        <v>52</v>
      </c>
    </row>
    <row r="65" spans="1:17" ht="14.45" customHeight="1" x14ac:dyDescent="0.2">
      <c r="A65" s="507" t="s">
        <v>1750</v>
      </c>
      <c r="B65" s="508" t="s">
        <v>1588</v>
      </c>
      <c r="C65" s="508" t="s">
        <v>1589</v>
      </c>
      <c r="D65" s="508" t="s">
        <v>1670</v>
      </c>
      <c r="E65" s="508" t="s">
        <v>1671</v>
      </c>
      <c r="F65" s="512">
        <v>51</v>
      </c>
      <c r="G65" s="512">
        <v>38913</v>
      </c>
      <c r="H65" s="512">
        <v>1.59375</v>
      </c>
      <c r="I65" s="512">
        <v>763</v>
      </c>
      <c r="J65" s="512">
        <v>32</v>
      </c>
      <c r="K65" s="512">
        <v>24416</v>
      </c>
      <c r="L65" s="512">
        <v>1</v>
      </c>
      <c r="M65" s="512">
        <v>763</v>
      </c>
      <c r="N65" s="512">
        <v>31</v>
      </c>
      <c r="O65" s="512">
        <v>23684</v>
      </c>
      <c r="P65" s="535">
        <v>0.97001965923984268</v>
      </c>
      <c r="Q65" s="513">
        <v>764</v>
      </c>
    </row>
    <row r="66" spans="1:17" ht="14.45" customHeight="1" x14ac:dyDescent="0.2">
      <c r="A66" s="507" t="s">
        <v>1750</v>
      </c>
      <c r="B66" s="508" t="s">
        <v>1588</v>
      </c>
      <c r="C66" s="508" t="s">
        <v>1589</v>
      </c>
      <c r="D66" s="508" t="s">
        <v>1674</v>
      </c>
      <c r="E66" s="508" t="s">
        <v>1675</v>
      </c>
      <c r="F66" s="512">
        <v>280</v>
      </c>
      <c r="G66" s="512">
        <v>171360</v>
      </c>
      <c r="H66" s="512">
        <v>1.1618257261410789</v>
      </c>
      <c r="I66" s="512">
        <v>612</v>
      </c>
      <c r="J66" s="512">
        <v>241</v>
      </c>
      <c r="K66" s="512">
        <v>147492</v>
      </c>
      <c r="L66" s="512">
        <v>1</v>
      </c>
      <c r="M66" s="512">
        <v>612</v>
      </c>
      <c r="N66" s="512">
        <v>234</v>
      </c>
      <c r="O66" s="512">
        <v>143910</v>
      </c>
      <c r="P66" s="535">
        <v>0.97571393702709297</v>
      </c>
      <c r="Q66" s="513">
        <v>615</v>
      </c>
    </row>
    <row r="67" spans="1:17" ht="14.45" customHeight="1" x14ac:dyDescent="0.2">
      <c r="A67" s="507" t="s">
        <v>1750</v>
      </c>
      <c r="B67" s="508" t="s">
        <v>1588</v>
      </c>
      <c r="C67" s="508" t="s">
        <v>1589</v>
      </c>
      <c r="D67" s="508" t="s">
        <v>1676</v>
      </c>
      <c r="E67" s="508" t="s">
        <v>1677</v>
      </c>
      <c r="F67" s="512">
        <v>2</v>
      </c>
      <c r="G67" s="512">
        <v>1650</v>
      </c>
      <c r="H67" s="512">
        <v>2</v>
      </c>
      <c r="I67" s="512">
        <v>825</v>
      </c>
      <c r="J67" s="512">
        <v>1</v>
      </c>
      <c r="K67" s="512">
        <v>825</v>
      </c>
      <c r="L67" s="512">
        <v>1</v>
      </c>
      <c r="M67" s="512">
        <v>825</v>
      </c>
      <c r="N67" s="512">
        <v>1</v>
      </c>
      <c r="O67" s="512">
        <v>826</v>
      </c>
      <c r="P67" s="535">
        <v>1.0012121212121212</v>
      </c>
      <c r="Q67" s="513">
        <v>826</v>
      </c>
    </row>
    <row r="68" spans="1:17" ht="14.45" customHeight="1" x14ac:dyDescent="0.2">
      <c r="A68" s="507" t="s">
        <v>1750</v>
      </c>
      <c r="B68" s="508" t="s">
        <v>1588</v>
      </c>
      <c r="C68" s="508" t="s">
        <v>1589</v>
      </c>
      <c r="D68" s="508" t="s">
        <v>1678</v>
      </c>
      <c r="E68" s="508" t="s">
        <v>1679</v>
      </c>
      <c r="F68" s="512">
        <v>1</v>
      </c>
      <c r="G68" s="512">
        <v>431</v>
      </c>
      <c r="H68" s="512"/>
      <c r="I68" s="512">
        <v>431</v>
      </c>
      <c r="J68" s="512"/>
      <c r="K68" s="512"/>
      <c r="L68" s="512"/>
      <c r="M68" s="512"/>
      <c r="N68" s="512"/>
      <c r="O68" s="512"/>
      <c r="P68" s="535"/>
      <c r="Q68" s="513"/>
    </row>
    <row r="69" spans="1:17" ht="14.45" customHeight="1" x14ac:dyDescent="0.2">
      <c r="A69" s="507" t="s">
        <v>1750</v>
      </c>
      <c r="B69" s="508" t="s">
        <v>1588</v>
      </c>
      <c r="C69" s="508" t="s">
        <v>1589</v>
      </c>
      <c r="D69" s="508" t="s">
        <v>1685</v>
      </c>
      <c r="E69" s="508" t="s">
        <v>1686</v>
      </c>
      <c r="F69" s="512">
        <v>3</v>
      </c>
      <c r="G69" s="512">
        <v>813</v>
      </c>
      <c r="H69" s="512">
        <v>2.9889705882352939</v>
      </c>
      <c r="I69" s="512">
        <v>271</v>
      </c>
      <c r="J69" s="512">
        <v>1</v>
      </c>
      <c r="K69" s="512">
        <v>272</v>
      </c>
      <c r="L69" s="512">
        <v>1</v>
      </c>
      <c r="M69" s="512">
        <v>272</v>
      </c>
      <c r="N69" s="512">
        <v>3</v>
      </c>
      <c r="O69" s="512">
        <v>825</v>
      </c>
      <c r="P69" s="535">
        <v>3.0330882352941178</v>
      </c>
      <c r="Q69" s="513">
        <v>275</v>
      </c>
    </row>
    <row r="70" spans="1:17" ht="14.45" customHeight="1" x14ac:dyDescent="0.2">
      <c r="A70" s="507" t="s">
        <v>1750</v>
      </c>
      <c r="B70" s="508" t="s">
        <v>1588</v>
      </c>
      <c r="C70" s="508" t="s">
        <v>1589</v>
      </c>
      <c r="D70" s="508" t="s">
        <v>1691</v>
      </c>
      <c r="E70" s="508" t="s">
        <v>1692</v>
      </c>
      <c r="F70" s="512">
        <v>2</v>
      </c>
      <c r="G70" s="512">
        <v>94</v>
      </c>
      <c r="H70" s="512">
        <v>0.4</v>
      </c>
      <c r="I70" s="512">
        <v>47</v>
      </c>
      <c r="J70" s="512">
        <v>5</v>
      </c>
      <c r="K70" s="512">
        <v>235</v>
      </c>
      <c r="L70" s="512">
        <v>1</v>
      </c>
      <c r="M70" s="512">
        <v>47</v>
      </c>
      <c r="N70" s="512">
        <v>14</v>
      </c>
      <c r="O70" s="512">
        <v>658</v>
      </c>
      <c r="P70" s="535">
        <v>2.8</v>
      </c>
      <c r="Q70" s="513">
        <v>47</v>
      </c>
    </row>
    <row r="71" spans="1:17" ht="14.45" customHeight="1" x14ac:dyDescent="0.2">
      <c r="A71" s="507" t="s">
        <v>1750</v>
      </c>
      <c r="B71" s="508" t="s">
        <v>1588</v>
      </c>
      <c r="C71" s="508" t="s">
        <v>1589</v>
      </c>
      <c r="D71" s="508" t="s">
        <v>1701</v>
      </c>
      <c r="E71" s="508" t="s">
        <v>1702</v>
      </c>
      <c r="F71" s="512">
        <v>2</v>
      </c>
      <c r="G71" s="512">
        <v>2986</v>
      </c>
      <c r="H71" s="512">
        <v>9.5238095238095233E-2</v>
      </c>
      <c r="I71" s="512">
        <v>1493</v>
      </c>
      <c r="J71" s="512">
        <v>21</v>
      </c>
      <c r="K71" s="512">
        <v>31353</v>
      </c>
      <c r="L71" s="512">
        <v>1</v>
      </c>
      <c r="M71" s="512">
        <v>1493</v>
      </c>
      <c r="N71" s="512">
        <v>31</v>
      </c>
      <c r="O71" s="512">
        <v>46376</v>
      </c>
      <c r="P71" s="535">
        <v>1.4791566995183874</v>
      </c>
      <c r="Q71" s="513">
        <v>1496</v>
      </c>
    </row>
    <row r="72" spans="1:17" ht="14.45" customHeight="1" x14ac:dyDescent="0.2">
      <c r="A72" s="507" t="s">
        <v>1750</v>
      </c>
      <c r="B72" s="508" t="s">
        <v>1588</v>
      </c>
      <c r="C72" s="508" t="s">
        <v>1589</v>
      </c>
      <c r="D72" s="508" t="s">
        <v>1703</v>
      </c>
      <c r="E72" s="508" t="s">
        <v>1704</v>
      </c>
      <c r="F72" s="512">
        <v>3</v>
      </c>
      <c r="G72" s="512">
        <v>981</v>
      </c>
      <c r="H72" s="512">
        <v>0.125</v>
      </c>
      <c r="I72" s="512">
        <v>327</v>
      </c>
      <c r="J72" s="512">
        <v>24</v>
      </c>
      <c r="K72" s="512">
        <v>7848</v>
      </c>
      <c r="L72" s="512">
        <v>1</v>
      </c>
      <c r="M72" s="512">
        <v>327</v>
      </c>
      <c r="N72" s="512">
        <v>32</v>
      </c>
      <c r="O72" s="512">
        <v>10528</v>
      </c>
      <c r="P72" s="535">
        <v>1.3414882772680938</v>
      </c>
      <c r="Q72" s="513">
        <v>329</v>
      </c>
    </row>
    <row r="73" spans="1:17" ht="14.45" customHeight="1" x14ac:dyDescent="0.2">
      <c r="A73" s="507" t="s">
        <v>1750</v>
      </c>
      <c r="B73" s="508" t="s">
        <v>1588</v>
      </c>
      <c r="C73" s="508" t="s">
        <v>1589</v>
      </c>
      <c r="D73" s="508" t="s">
        <v>1705</v>
      </c>
      <c r="E73" s="508" t="s">
        <v>1706</v>
      </c>
      <c r="F73" s="512">
        <v>1</v>
      </c>
      <c r="G73" s="512">
        <v>887</v>
      </c>
      <c r="H73" s="512">
        <v>8.323948948948949E-2</v>
      </c>
      <c r="I73" s="512">
        <v>887</v>
      </c>
      <c r="J73" s="512">
        <v>12</v>
      </c>
      <c r="K73" s="512">
        <v>10656</v>
      </c>
      <c r="L73" s="512">
        <v>1</v>
      </c>
      <c r="M73" s="512">
        <v>888</v>
      </c>
      <c r="N73" s="512">
        <v>10</v>
      </c>
      <c r="O73" s="512">
        <v>8910</v>
      </c>
      <c r="P73" s="535">
        <v>0.83614864864864868</v>
      </c>
      <c r="Q73" s="513">
        <v>891</v>
      </c>
    </row>
    <row r="74" spans="1:17" ht="14.45" customHeight="1" x14ac:dyDescent="0.2">
      <c r="A74" s="507" t="s">
        <v>1750</v>
      </c>
      <c r="B74" s="508" t="s">
        <v>1588</v>
      </c>
      <c r="C74" s="508" t="s">
        <v>1589</v>
      </c>
      <c r="D74" s="508" t="s">
        <v>1707</v>
      </c>
      <c r="E74" s="508" t="s">
        <v>1708</v>
      </c>
      <c r="F74" s="512">
        <v>4</v>
      </c>
      <c r="G74" s="512">
        <v>1324</v>
      </c>
      <c r="H74" s="512">
        <v>1.3293172690763053</v>
      </c>
      <c r="I74" s="512">
        <v>331</v>
      </c>
      <c r="J74" s="512">
        <v>3</v>
      </c>
      <c r="K74" s="512">
        <v>996</v>
      </c>
      <c r="L74" s="512">
        <v>1</v>
      </c>
      <c r="M74" s="512">
        <v>332</v>
      </c>
      <c r="N74" s="512">
        <v>1</v>
      </c>
      <c r="O74" s="512">
        <v>334</v>
      </c>
      <c r="P74" s="535">
        <v>0.3353413654618474</v>
      </c>
      <c r="Q74" s="513">
        <v>334</v>
      </c>
    </row>
    <row r="75" spans="1:17" ht="14.45" customHeight="1" x14ac:dyDescent="0.2">
      <c r="A75" s="507" t="s">
        <v>1750</v>
      </c>
      <c r="B75" s="508" t="s">
        <v>1588</v>
      </c>
      <c r="C75" s="508" t="s">
        <v>1589</v>
      </c>
      <c r="D75" s="508" t="s">
        <v>1709</v>
      </c>
      <c r="E75" s="508" t="s">
        <v>1710</v>
      </c>
      <c r="F75" s="512">
        <v>315</v>
      </c>
      <c r="G75" s="512">
        <v>81900</v>
      </c>
      <c r="H75" s="512">
        <v>0.41397507051223731</v>
      </c>
      <c r="I75" s="512">
        <v>260</v>
      </c>
      <c r="J75" s="512">
        <v>758</v>
      </c>
      <c r="K75" s="512">
        <v>197838</v>
      </c>
      <c r="L75" s="512">
        <v>1</v>
      </c>
      <c r="M75" s="512">
        <v>261</v>
      </c>
      <c r="N75" s="512">
        <v>1199</v>
      </c>
      <c r="O75" s="512">
        <v>314138</v>
      </c>
      <c r="P75" s="535">
        <v>1.5878547094087081</v>
      </c>
      <c r="Q75" s="513">
        <v>262</v>
      </c>
    </row>
    <row r="76" spans="1:17" ht="14.45" customHeight="1" x14ac:dyDescent="0.2">
      <c r="A76" s="507" t="s">
        <v>1750</v>
      </c>
      <c r="B76" s="508" t="s">
        <v>1588</v>
      </c>
      <c r="C76" s="508" t="s">
        <v>1589</v>
      </c>
      <c r="D76" s="508" t="s">
        <v>1711</v>
      </c>
      <c r="E76" s="508" t="s">
        <v>1712</v>
      </c>
      <c r="F76" s="512">
        <v>1</v>
      </c>
      <c r="G76" s="512">
        <v>165</v>
      </c>
      <c r="H76" s="512">
        <v>1.5873015873015872E-2</v>
      </c>
      <c r="I76" s="512">
        <v>165</v>
      </c>
      <c r="J76" s="512">
        <v>63</v>
      </c>
      <c r="K76" s="512">
        <v>10395</v>
      </c>
      <c r="L76" s="512">
        <v>1</v>
      </c>
      <c r="M76" s="512">
        <v>165</v>
      </c>
      <c r="N76" s="512">
        <v>78</v>
      </c>
      <c r="O76" s="512">
        <v>12948</v>
      </c>
      <c r="P76" s="535">
        <v>1.2455988455988456</v>
      </c>
      <c r="Q76" s="513">
        <v>166</v>
      </c>
    </row>
    <row r="77" spans="1:17" ht="14.45" customHeight="1" x14ac:dyDescent="0.2">
      <c r="A77" s="507" t="s">
        <v>1750</v>
      </c>
      <c r="B77" s="508" t="s">
        <v>1588</v>
      </c>
      <c r="C77" s="508" t="s">
        <v>1589</v>
      </c>
      <c r="D77" s="508" t="s">
        <v>1715</v>
      </c>
      <c r="E77" s="508" t="s">
        <v>1716</v>
      </c>
      <c r="F77" s="512"/>
      <c r="G77" s="512"/>
      <c r="H77" s="512"/>
      <c r="I77" s="512"/>
      <c r="J77" s="512">
        <v>2</v>
      </c>
      <c r="K77" s="512">
        <v>303</v>
      </c>
      <c r="L77" s="512">
        <v>1</v>
      </c>
      <c r="M77" s="512">
        <v>151.5</v>
      </c>
      <c r="N77" s="512">
        <v>6</v>
      </c>
      <c r="O77" s="512">
        <v>912</v>
      </c>
      <c r="P77" s="535">
        <v>3.0099009900990099</v>
      </c>
      <c r="Q77" s="513">
        <v>152</v>
      </c>
    </row>
    <row r="78" spans="1:17" ht="14.45" customHeight="1" x14ac:dyDescent="0.2">
      <c r="A78" s="507" t="s">
        <v>1751</v>
      </c>
      <c r="B78" s="508" t="s">
        <v>1588</v>
      </c>
      <c r="C78" s="508" t="s">
        <v>1589</v>
      </c>
      <c r="D78" s="508" t="s">
        <v>1590</v>
      </c>
      <c r="E78" s="508" t="s">
        <v>1591</v>
      </c>
      <c r="F78" s="512">
        <v>1421</v>
      </c>
      <c r="G78" s="512">
        <v>245833</v>
      </c>
      <c r="H78" s="512">
        <v>0.91921492084146605</v>
      </c>
      <c r="I78" s="512">
        <v>173</v>
      </c>
      <c r="J78" s="512">
        <v>1537</v>
      </c>
      <c r="K78" s="512">
        <v>267438</v>
      </c>
      <c r="L78" s="512">
        <v>1</v>
      </c>
      <c r="M78" s="512">
        <v>174</v>
      </c>
      <c r="N78" s="512">
        <v>1563</v>
      </c>
      <c r="O78" s="512">
        <v>273525</v>
      </c>
      <c r="P78" s="535">
        <v>1.0227604154981715</v>
      </c>
      <c r="Q78" s="513">
        <v>175</v>
      </c>
    </row>
    <row r="79" spans="1:17" ht="14.45" customHeight="1" x14ac:dyDescent="0.2">
      <c r="A79" s="507" t="s">
        <v>1751</v>
      </c>
      <c r="B79" s="508" t="s">
        <v>1588</v>
      </c>
      <c r="C79" s="508" t="s">
        <v>1589</v>
      </c>
      <c r="D79" s="508" t="s">
        <v>1592</v>
      </c>
      <c r="E79" s="508" t="s">
        <v>1593</v>
      </c>
      <c r="F79" s="512"/>
      <c r="G79" s="512"/>
      <c r="H79" s="512"/>
      <c r="I79" s="512"/>
      <c r="J79" s="512">
        <v>1</v>
      </c>
      <c r="K79" s="512">
        <v>193</v>
      </c>
      <c r="L79" s="512">
        <v>1</v>
      </c>
      <c r="M79" s="512">
        <v>193</v>
      </c>
      <c r="N79" s="512"/>
      <c r="O79" s="512"/>
      <c r="P79" s="535"/>
      <c r="Q79" s="513"/>
    </row>
    <row r="80" spans="1:17" ht="14.45" customHeight="1" x14ac:dyDescent="0.2">
      <c r="A80" s="507" t="s">
        <v>1751</v>
      </c>
      <c r="B80" s="508" t="s">
        <v>1588</v>
      </c>
      <c r="C80" s="508" t="s">
        <v>1589</v>
      </c>
      <c r="D80" s="508" t="s">
        <v>1598</v>
      </c>
      <c r="E80" s="508" t="s">
        <v>1599</v>
      </c>
      <c r="F80" s="512"/>
      <c r="G80" s="512"/>
      <c r="H80" s="512"/>
      <c r="I80" s="512"/>
      <c r="J80" s="512">
        <v>1</v>
      </c>
      <c r="K80" s="512">
        <v>256</v>
      </c>
      <c r="L80" s="512">
        <v>1</v>
      </c>
      <c r="M80" s="512">
        <v>256</v>
      </c>
      <c r="N80" s="512"/>
      <c r="O80" s="512"/>
      <c r="P80" s="535"/>
      <c r="Q80" s="513"/>
    </row>
    <row r="81" spans="1:17" ht="14.45" customHeight="1" x14ac:dyDescent="0.2">
      <c r="A81" s="507" t="s">
        <v>1751</v>
      </c>
      <c r="B81" s="508" t="s">
        <v>1588</v>
      </c>
      <c r="C81" s="508" t="s">
        <v>1589</v>
      </c>
      <c r="D81" s="508" t="s">
        <v>1604</v>
      </c>
      <c r="E81" s="508" t="s">
        <v>1605</v>
      </c>
      <c r="F81" s="512">
        <v>220</v>
      </c>
      <c r="G81" s="512">
        <v>235400</v>
      </c>
      <c r="H81" s="512">
        <v>0.49107142857142855</v>
      </c>
      <c r="I81" s="512">
        <v>1070</v>
      </c>
      <c r="J81" s="512">
        <v>448</v>
      </c>
      <c r="K81" s="512">
        <v>479360</v>
      </c>
      <c r="L81" s="512">
        <v>1</v>
      </c>
      <c r="M81" s="512">
        <v>1070</v>
      </c>
      <c r="N81" s="512">
        <v>378</v>
      </c>
      <c r="O81" s="512">
        <v>405594</v>
      </c>
      <c r="P81" s="535">
        <v>0.84611565420560753</v>
      </c>
      <c r="Q81" s="513">
        <v>1073</v>
      </c>
    </row>
    <row r="82" spans="1:17" ht="14.45" customHeight="1" x14ac:dyDescent="0.2">
      <c r="A82" s="507" t="s">
        <v>1751</v>
      </c>
      <c r="B82" s="508" t="s">
        <v>1588</v>
      </c>
      <c r="C82" s="508" t="s">
        <v>1589</v>
      </c>
      <c r="D82" s="508" t="s">
        <v>1606</v>
      </c>
      <c r="E82" s="508" t="s">
        <v>1607</v>
      </c>
      <c r="F82" s="512">
        <v>1756</v>
      </c>
      <c r="G82" s="512">
        <v>80776</v>
      </c>
      <c r="H82" s="512">
        <v>0.88196885986941231</v>
      </c>
      <c r="I82" s="512">
        <v>46</v>
      </c>
      <c r="J82" s="512">
        <v>1991</v>
      </c>
      <c r="K82" s="512">
        <v>91586</v>
      </c>
      <c r="L82" s="512">
        <v>1</v>
      </c>
      <c r="M82" s="512">
        <v>46</v>
      </c>
      <c r="N82" s="512">
        <v>1781</v>
      </c>
      <c r="O82" s="512">
        <v>83707</v>
      </c>
      <c r="P82" s="535">
        <v>0.91397156770685473</v>
      </c>
      <c r="Q82" s="513">
        <v>47</v>
      </c>
    </row>
    <row r="83" spans="1:17" ht="14.45" customHeight="1" x14ac:dyDescent="0.2">
      <c r="A83" s="507" t="s">
        <v>1751</v>
      </c>
      <c r="B83" s="508" t="s">
        <v>1588</v>
      </c>
      <c r="C83" s="508" t="s">
        <v>1589</v>
      </c>
      <c r="D83" s="508" t="s">
        <v>1608</v>
      </c>
      <c r="E83" s="508" t="s">
        <v>1609</v>
      </c>
      <c r="F83" s="512">
        <v>461</v>
      </c>
      <c r="G83" s="512">
        <v>159967</v>
      </c>
      <c r="H83" s="512">
        <v>1.0382882882882882</v>
      </c>
      <c r="I83" s="512">
        <v>347</v>
      </c>
      <c r="J83" s="512">
        <v>444</v>
      </c>
      <c r="K83" s="512">
        <v>154068</v>
      </c>
      <c r="L83" s="512">
        <v>1</v>
      </c>
      <c r="M83" s="512">
        <v>347</v>
      </c>
      <c r="N83" s="512">
        <v>460</v>
      </c>
      <c r="O83" s="512">
        <v>160080</v>
      </c>
      <c r="P83" s="535">
        <v>1.0390217306643819</v>
      </c>
      <c r="Q83" s="513">
        <v>348</v>
      </c>
    </row>
    <row r="84" spans="1:17" ht="14.45" customHeight="1" x14ac:dyDescent="0.2">
      <c r="A84" s="507" t="s">
        <v>1751</v>
      </c>
      <c r="B84" s="508" t="s">
        <v>1588</v>
      </c>
      <c r="C84" s="508" t="s">
        <v>1589</v>
      </c>
      <c r="D84" s="508" t="s">
        <v>1610</v>
      </c>
      <c r="E84" s="508" t="s">
        <v>1611</v>
      </c>
      <c r="F84" s="512">
        <v>313</v>
      </c>
      <c r="G84" s="512">
        <v>15963</v>
      </c>
      <c r="H84" s="512">
        <v>1.2620967741935485</v>
      </c>
      <c r="I84" s="512">
        <v>51</v>
      </c>
      <c r="J84" s="512">
        <v>248</v>
      </c>
      <c r="K84" s="512">
        <v>12648</v>
      </c>
      <c r="L84" s="512">
        <v>1</v>
      </c>
      <c r="M84" s="512">
        <v>51</v>
      </c>
      <c r="N84" s="512">
        <v>276</v>
      </c>
      <c r="O84" s="512">
        <v>14076</v>
      </c>
      <c r="P84" s="535">
        <v>1.1129032258064515</v>
      </c>
      <c r="Q84" s="513">
        <v>51</v>
      </c>
    </row>
    <row r="85" spans="1:17" ht="14.45" customHeight="1" x14ac:dyDescent="0.2">
      <c r="A85" s="507" t="s">
        <v>1751</v>
      </c>
      <c r="B85" s="508" t="s">
        <v>1588</v>
      </c>
      <c r="C85" s="508" t="s">
        <v>1589</v>
      </c>
      <c r="D85" s="508" t="s">
        <v>1614</v>
      </c>
      <c r="E85" s="508" t="s">
        <v>1615</v>
      </c>
      <c r="F85" s="512">
        <v>1656</v>
      </c>
      <c r="G85" s="512">
        <v>624312</v>
      </c>
      <c r="H85" s="512">
        <v>0.92204899777282856</v>
      </c>
      <c r="I85" s="512">
        <v>377</v>
      </c>
      <c r="J85" s="512">
        <v>1796</v>
      </c>
      <c r="K85" s="512">
        <v>677092</v>
      </c>
      <c r="L85" s="512">
        <v>1</v>
      </c>
      <c r="M85" s="512">
        <v>377</v>
      </c>
      <c r="N85" s="512">
        <v>2006</v>
      </c>
      <c r="O85" s="512">
        <v>758268</v>
      </c>
      <c r="P85" s="535">
        <v>1.119889173110892</v>
      </c>
      <c r="Q85" s="513">
        <v>378</v>
      </c>
    </row>
    <row r="86" spans="1:17" ht="14.45" customHeight="1" x14ac:dyDescent="0.2">
      <c r="A86" s="507" t="s">
        <v>1751</v>
      </c>
      <c r="B86" s="508" t="s">
        <v>1588</v>
      </c>
      <c r="C86" s="508" t="s">
        <v>1589</v>
      </c>
      <c r="D86" s="508" t="s">
        <v>1616</v>
      </c>
      <c r="E86" s="508" t="s">
        <v>1617</v>
      </c>
      <c r="F86" s="512">
        <v>9</v>
      </c>
      <c r="G86" s="512">
        <v>306</v>
      </c>
      <c r="H86" s="512">
        <v>0.9</v>
      </c>
      <c r="I86" s="512">
        <v>34</v>
      </c>
      <c r="J86" s="512">
        <v>10</v>
      </c>
      <c r="K86" s="512">
        <v>340</v>
      </c>
      <c r="L86" s="512">
        <v>1</v>
      </c>
      <c r="M86" s="512">
        <v>34</v>
      </c>
      <c r="N86" s="512">
        <v>12</v>
      </c>
      <c r="O86" s="512">
        <v>408</v>
      </c>
      <c r="P86" s="535">
        <v>1.2</v>
      </c>
      <c r="Q86" s="513">
        <v>34</v>
      </c>
    </row>
    <row r="87" spans="1:17" ht="14.45" customHeight="1" x14ac:dyDescent="0.2">
      <c r="A87" s="507" t="s">
        <v>1751</v>
      </c>
      <c r="B87" s="508" t="s">
        <v>1588</v>
      </c>
      <c r="C87" s="508" t="s">
        <v>1589</v>
      </c>
      <c r="D87" s="508" t="s">
        <v>1618</v>
      </c>
      <c r="E87" s="508" t="s">
        <v>1619</v>
      </c>
      <c r="F87" s="512">
        <v>319</v>
      </c>
      <c r="G87" s="512">
        <v>167156</v>
      </c>
      <c r="H87" s="512">
        <v>1.015923566878981</v>
      </c>
      <c r="I87" s="512">
        <v>524</v>
      </c>
      <c r="J87" s="512">
        <v>314</v>
      </c>
      <c r="K87" s="512">
        <v>164536</v>
      </c>
      <c r="L87" s="512">
        <v>1</v>
      </c>
      <c r="M87" s="512">
        <v>524</v>
      </c>
      <c r="N87" s="512">
        <v>248</v>
      </c>
      <c r="O87" s="512">
        <v>130200</v>
      </c>
      <c r="P87" s="535">
        <v>0.7913161861234016</v>
      </c>
      <c r="Q87" s="513">
        <v>525</v>
      </c>
    </row>
    <row r="88" spans="1:17" ht="14.45" customHeight="1" x14ac:dyDescent="0.2">
      <c r="A88" s="507" t="s">
        <v>1751</v>
      </c>
      <c r="B88" s="508" t="s">
        <v>1588</v>
      </c>
      <c r="C88" s="508" t="s">
        <v>1589</v>
      </c>
      <c r="D88" s="508" t="s">
        <v>1620</v>
      </c>
      <c r="E88" s="508" t="s">
        <v>1621</v>
      </c>
      <c r="F88" s="512">
        <v>57</v>
      </c>
      <c r="G88" s="512">
        <v>3249</v>
      </c>
      <c r="H88" s="512">
        <v>0.78955042527339003</v>
      </c>
      <c r="I88" s="512">
        <v>57</v>
      </c>
      <c r="J88" s="512">
        <v>72</v>
      </c>
      <c r="K88" s="512">
        <v>4115</v>
      </c>
      <c r="L88" s="512">
        <v>1</v>
      </c>
      <c r="M88" s="512">
        <v>57.152777777777779</v>
      </c>
      <c r="N88" s="512">
        <v>52</v>
      </c>
      <c r="O88" s="512">
        <v>3016</v>
      </c>
      <c r="P88" s="535">
        <v>0.7329283110571081</v>
      </c>
      <c r="Q88" s="513">
        <v>58</v>
      </c>
    </row>
    <row r="89" spans="1:17" ht="14.45" customHeight="1" x14ac:dyDescent="0.2">
      <c r="A89" s="507" t="s">
        <v>1751</v>
      </c>
      <c r="B89" s="508" t="s">
        <v>1588</v>
      </c>
      <c r="C89" s="508" t="s">
        <v>1589</v>
      </c>
      <c r="D89" s="508" t="s">
        <v>1622</v>
      </c>
      <c r="E89" s="508" t="s">
        <v>1623</v>
      </c>
      <c r="F89" s="512">
        <v>14</v>
      </c>
      <c r="G89" s="512">
        <v>3136</v>
      </c>
      <c r="H89" s="512">
        <v>1.267070707070707</v>
      </c>
      <c r="I89" s="512">
        <v>224</v>
      </c>
      <c r="J89" s="512">
        <v>11</v>
      </c>
      <c r="K89" s="512">
        <v>2475</v>
      </c>
      <c r="L89" s="512">
        <v>1</v>
      </c>
      <c r="M89" s="512">
        <v>225</v>
      </c>
      <c r="N89" s="512">
        <v>12</v>
      </c>
      <c r="O89" s="512">
        <v>2712</v>
      </c>
      <c r="P89" s="535">
        <v>1.0957575757575757</v>
      </c>
      <c r="Q89" s="513">
        <v>226</v>
      </c>
    </row>
    <row r="90" spans="1:17" ht="14.45" customHeight="1" x14ac:dyDescent="0.2">
      <c r="A90" s="507" t="s">
        <v>1751</v>
      </c>
      <c r="B90" s="508" t="s">
        <v>1588</v>
      </c>
      <c r="C90" s="508" t="s">
        <v>1589</v>
      </c>
      <c r="D90" s="508" t="s">
        <v>1624</v>
      </c>
      <c r="E90" s="508" t="s">
        <v>1625</v>
      </c>
      <c r="F90" s="512">
        <v>14</v>
      </c>
      <c r="G90" s="512">
        <v>7742</v>
      </c>
      <c r="H90" s="512">
        <v>1.2704299310797507</v>
      </c>
      <c r="I90" s="512">
        <v>553</v>
      </c>
      <c r="J90" s="512">
        <v>11</v>
      </c>
      <c r="K90" s="512">
        <v>6094</v>
      </c>
      <c r="L90" s="512">
        <v>1</v>
      </c>
      <c r="M90" s="512">
        <v>554</v>
      </c>
      <c r="N90" s="512">
        <v>13</v>
      </c>
      <c r="O90" s="512">
        <v>7215</v>
      </c>
      <c r="P90" s="535">
        <v>1.1839514276337382</v>
      </c>
      <c r="Q90" s="513">
        <v>555</v>
      </c>
    </row>
    <row r="91" spans="1:17" ht="14.45" customHeight="1" x14ac:dyDescent="0.2">
      <c r="A91" s="507" t="s">
        <v>1751</v>
      </c>
      <c r="B91" s="508" t="s">
        <v>1588</v>
      </c>
      <c r="C91" s="508" t="s">
        <v>1589</v>
      </c>
      <c r="D91" s="508" t="s">
        <v>1626</v>
      </c>
      <c r="E91" s="508" t="s">
        <v>1627</v>
      </c>
      <c r="F91" s="512">
        <v>2</v>
      </c>
      <c r="G91" s="512">
        <v>426</v>
      </c>
      <c r="H91" s="512">
        <v>0.49766355140186919</v>
      </c>
      <c r="I91" s="512">
        <v>213</v>
      </c>
      <c r="J91" s="512">
        <v>4</v>
      </c>
      <c r="K91" s="512">
        <v>856</v>
      </c>
      <c r="L91" s="512">
        <v>1</v>
      </c>
      <c r="M91" s="512">
        <v>214</v>
      </c>
      <c r="N91" s="512">
        <v>7</v>
      </c>
      <c r="O91" s="512">
        <v>1512</v>
      </c>
      <c r="P91" s="535">
        <v>1.766355140186916</v>
      </c>
      <c r="Q91" s="513">
        <v>216</v>
      </c>
    </row>
    <row r="92" spans="1:17" ht="14.45" customHeight="1" x14ac:dyDescent="0.2">
      <c r="A92" s="507" t="s">
        <v>1751</v>
      </c>
      <c r="B92" s="508" t="s">
        <v>1588</v>
      </c>
      <c r="C92" s="508" t="s">
        <v>1589</v>
      </c>
      <c r="D92" s="508" t="s">
        <v>1628</v>
      </c>
      <c r="E92" s="508" t="s">
        <v>1629</v>
      </c>
      <c r="F92" s="512">
        <v>22</v>
      </c>
      <c r="G92" s="512">
        <v>3102</v>
      </c>
      <c r="H92" s="512">
        <v>0.60680751173708924</v>
      </c>
      <c r="I92" s="512">
        <v>141</v>
      </c>
      <c r="J92" s="512">
        <v>36</v>
      </c>
      <c r="K92" s="512">
        <v>5112</v>
      </c>
      <c r="L92" s="512">
        <v>1</v>
      </c>
      <c r="M92" s="512">
        <v>142</v>
      </c>
      <c r="N92" s="512">
        <v>56</v>
      </c>
      <c r="O92" s="512">
        <v>8008</v>
      </c>
      <c r="P92" s="535">
        <v>1.5665101721439749</v>
      </c>
      <c r="Q92" s="513">
        <v>143</v>
      </c>
    </row>
    <row r="93" spans="1:17" ht="14.45" customHeight="1" x14ac:dyDescent="0.2">
      <c r="A93" s="507" t="s">
        <v>1751</v>
      </c>
      <c r="B93" s="508" t="s">
        <v>1588</v>
      </c>
      <c r="C93" s="508" t="s">
        <v>1589</v>
      </c>
      <c r="D93" s="508" t="s">
        <v>1630</v>
      </c>
      <c r="E93" s="508" t="s">
        <v>1631</v>
      </c>
      <c r="F93" s="512">
        <v>1</v>
      </c>
      <c r="G93" s="512">
        <v>220</v>
      </c>
      <c r="H93" s="512"/>
      <c r="I93" s="512">
        <v>220</v>
      </c>
      <c r="J93" s="512"/>
      <c r="K93" s="512"/>
      <c r="L93" s="512"/>
      <c r="M93" s="512"/>
      <c r="N93" s="512">
        <v>0</v>
      </c>
      <c r="O93" s="512">
        <v>0</v>
      </c>
      <c r="P93" s="535"/>
      <c r="Q93" s="513"/>
    </row>
    <row r="94" spans="1:17" ht="14.45" customHeight="1" x14ac:dyDescent="0.2">
      <c r="A94" s="507" t="s">
        <v>1751</v>
      </c>
      <c r="B94" s="508" t="s">
        <v>1588</v>
      </c>
      <c r="C94" s="508" t="s">
        <v>1589</v>
      </c>
      <c r="D94" s="508" t="s">
        <v>1634</v>
      </c>
      <c r="E94" s="508" t="s">
        <v>1635</v>
      </c>
      <c r="F94" s="512">
        <v>1978</v>
      </c>
      <c r="G94" s="512">
        <v>33626</v>
      </c>
      <c r="H94" s="512">
        <v>1.0791052918712494</v>
      </c>
      <c r="I94" s="512">
        <v>17</v>
      </c>
      <c r="J94" s="512">
        <v>1833</v>
      </c>
      <c r="K94" s="512">
        <v>31161</v>
      </c>
      <c r="L94" s="512">
        <v>1</v>
      </c>
      <c r="M94" s="512">
        <v>17</v>
      </c>
      <c r="N94" s="512">
        <v>2050</v>
      </c>
      <c r="O94" s="512">
        <v>34850</v>
      </c>
      <c r="P94" s="535">
        <v>1.1183851609383524</v>
      </c>
      <c r="Q94" s="513">
        <v>17</v>
      </c>
    </row>
    <row r="95" spans="1:17" ht="14.45" customHeight="1" x14ac:dyDescent="0.2">
      <c r="A95" s="507" t="s">
        <v>1751</v>
      </c>
      <c r="B95" s="508" t="s">
        <v>1588</v>
      </c>
      <c r="C95" s="508" t="s">
        <v>1589</v>
      </c>
      <c r="D95" s="508" t="s">
        <v>1636</v>
      </c>
      <c r="E95" s="508" t="s">
        <v>1637</v>
      </c>
      <c r="F95" s="512">
        <v>12</v>
      </c>
      <c r="G95" s="512">
        <v>1716</v>
      </c>
      <c r="H95" s="512">
        <v>0.46153846153846156</v>
      </c>
      <c r="I95" s="512">
        <v>143</v>
      </c>
      <c r="J95" s="512">
        <v>26</v>
      </c>
      <c r="K95" s="512">
        <v>3718</v>
      </c>
      <c r="L95" s="512">
        <v>1</v>
      </c>
      <c r="M95" s="512">
        <v>143</v>
      </c>
      <c r="N95" s="512">
        <v>15</v>
      </c>
      <c r="O95" s="512">
        <v>2160</v>
      </c>
      <c r="P95" s="535">
        <v>0.58095750403442714</v>
      </c>
      <c r="Q95" s="513">
        <v>144</v>
      </c>
    </row>
    <row r="96" spans="1:17" ht="14.45" customHeight="1" x14ac:dyDescent="0.2">
      <c r="A96" s="507" t="s">
        <v>1751</v>
      </c>
      <c r="B96" s="508" t="s">
        <v>1588</v>
      </c>
      <c r="C96" s="508" t="s">
        <v>1589</v>
      </c>
      <c r="D96" s="508" t="s">
        <v>1638</v>
      </c>
      <c r="E96" s="508" t="s">
        <v>1639</v>
      </c>
      <c r="F96" s="512">
        <v>36</v>
      </c>
      <c r="G96" s="512">
        <v>2340</v>
      </c>
      <c r="H96" s="512">
        <v>1.44</v>
      </c>
      <c r="I96" s="512">
        <v>65</v>
      </c>
      <c r="J96" s="512">
        <v>25</v>
      </c>
      <c r="K96" s="512">
        <v>1625</v>
      </c>
      <c r="L96" s="512">
        <v>1</v>
      </c>
      <c r="M96" s="512">
        <v>65</v>
      </c>
      <c r="N96" s="512">
        <v>17</v>
      </c>
      <c r="O96" s="512">
        <v>1122</v>
      </c>
      <c r="P96" s="535">
        <v>0.69046153846153846</v>
      </c>
      <c r="Q96" s="513">
        <v>66</v>
      </c>
    </row>
    <row r="97" spans="1:17" ht="14.45" customHeight="1" x14ac:dyDescent="0.2">
      <c r="A97" s="507" t="s">
        <v>1751</v>
      </c>
      <c r="B97" s="508" t="s">
        <v>1588</v>
      </c>
      <c r="C97" s="508" t="s">
        <v>1589</v>
      </c>
      <c r="D97" s="508" t="s">
        <v>1644</v>
      </c>
      <c r="E97" s="508" t="s">
        <v>1645</v>
      </c>
      <c r="F97" s="512">
        <v>2459</v>
      </c>
      <c r="G97" s="512">
        <v>334424</v>
      </c>
      <c r="H97" s="512">
        <v>1.0232321903369019</v>
      </c>
      <c r="I97" s="512">
        <v>136</v>
      </c>
      <c r="J97" s="512">
        <v>2390</v>
      </c>
      <c r="K97" s="512">
        <v>326831</v>
      </c>
      <c r="L97" s="512">
        <v>1</v>
      </c>
      <c r="M97" s="512">
        <v>136.74937238493723</v>
      </c>
      <c r="N97" s="512">
        <v>2260</v>
      </c>
      <c r="O97" s="512">
        <v>311880</v>
      </c>
      <c r="P97" s="535">
        <v>0.95425464536717752</v>
      </c>
      <c r="Q97" s="513">
        <v>138</v>
      </c>
    </row>
    <row r="98" spans="1:17" ht="14.45" customHeight="1" x14ac:dyDescent="0.2">
      <c r="A98" s="507" t="s">
        <v>1751</v>
      </c>
      <c r="B98" s="508" t="s">
        <v>1588</v>
      </c>
      <c r="C98" s="508" t="s">
        <v>1589</v>
      </c>
      <c r="D98" s="508" t="s">
        <v>1646</v>
      </c>
      <c r="E98" s="508" t="s">
        <v>1647</v>
      </c>
      <c r="F98" s="512">
        <v>436</v>
      </c>
      <c r="G98" s="512">
        <v>39676</v>
      </c>
      <c r="H98" s="512">
        <v>0.89527720739219707</v>
      </c>
      <c r="I98" s="512">
        <v>91</v>
      </c>
      <c r="J98" s="512">
        <v>487</v>
      </c>
      <c r="K98" s="512">
        <v>44317</v>
      </c>
      <c r="L98" s="512">
        <v>1</v>
      </c>
      <c r="M98" s="512">
        <v>91</v>
      </c>
      <c r="N98" s="512">
        <v>493</v>
      </c>
      <c r="O98" s="512">
        <v>45356</v>
      </c>
      <c r="P98" s="535">
        <v>1.0234447277568428</v>
      </c>
      <c r="Q98" s="513">
        <v>92</v>
      </c>
    </row>
    <row r="99" spans="1:17" ht="14.45" customHeight="1" x14ac:dyDescent="0.2">
      <c r="A99" s="507" t="s">
        <v>1751</v>
      </c>
      <c r="B99" s="508" t="s">
        <v>1588</v>
      </c>
      <c r="C99" s="508" t="s">
        <v>1589</v>
      </c>
      <c r="D99" s="508" t="s">
        <v>1648</v>
      </c>
      <c r="E99" s="508" t="s">
        <v>1649</v>
      </c>
      <c r="F99" s="512">
        <v>6</v>
      </c>
      <c r="G99" s="512">
        <v>822</v>
      </c>
      <c r="H99" s="512">
        <v>0.99155609167671899</v>
      </c>
      <c r="I99" s="512">
        <v>137</v>
      </c>
      <c r="J99" s="512">
        <v>6</v>
      </c>
      <c r="K99" s="512">
        <v>829</v>
      </c>
      <c r="L99" s="512">
        <v>1</v>
      </c>
      <c r="M99" s="512">
        <v>138.16666666666666</v>
      </c>
      <c r="N99" s="512">
        <v>13</v>
      </c>
      <c r="O99" s="512">
        <v>1820</v>
      </c>
      <c r="P99" s="535">
        <v>2.1954161640530758</v>
      </c>
      <c r="Q99" s="513">
        <v>140</v>
      </c>
    </row>
    <row r="100" spans="1:17" ht="14.45" customHeight="1" x14ac:dyDescent="0.2">
      <c r="A100" s="507" t="s">
        <v>1751</v>
      </c>
      <c r="B100" s="508" t="s">
        <v>1588</v>
      </c>
      <c r="C100" s="508" t="s">
        <v>1589</v>
      </c>
      <c r="D100" s="508" t="s">
        <v>1650</v>
      </c>
      <c r="E100" s="508" t="s">
        <v>1651</v>
      </c>
      <c r="F100" s="512">
        <v>148</v>
      </c>
      <c r="G100" s="512">
        <v>9768</v>
      </c>
      <c r="H100" s="512">
        <v>1.1799951679149554</v>
      </c>
      <c r="I100" s="512">
        <v>66</v>
      </c>
      <c r="J100" s="512">
        <v>125</v>
      </c>
      <c r="K100" s="512">
        <v>8278</v>
      </c>
      <c r="L100" s="512">
        <v>1</v>
      </c>
      <c r="M100" s="512">
        <v>66.224000000000004</v>
      </c>
      <c r="N100" s="512">
        <v>136</v>
      </c>
      <c r="O100" s="512">
        <v>9112</v>
      </c>
      <c r="P100" s="535">
        <v>1.100748973181928</v>
      </c>
      <c r="Q100" s="513">
        <v>67</v>
      </c>
    </row>
    <row r="101" spans="1:17" ht="14.45" customHeight="1" x14ac:dyDescent="0.2">
      <c r="A101" s="507" t="s">
        <v>1751</v>
      </c>
      <c r="B101" s="508" t="s">
        <v>1588</v>
      </c>
      <c r="C101" s="508" t="s">
        <v>1589</v>
      </c>
      <c r="D101" s="508" t="s">
        <v>1652</v>
      </c>
      <c r="E101" s="508" t="s">
        <v>1653</v>
      </c>
      <c r="F101" s="512">
        <v>1358</v>
      </c>
      <c r="G101" s="512">
        <v>445424</v>
      </c>
      <c r="H101" s="512">
        <v>0.89814814814814814</v>
      </c>
      <c r="I101" s="512">
        <v>328</v>
      </c>
      <c r="J101" s="512">
        <v>1512</v>
      </c>
      <c r="K101" s="512">
        <v>495936</v>
      </c>
      <c r="L101" s="512">
        <v>1</v>
      </c>
      <c r="M101" s="512">
        <v>328</v>
      </c>
      <c r="N101" s="512">
        <v>1612</v>
      </c>
      <c r="O101" s="512">
        <v>530348</v>
      </c>
      <c r="P101" s="535">
        <v>1.069387985546522</v>
      </c>
      <c r="Q101" s="513">
        <v>329</v>
      </c>
    </row>
    <row r="102" spans="1:17" ht="14.45" customHeight="1" x14ac:dyDescent="0.2">
      <c r="A102" s="507" t="s">
        <v>1751</v>
      </c>
      <c r="B102" s="508" t="s">
        <v>1588</v>
      </c>
      <c r="C102" s="508" t="s">
        <v>1589</v>
      </c>
      <c r="D102" s="508" t="s">
        <v>1660</v>
      </c>
      <c r="E102" s="508" t="s">
        <v>1661</v>
      </c>
      <c r="F102" s="512">
        <v>254</v>
      </c>
      <c r="G102" s="512">
        <v>12954</v>
      </c>
      <c r="H102" s="512">
        <v>0.88811188811188813</v>
      </c>
      <c r="I102" s="512">
        <v>51</v>
      </c>
      <c r="J102" s="512">
        <v>286</v>
      </c>
      <c r="K102" s="512">
        <v>14586</v>
      </c>
      <c r="L102" s="512">
        <v>1</v>
      </c>
      <c r="M102" s="512">
        <v>51</v>
      </c>
      <c r="N102" s="512">
        <v>262</v>
      </c>
      <c r="O102" s="512">
        <v>13624</v>
      </c>
      <c r="P102" s="535">
        <v>0.93404634581105173</v>
      </c>
      <c r="Q102" s="513">
        <v>52</v>
      </c>
    </row>
    <row r="103" spans="1:17" ht="14.45" customHeight="1" x14ac:dyDescent="0.2">
      <c r="A103" s="507" t="s">
        <v>1751</v>
      </c>
      <c r="B103" s="508" t="s">
        <v>1588</v>
      </c>
      <c r="C103" s="508" t="s">
        <v>1589</v>
      </c>
      <c r="D103" s="508" t="s">
        <v>1668</v>
      </c>
      <c r="E103" s="508" t="s">
        <v>1669</v>
      </c>
      <c r="F103" s="512">
        <v>5</v>
      </c>
      <c r="G103" s="512">
        <v>1035</v>
      </c>
      <c r="H103" s="512">
        <v>1</v>
      </c>
      <c r="I103" s="512">
        <v>207</v>
      </c>
      <c r="J103" s="512">
        <v>5</v>
      </c>
      <c r="K103" s="512">
        <v>1035</v>
      </c>
      <c r="L103" s="512">
        <v>1</v>
      </c>
      <c r="M103" s="512">
        <v>207</v>
      </c>
      <c r="N103" s="512">
        <v>3</v>
      </c>
      <c r="O103" s="512">
        <v>627</v>
      </c>
      <c r="P103" s="535">
        <v>0.60579710144927534</v>
      </c>
      <c r="Q103" s="513">
        <v>209</v>
      </c>
    </row>
    <row r="104" spans="1:17" ht="14.45" customHeight="1" x14ac:dyDescent="0.2">
      <c r="A104" s="507" t="s">
        <v>1751</v>
      </c>
      <c r="B104" s="508" t="s">
        <v>1588</v>
      </c>
      <c r="C104" s="508" t="s">
        <v>1589</v>
      </c>
      <c r="D104" s="508" t="s">
        <v>1670</v>
      </c>
      <c r="E104" s="508" t="s">
        <v>1671</v>
      </c>
      <c r="F104" s="512">
        <v>22</v>
      </c>
      <c r="G104" s="512">
        <v>16786</v>
      </c>
      <c r="H104" s="512">
        <v>1.375</v>
      </c>
      <c r="I104" s="512">
        <v>763</v>
      </c>
      <c r="J104" s="512">
        <v>16</v>
      </c>
      <c r="K104" s="512">
        <v>12208</v>
      </c>
      <c r="L104" s="512">
        <v>1</v>
      </c>
      <c r="M104" s="512">
        <v>763</v>
      </c>
      <c r="N104" s="512">
        <v>18</v>
      </c>
      <c r="O104" s="512">
        <v>13752</v>
      </c>
      <c r="P104" s="535">
        <v>1.1264744429882045</v>
      </c>
      <c r="Q104" s="513">
        <v>764</v>
      </c>
    </row>
    <row r="105" spans="1:17" ht="14.45" customHeight="1" x14ac:dyDescent="0.2">
      <c r="A105" s="507" t="s">
        <v>1751</v>
      </c>
      <c r="B105" s="508" t="s">
        <v>1588</v>
      </c>
      <c r="C105" s="508" t="s">
        <v>1589</v>
      </c>
      <c r="D105" s="508" t="s">
        <v>1672</v>
      </c>
      <c r="E105" s="508" t="s">
        <v>1673</v>
      </c>
      <c r="F105" s="512">
        <v>2</v>
      </c>
      <c r="G105" s="512">
        <v>4232</v>
      </c>
      <c r="H105" s="512"/>
      <c r="I105" s="512">
        <v>2116</v>
      </c>
      <c r="J105" s="512"/>
      <c r="K105" s="512"/>
      <c r="L105" s="512"/>
      <c r="M105" s="512"/>
      <c r="N105" s="512"/>
      <c r="O105" s="512"/>
      <c r="P105" s="535"/>
      <c r="Q105" s="513"/>
    </row>
    <row r="106" spans="1:17" ht="14.45" customHeight="1" x14ac:dyDescent="0.2">
      <c r="A106" s="507" t="s">
        <v>1751</v>
      </c>
      <c r="B106" s="508" t="s">
        <v>1588</v>
      </c>
      <c r="C106" s="508" t="s">
        <v>1589</v>
      </c>
      <c r="D106" s="508" t="s">
        <v>1674</v>
      </c>
      <c r="E106" s="508" t="s">
        <v>1675</v>
      </c>
      <c r="F106" s="512">
        <v>205</v>
      </c>
      <c r="G106" s="512">
        <v>125460</v>
      </c>
      <c r="H106" s="512">
        <v>1.0789473684210527</v>
      </c>
      <c r="I106" s="512">
        <v>612</v>
      </c>
      <c r="J106" s="512">
        <v>190</v>
      </c>
      <c r="K106" s="512">
        <v>116280</v>
      </c>
      <c r="L106" s="512">
        <v>1</v>
      </c>
      <c r="M106" s="512">
        <v>612</v>
      </c>
      <c r="N106" s="512">
        <v>170</v>
      </c>
      <c r="O106" s="512">
        <v>104550</v>
      </c>
      <c r="P106" s="535">
        <v>0.89912280701754388</v>
      </c>
      <c r="Q106" s="513">
        <v>615</v>
      </c>
    </row>
    <row r="107" spans="1:17" ht="14.45" customHeight="1" x14ac:dyDescent="0.2">
      <c r="A107" s="507" t="s">
        <v>1751</v>
      </c>
      <c r="B107" s="508" t="s">
        <v>1588</v>
      </c>
      <c r="C107" s="508" t="s">
        <v>1589</v>
      </c>
      <c r="D107" s="508" t="s">
        <v>1676</v>
      </c>
      <c r="E107" s="508" t="s">
        <v>1677</v>
      </c>
      <c r="F107" s="512">
        <v>1</v>
      </c>
      <c r="G107" s="512">
        <v>825</v>
      </c>
      <c r="H107" s="512"/>
      <c r="I107" s="512">
        <v>825</v>
      </c>
      <c r="J107" s="512"/>
      <c r="K107" s="512"/>
      <c r="L107" s="512"/>
      <c r="M107" s="512"/>
      <c r="N107" s="512"/>
      <c r="O107" s="512"/>
      <c r="P107" s="535"/>
      <c r="Q107" s="513"/>
    </row>
    <row r="108" spans="1:17" ht="14.45" customHeight="1" x14ac:dyDescent="0.2">
      <c r="A108" s="507" t="s">
        <v>1751</v>
      </c>
      <c r="B108" s="508" t="s">
        <v>1588</v>
      </c>
      <c r="C108" s="508" t="s">
        <v>1589</v>
      </c>
      <c r="D108" s="508" t="s">
        <v>1680</v>
      </c>
      <c r="E108" s="508" t="s">
        <v>1681</v>
      </c>
      <c r="F108" s="512"/>
      <c r="G108" s="512"/>
      <c r="H108" s="512"/>
      <c r="I108" s="512"/>
      <c r="J108" s="512">
        <v>2</v>
      </c>
      <c r="K108" s="512">
        <v>3536</v>
      </c>
      <c r="L108" s="512">
        <v>1</v>
      </c>
      <c r="M108" s="512">
        <v>1768</v>
      </c>
      <c r="N108" s="512">
        <v>1</v>
      </c>
      <c r="O108" s="512">
        <v>1791</v>
      </c>
      <c r="P108" s="535">
        <v>0.5065045248868778</v>
      </c>
      <c r="Q108" s="513">
        <v>1791</v>
      </c>
    </row>
    <row r="109" spans="1:17" ht="14.45" customHeight="1" x14ac:dyDescent="0.2">
      <c r="A109" s="507" t="s">
        <v>1751</v>
      </c>
      <c r="B109" s="508" t="s">
        <v>1588</v>
      </c>
      <c r="C109" s="508" t="s">
        <v>1589</v>
      </c>
      <c r="D109" s="508" t="s">
        <v>1685</v>
      </c>
      <c r="E109" s="508" t="s">
        <v>1686</v>
      </c>
      <c r="F109" s="512">
        <v>2</v>
      </c>
      <c r="G109" s="512">
        <v>542</v>
      </c>
      <c r="H109" s="512">
        <v>0.49770431588613406</v>
      </c>
      <c r="I109" s="512">
        <v>271</v>
      </c>
      <c r="J109" s="512">
        <v>4</v>
      </c>
      <c r="K109" s="512">
        <v>1089</v>
      </c>
      <c r="L109" s="512">
        <v>1</v>
      </c>
      <c r="M109" s="512">
        <v>272.25</v>
      </c>
      <c r="N109" s="512">
        <v>7</v>
      </c>
      <c r="O109" s="512">
        <v>1925</v>
      </c>
      <c r="P109" s="535">
        <v>1.7676767676767677</v>
      </c>
      <c r="Q109" s="513">
        <v>275</v>
      </c>
    </row>
    <row r="110" spans="1:17" ht="14.45" customHeight="1" x14ac:dyDescent="0.2">
      <c r="A110" s="507" t="s">
        <v>1751</v>
      </c>
      <c r="B110" s="508" t="s">
        <v>1588</v>
      </c>
      <c r="C110" s="508" t="s">
        <v>1589</v>
      </c>
      <c r="D110" s="508" t="s">
        <v>1691</v>
      </c>
      <c r="E110" s="508" t="s">
        <v>1692</v>
      </c>
      <c r="F110" s="512">
        <v>7</v>
      </c>
      <c r="G110" s="512">
        <v>329</v>
      </c>
      <c r="H110" s="512">
        <v>1.1666666666666667</v>
      </c>
      <c r="I110" s="512">
        <v>47</v>
      </c>
      <c r="J110" s="512">
        <v>6</v>
      </c>
      <c r="K110" s="512">
        <v>282</v>
      </c>
      <c r="L110" s="512">
        <v>1</v>
      </c>
      <c r="M110" s="512">
        <v>47</v>
      </c>
      <c r="N110" s="512">
        <v>10</v>
      </c>
      <c r="O110" s="512">
        <v>470</v>
      </c>
      <c r="P110" s="535">
        <v>1.6666666666666667</v>
      </c>
      <c r="Q110" s="513">
        <v>47</v>
      </c>
    </row>
    <row r="111" spans="1:17" ht="14.45" customHeight="1" x14ac:dyDescent="0.2">
      <c r="A111" s="507" t="s">
        <v>1751</v>
      </c>
      <c r="B111" s="508" t="s">
        <v>1588</v>
      </c>
      <c r="C111" s="508" t="s">
        <v>1589</v>
      </c>
      <c r="D111" s="508" t="s">
        <v>1695</v>
      </c>
      <c r="E111" s="508" t="s">
        <v>1696</v>
      </c>
      <c r="F111" s="512">
        <v>5</v>
      </c>
      <c r="G111" s="512">
        <v>1885</v>
      </c>
      <c r="H111" s="512">
        <v>2.5</v>
      </c>
      <c r="I111" s="512">
        <v>377</v>
      </c>
      <c r="J111" s="512">
        <v>2</v>
      </c>
      <c r="K111" s="512">
        <v>754</v>
      </c>
      <c r="L111" s="512">
        <v>1</v>
      </c>
      <c r="M111" s="512">
        <v>377</v>
      </c>
      <c r="N111" s="512">
        <v>6</v>
      </c>
      <c r="O111" s="512">
        <v>2274</v>
      </c>
      <c r="P111" s="535">
        <v>3.0159151193633953</v>
      </c>
      <c r="Q111" s="513">
        <v>379</v>
      </c>
    </row>
    <row r="112" spans="1:17" ht="14.45" customHeight="1" x14ac:dyDescent="0.2">
      <c r="A112" s="507" t="s">
        <v>1751</v>
      </c>
      <c r="B112" s="508" t="s">
        <v>1588</v>
      </c>
      <c r="C112" s="508" t="s">
        <v>1589</v>
      </c>
      <c r="D112" s="508" t="s">
        <v>1697</v>
      </c>
      <c r="E112" s="508" t="s">
        <v>1698</v>
      </c>
      <c r="F112" s="512">
        <v>1</v>
      </c>
      <c r="G112" s="512">
        <v>36</v>
      </c>
      <c r="H112" s="512"/>
      <c r="I112" s="512">
        <v>36</v>
      </c>
      <c r="J112" s="512"/>
      <c r="K112" s="512"/>
      <c r="L112" s="512"/>
      <c r="M112" s="512"/>
      <c r="N112" s="512"/>
      <c r="O112" s="512"/>
      <c r="P112" s="535"/>
      <c r="Q112" s="513"/>
    </row>
    <row r="113" spans="1:17" ht="14.45" customHeight="1" x14ac:dyDescent="0.2">
      <c r="A113" s="507" t="s">
        <v>1751</v>
      </c>
      <c r="B113" s="508" t="s">
        <v>1588</v>
      </c>
      <c r="C113" s="508" t="s">
        <v>1589</v>
      </c>
      <c r="D113" s="508" t="s">
        <v>1699</v>
      </c>
      <c r="E113" s="508" t="s">
        <v>1700</v>
      </c>
      <c r="F113" s="512"/>
      <c r="G113" s="512"/>
      <c r="H113" s="512"/>
      <c r="I113" s="512"/>
      <c r="J113" s="512">
        <v>1</v>
      </c>
      <c r="K113" s="512">
        <v>242</v>
      </c>
      <c r="L113" s="512">
        <v>1</v>
      </c>
      <c r="M113" s="512">
        <v>242</v>
      </c>
      <c r="N113" s="512"/>
      <c r="O113" s="512"/>
      <c r="P113" s="535"/>
      <c r="Q113" s="513"/>
    </row>
    <row r="114" spans="1:17" ht="14.45" customHeight="1" x14ac:dyDescent="0.2">
      <c r="A114" s="507" t="s">
        <v>1751</v>
      </c>
      <c r="B114" s="508" t="s">
        <v>1588</v>
      </c>
      <c r="C114" s="508" t="s">
        <v>1589</v>
      </c>
      <c r="D114" s="508" t="s">
        <v>1701</v>
      </c>
      <c r="E114" s="508" t="s">
        <v>1702</v>
      </c>
      <c r="F114" s="512">
        <v>161</v>
      </c>
      <c r="G114" s="512">
        <v>240373</v>
      </c>
      <c r="H114" s="512">
        <v>1.8505747126436782</v>
      </c>
      <c r="I114" s="512">
        <v>1493</v>
      </c>
      <c r="J114" s="512">
        <v>87</v>
      </c>
      <c r="K114" s="512">
        <v>129891</v>
      </c>
      <c r="L114" s="512">
        <v>1</v>
      </c>
      <c r="M114" s="512">
        <v>1493</v>
      </c>
      <c r="N114" s="512">
        <v>125</v>
      </c>
      <c r="O114" s="512">
        <v>187000</v>
      </c>
      <c r="P114" s="535">
        <v>1.4396686452487086</v>
      </c>
      <c r="Q114" s="513">
        <v>1496</v>
      </c>
    </row>
    <row r="115" spans="1:17" ht="14.45" customHeight="1" x14ac:dyDescent="0.2">
      <c r="A115" s="507" t="s">
        <v>1751</v>
      </c>
      <c r="B115" s="508" t="s">
        <v>1588</v>
      </c>
      <c r="C115" s="508" t="s">
        <v>1589</v>
      </c>
      <c r="D115" s="508" t="s">
        <v>1703</v>
      </c>
      <c r="E115" s="508" t="s">
        <v>1704</v>
      </c>
      <c r="F115" s="512">
        <v>109</v>
      </c>
      <c r="G115" s="512">
        <v>35643</v>
      </c>
      <c r="H115" s="512">
        <v>0.2494279176201373</v>
      </c>
      <c r="I115" s="512">
        <v>327</v>
      </c>
      <c r="J115" s="512">
        <v>437</v>
      </c>
      <c r="K115" s="512">
        <v>142899</v>
      </c>
      <c r="L115" s="512">
        <v>1</v>
      </c>
      <c r="M115" s="512">
        <v>327</v>
      </c>
      <c r="N115" s="512">
        <v>407</v>
      </c>
      <c r="O115" s="512">
        <v>133903</v>
      </c>
      <c r="P115" s="535">
        <v>0.93704644539150028</v>
      </c>
      <c r="Q115" s="513">
        <v>329</v>
      </c>
    </row>
    <row r="116" spans="1:17" ht="14.45" customHeight="1" x14ac:dyDescent="0.2">
      <c r="A116" s="507" t="s">
        <v>1751</v>
      </c>
      <c r="B116" s="508" t="s">
        <v>1588</v>
      </c>
      <c r="C116" s="508" t="s">
        <v>1589</v>
      </c>
      <c r="D116" s="508" t="s">
        <v>1705</v>
      </c>
      <c r="E116" s="508" t="s">
        <v>1706</v>
      </c>
      <c r="F116" s="512">
        <v>47</v>
      </c>
      <c r="G116" s="512">
        <v>41689</v>
      </c>
      <c r="H116" s="512">
        <v>0.74519162019162022</v>
      </c>
      <c r="I116" s="512">
        <v>887</v>
      </c>
      <c r="J116" s="512">
        <v>63</v>
      </c>
      <c r="K116" s="512">
        <v>55944</v>
      </c>
      <c r="L116" s="512">
        <v>1</v>
      </c>
      <c r="M116" s="512">
        <v>888</v>
      </c>
      <c r="N116" s="512">
        <v>85</v>
      </c>
      <c r="O116" s="512">
        <v>75735</v>
      </c>
      <c r="P116" s="535">
        <v>1.3537644787644787</v>
      </c>
      <c r="Q116" s="513">
        <v>891</v>
      </c>
    </row>
    <row r="117" spans="1:17" ht="14.45" customHeight="1" x14ac:dyDescent="0.2">
      <c r="A117" s="507" t="s">
        <v>1751</v>
      </c>
      <c r="B117" s="508" t="s">
        <v>1588</v>
      </c>
      <c r="C117" s="508" t="s">
        <v>1589</v>
      </c>
      <c r="D117" s="508" t="s">
        <v>1707</v>
      </c>
      <c r="E117" s="508" t="s">
        <v>1708</v>
      </c>
      <c r="F117" s="512">
        <v>2</v>
      </c>
      <c r="G117" s="512">
        <v>662</v>
      </c>
      <c r="H117" s="512"/>
      <c r="I117" s="512">
        <v>331</v>
      </c>
      <c r="J117" s="512"/>
      <c r="K117" s="512"/>
      <c r="L117" s="512"/>
      <c r="M117" s="512"/>
      <c r="N117" s="512">
        <v>1</v>
      </c>
      <c r="O117" s="512">
        <v>334</v>
      </c>
      <c r="P117" s="535"/>
      <c r="Q117" s="513">
        <v>334</v>
      </c>
    </row>
    <row r="118" spans="1:17" ht="14.45" customHeight="1" x14ac:dyDescent="0.2">
      <c r="A118" s="507" t="s">
        <v>1751</v>
      </c>
      <c r="B118" s="508" t="s">
        <v>1588</v>
      </c>
      <c r="C118" s="508" t="s">
        <v>1589</v>
      </c>
      <c r="D118" s="508" t="s">
        <v>1709</v>
      </c>
      <c r="E118" s="508" t="s">
        <v>1710</v>
      </c>
      <c r="F118" s="512">
        <v>738</v>
      </c>
      <c r="G118" s="512">
        <v>191880</v>
      </c>
      <c r="H118" s="512">
        <v>0.44394469431950689</v>
      </c>
      <c r="I118" s="512">
        <v>260</v>
      </c>
      <c r="J118" s="512">
        <v>1656</v>
      </c>
      <c r="K118" s="512">
        <v>432216</v>
      </c>
      <c r="L118" s="512">
        <v>1</v>
      </c>
      <c r="M118" s="512">
        <v>261</v>
      </c>
      <c r="N118" s="512">
        <v>1700</v>
      </c>
      <c r="O118" s="512">
        <v>445400</v>
      </c>
      <c r="P118" s="535">
        <v>1.030503266885076</v>
      </c>
      <c r="Q118" s="513">
        <v>262</v>
      </c>
    </row>
    <row r="119" spans="1:17" ht="14.45" customHeight="1" x14ac:dyDescent="0.2">
      <c r="A119" s="507" t="s">
        <v>1751</v>
      </c>
      <c r="B119" s="508" t="s">
        <v>1588</v>
      </c>
      <c r="C119" s="508" t="s">
        <v>1589</v>
      </c>
      <c r="D119" s="508" t="s">
        <v>1711</v>
      </c>
      <c r="E119" s="508" t="s">
        <v>1712</v>
      </c>
      <c r="F119" s="512">
        <v>5</v>
      </c>
      <c r="G119" s="512">
        <v>825</v>
      </c>
      <c r="H119" s="512">
        <v>6.8493150684931503E-2</v>
      </c>
      <c r="I119" s="512">
        <v>165</v>
      </c>
      <c r="J119" s="512">
        <v>73</v>
      </c>
      <c r="K119" s="512">
        <v>12045</v>
      </c>
      <c r="L119" s="512">
        <v>1</v>
      </c>
      <c r="M119" s="512">
        <v>165</v>
      </c>
      <c r="N119" s="512">
        <v>74</v>
      </c>
      <c r="O119" s="512">
        <v>12284</v>
      </c>
      <c r="P119" s="535">
        <v>1.0198422581984226</v>
      </c>
      <c r="Q119" s="513">
        <v>166</v>
      </c>
    </row>
    <row r="120" spans="1:17" ht="14.45" customHeight="1" x14ac:dyDescent="0.2">
      <c r="A120" s="507" t="s">
        <v>1751</v>
      </c>
      <c r="B120" s="508" t="s">
        <v>1588</v>
      </c>
      <c r="C120" s="508" t="s">
        <v>1589</v>
      </c>
      <c r="D120" s="508" t="s">
        <v>1715</v>
      </c>
      <c r="E120" s="508" t="s">
        <v>1716</v>
      </c>
      <c r="F120" s="512"/>
      <c r="G120" s="512"/>
      <c r="H120" s="512"/>
      <c r="I120" s="512"/>
      <c r="J120" s="512">
        <v>14</v>
      </c>
      <c r="K120" s="512">
        <v>2123</v>
      </c>
      <c r="L120" s="512">
        <v>1</v>
      </c>
      <c r="M120" s="512">
        <v>151.64285714285714</v>
      </c>
      <c r="N120" s="512">
        <v>14</v>
      </c>
      <c r="O120" s="512">
        <v>2128</v>
      </c>
      <c r="P120" s="535">
        <v>1.0023551577955723</v>
      </c>
      <c r="Q120" s="513">
        <v>152</v>
      </c>
    </row>
    <row r="121" spans="1:17" ht="14.45" customHeight="1" x14ac:dyDescent="0.2">
      <c r="A121" s="507" t="s">
        <v>1752</v>
      </c>
      <c r="B121" s="508" t="s">
        <v>1588</v>
      </c>
      <c r="C121" s="508" t="s">
        <v>1589</v>
      </c>
      <c r="D121" s="508" t="s">
        <v>1590</v>
      </c>
      <c r="E121" s="508" t="s">
        <v>1591</v>
      </c>
      <c r="F121" s="512">
        <v>3577</v>
      </c>
      <c r="G121" s="512">
        <v>618821</v>
      </c>
      <c r="H121" s="512">
        <v>0.96016266974504105</v>
      </c>
      <c r="I121" s="512">
        <v>173</v>
      </c>
      <c r="J121" s="512">
        <v>3704</v>
      </c>
      <c r="K121" s="512">
        <v>644496</v>
      </c>
      <c r="L121" s="512">
        <v>1</v>
      </c>
      <c r="M121" s="512">
        <v>174</v>
      </c>
      <c r="N121" s="512">
        <v>3665</v>
      </c>
      <c r="O121" s="512">
        <v>641375</v>
      </c>
      <c r="P121" s="535">
        <v>0.99515745636900776</v>
      </c>
      <c r="Q121" s="513">
        <v>175</v>
      </c>
    </row>
    <row r="122" spans="1:17" ht="14.45" customHeight="1" x14ac:dyDescent="0.2">
      <c r="A122" s="507" t="s">
        <v>1752</v>
      </c>
      <c r="B122" s="508" t="s">
        <v>1588</v>
      </c>
      <c r="C122" s="508" t="s">
        <v>1589</v>
      </c>
      <c r="D122" s="508" t="s">
        <v>1604</v>
      </c>
      <c r="E122" s="508" t="s">
        <v>1605</v>
      </c>
      <c r="F122" s="512">
        <v>5</v>
      </c>
      <c r="G122" s="512">
        <v>5350</v>
      </c>
      <c r="H122" s="512"/>
      <c r="I122" s="512">
        <v>1070</v>
      </c>
      <c r="J122" s="512"/>
      <c r="K122" s="512"/>
      <c r="L122" s="512"/>
      <c r="M122" s="512"/>
      <c r="N122" s="512">
        <v>2</v>
      </c>
      <c r="O122" s="512">
        <v>2146</v>
      </c>
      <c r="P122" s="535"/>
      <c r="Q122" s="513">
        <v>1073</v>
      </c>
    </row>
    <row r="123" spans="1:17" ht="14.45" customHeight="1" x14ac:dyDescent="0.2">
      <c r="A123" s="507" t="s">
        <v>1752</v>
      </c>
      <c r="B123" s="508" t="s">
        <v>1588</v>
      </c>
      <c r="C123" s="508" t="s">
        <v>1589</v>
      </c>
      <c r="D123" s="508" t="s">
        <v>1606</v>
      </c>
      <c r="E123" s="508" t="s">
        <v>1607</v>
      </c>
      <c r="F123" s="512">
        <v>108</v>
      </c>
      <c r="G123" s="512">
        <v>4968</v>
      </c>
      <c r="H123" s="512">
        <v>1</v>
      </c>
      <c r="I123" s="512">
        <v>46</v>
      </c>
      <c r="J123" s="512">
        <v>108</v>
      </c>
      <c r="K123" s="512">
        <v>4968</v>
      </c>
      <c r="L123" s="512">
        <v>1</v>
      </c>
      <c r="M123" s="512">
        <v>46</v>
      </c>
      <c r="N123" s="512">
        <v>74</v>
      </c>
      <c r="O123" s="512">
        <v>3478</v>
      </c>
      <c r="P123" s="535">
        <v>0.7000805152979066</v>
      </c>
      <c r="Q123" s="513">
        <v>47</v>
      </c>
    </row>
    <row r="124" spans="1:17" ht="14.45" customHeight="1" x14ac:dyDescent="0.2">
      <c r="A124" s="507" t="s">
        <v>1752</v>
      </c>
      <c r="B124" s="508" t="s">
        <v>1588</v>
      </c>
      <c r="C124" s="508" t="s">
        <v>1589</v>
      </c>
      <c r="D124" s="508" t="s">
        <v>1608</v>
      </c>
      <c r="E124" s="508" t="s">
        <v>1609</v>
      </c>
      <c r="F124" s="512">
        <v>32</v>
      </c>
      <c r="G124" s="512">
        <v>11104</v>
      </c>
      <c r="H124" s="512">
        <v>3.2</v>
      </c>
      <c r="I124" s="512">
        <v>347</v>
      </c>
      <c r="J124" s="512">
        <v>10</v>
      </c>
      <c r="K124" s="512">
        <v>3470</v>
      </c>
      <c r="L124" s="512">
        <v>1</v>
      </c>
      <c r="M124" s="512">
        <v>347</v>
      </c>
      <c r="N124" s="512">
        <v>13</v>
      </c>
      <c r="O124" s="512">
        <v>4524</v>
      </c>
      <c r="P124" s="535">
        <v>1.3037463976945245</v>
      </c>
      <c r="Q124" s="513">
        <v>348</v>
      </c>
    </row>
    <row r="125" spans="1:17" ht="14.45" customHeight="1" x14ac:dyDescent="0.2">
      <c r="A125" s="507" t="s">
        <v>1752</v>
      </c>
      <c r="B125" s="508" t="s">
        <v>1588</v>
      </c>
      <c r="C125" s="508" t="s">
        <v>1589</v>
      </c>
      <c r="D125" s="508" t="s">
        <v>1610</v>
      </c>
      <c r="E125" s="508" t="s">
        <v>1611</v>
      </c>
      <c r="F125" s="512">
        <v>18</v>
      </c>
      <c r="G125" s="512">
        <v>918</v>
      </c>
      <c r="H125" s="512"/>
      <c r="I125" s="512">
        <v>51</v>
      </c>
      <c r="J125" s="512"/>
      <c r="K125" s="512"/>
      <c r="L125" s="512"/>
      <c r="M125" s="512"/>
      <c r="N125" s="512"/>
      <c r="O125" s="512"/>
      <c r="P125" s="535"/>
      <c r="Q125" s="513"/>
    </row>
    <row r="126" spans="1:17" ht="14.45" customHeight="1" x14ac:dyDescent="0.2">
      <c r="A126" s="507" t="s">
        <v>1752</v>
      </c>
      <c r="B126" s="508" t="s">
        <v>1588</v>
      </c>
      <c r="C126" s="508" t="s">
        <v>1589</v>
      </c>
      <c r="D126" s="508" t="s">
        <v>1614</v>
      </c>
      <c r="E126" s="508" t="s">
        <v>1615</v>
      </c>
      <c r="F126" s="512">
        <v>40</v>
      </c>
      <c r="G126" s="512">
        <v>15080</v>
      </c>
      <c r="H126" s="512">
        <v>1.9047619047619047</v>
      </c>
      <c r="I126" s="512">
        <v>377</v>
      </c>
      <c r="J126" s="512">
        <v>21</v>
      </c>
      <c r="K126" s="512">
        <v>7917</v>
      </c>
      <c r="L126" s="512">
        <v>1</v>
      </c>
      <c r="M126" s="512">
        <v>377</v>
      </c>
      <c r="N126" s="512">
        <v>23</v>
      </c>
      <c r="O126" s="512">
        <v>8694</v>
      </c>
      <c r="P126" s="535">
        <v>1.0981432360742707</v>
      </c>
      <c r="Q126" s="513">
        <v>378</v>
      </c>
    </row>
    <row r="127" spans="1:17" ht="14.45" customHeight="1" x14ac:dyDescent="0.2">
      <c r="A127" s="507" t="s">
        <v>1752</v>
      </c>
      <c r="B127" s="508" t="s">
        <v>1588</v>
      </c>
      <c r="C127" s="508" t="s">
        <v>1589</v>
      </c>
      <c r="D127" s="508" t="s">
        <v>1616</v>
      </c>
      <c r="E127" s="508" t="s">
        <v>1617</v>
      </c>
      <c r="F127" s="512">
        <v>1</v>
      </c>
      <c r="G127" s="512">
        <v>34</v>
      </c>
      <c r="H127" s="512"/>
      <c r="I127" s="512">
        <v>34</v>
      </c>
      <c r="J127" s="512"/>
      <c r="K127" s="512"/>
      <c r="L127" s="512"/>
      <c r="M127" s="512"/>
      <c r="N127" s="512"/>
      <c r="O127" s="512"/>
      <c r="P127" s="535"/>
      <c r="Q127" s="513"/>
    </row>
    <row r="128" spans="1:17" ht="14.45" customHeight="1" x14ac:dyDescent="0.2">
      <c r="A128" s="507" t="s">
        <v>1752</v>
      </c>
      <c r="B128" s="508" t="s">
        <v>1588</v>
      </c>
      <c r="C128" s="508" t="s">
        <v>1589</v>
      </c>
      <c r="D128" s="508" t="s">
        <v>1618</v>
      </c>
      <c r="E128" s="508" t="s">
        <v>1619</v>
      </c>
      <c r="F128" s="512">
        <v>9</v>
      </c>
      <c r="G128" s="512">
        <v>4716</v>
      </c>
      <c r="H128" s="512">
        <v>1.8</v>
      </c>
      <c r="I128" s="512">
        <v>524</v>
      </c>
      <c r="J128" s="512">
        <v>5</v>
      </c>
      <c r="K128" s="512">
        <v>2620</v>
      </c>
      <c r="L128" s="512">
        <v>1</v>
      </c>
      <c r="M128" s="512">
        <v>524</v>
      </c>
      <c r="N128" s="512">
        <v>9</v>
      </c>
      <c r="O128" s="512">
        <v>4725</v>
      </c>
      <c r="P128" s="535">
        <v>1.8034351145038168</v>
      </c>
      <c r="Q128" s="513">
        <v>525</v>
      </c>
    </row>
    <row r="129" spans="1:17" ht="14.45" customHeight="1" x14ac:dyDescent="0.2">
      <c r="A129" s="507" t="s">
        <v>1752</v>
      </c>
      <c r="B129" s="508" t="s">
        <v>1588</v>
      </c>
      <c r="C129" s="508" t="s">
        <v>1589</v>
      </c>
      <c r="D129" s="508" t="s">
        <v>1620</v>
      </c>
      <c r="E129" s="508" t="s">
        <v>1621</v>
      </c>
      <c r="F129" s="512">
        <v>20</v>
      </c>
      <c r="G129" s="512">
        <v>1140</v>
      </c>
      <c r="H129" s="512">
        <v>4.9350649350649354</v>
      </c>
      <c r="I129" s="512">
        <v>57</v>
      </c>
      <c r="J129" s="512">
        <v>4</v>
      </c>
      <c r="K129" s="512">
        <v>231</v>
      </c>
      <c r="L129" s="512">
        <v>1</v>
      </c>
      <c r="M129" s="512">
        <v>57.75</v>
      </c>
      <c r="N129" s="512">
        <v>13</v>
      </c>
      <c r="O129" s="512">
        <v>754</v>
      </c>
      <c r="P129" s="535">
        <v>3.2640692640692639</v>
      </c>
      <c r="Q129" s="513">
        <v>58</v>
      </c>
    </row>
    <row r="130" spans="1:17" ht="14.45" customHeight="1" x14ac:dyDescent="0.2">
      <c r="A130" s="507" t="s">
        <v>1752</v>
      </c>
      <c r="B130" s="508" t="s">
        <v>1588</v>
      </c>
      <c r="C130" s="508" t="s">
        <v>1589</v>
      </c>
      <c r="D130" s="508" t="s">
        <v>1622</v>
      </c>
      <c r="E130" s="508" t="s">
        <v>1623</v>
      </c>
      <c r="F130" s="512">
        <v>5</v>
      </c>
      <c r="G130" s="512">
        <v>1120</v>
      </c>
      <c r="H130" s="512"/>
      <c r="I130" s="512">
        <v>224</v>
      </c>
      <c r="J130" s="512"/>
      <c r="K130" s="512"/>
      <c r="L130" s="512"/>
      <c r="M130" s="512"/>
      <c r="N130" s="512">
        <v>3</v>
      </c>
      <c r="O130" s="512">
        <v>678</v>
      </c>
      <c r="P130" s="535"/>
      <c r="Q130" s="513">
        <v>226</v>
      </c>
    </row>
    <row r="131" spans="1:17" ht="14.45" customHeight="1" x14ac:dyDescent="0.2">
      <c r="A131" s="507" t="s">
        <v>1752</v>
      </c>
      <c r="B131" s="508" t="s">
        <v>1588</v>
      </c>
      <c r="C131" s="508" t="s">
        <v>1589</v>
      </c>
      <c r="D131" s="508" t="s">
        <v>1624</v>
      </c>
      <c r="E131" s="508" t="s">
        <v>1625</v>
      </c>
      <c r="F131" s="512">
        <v>5</v>
      </c>
      <c r="G131" s="512">
        <v>2765</v>
      </c>
      <c r="H131" s="512"/>
      <c r="I131" s="512">
        <v>553</v>
      </c>
      <c r="J131" s="512"/>
      <c r="K131" s="512"/>
      <c r="L131" s="512"/>
      <c r="M131" s="512"/>
      <c r="N131" s="512">
        <v>3</v>
      </c>
      <c r="O131" s="512">
        <v>1665</v>
      </c>
      <c r="P131" s="535"/>
      <c r="Q131" s="513">
        <v>555</v>
      </c>
    </row>
    <row r="132" spans="1:17" ht="14.45" customHeight="1" x14ac:dyDescent="0.2">
      <c r="A132" s="507" t="s">
        <v>1752</v>
      </c>
      <c r="B132" s="508" t="s">
        <v>1588</v>
      </c>
      <c r="C132" s="508" t="s">
        <v>1589</v>
      </c>
      <c r="D132" s="508" t="s">
        <v>1626</v>
      </c>
      <c r="E132" s="508" t="s">
        <v>1627</v>
      </c>
      <c r="F132" s="512">
        <v>1</v>
      </c>
      <c r="G132" s="512">
        <v>213</v>
      </c>
      <c r="H132" s="512">
        <v>0.99532710280373837</v>
      </c>
      <c r="I132" s="512">
        <v>213</v>
      </c>
      <c r="J132" s="512">
        <v>1</v>
      </c>
      <c r="K132" s="512">
        <v>214</v>
      </c>
      <c r="L132" s="512">
        <v>1</v>
      </c>
      <c r="M132" s="512">
        <v>214</v>
      </c>
      <c r="N132" s="512"/>
      <c r="O132" s="512"/>
      <c r="P132" s="535"/>
      <c r="Q132" s="513"/>
    </row>
    <row r="133" spans="1:17" ht="14.45" customHeight="1" x14ac:dyDescent="0.2">
      <c r="A133" s="507" t="s">
        <v>1752</v>
      </c>
      <c r="B133" s="508" t="s">
        <v>1588</v>
      </c>
      <c r="C133" s="508" t="s">
        <v>1589</v>
      </c>
      <c r="D133" s="508" t="s">
        <v>1628</v>
      </c>
      <c r="E133" s="508" t="s">
        <v>1629</v>
      </c>
      <c r="F133" s="512">
        <v>6</v>
      </c>
      <c r="G133" s="512">
        <v>846</v>
      </c>
      <c r="H133" s="512"/>
      <c r="I133" s="512">
        <v>141</v>
      </c>
      <c r="J133" s="512"/>
      <c r="K133" s="512"/>
      <c r="L133" s="512"/>
      <c r="M133" s="512"/>
      <c r="N133" s="512"/>
      <c r="O133" s="512"/>
      <c r="P133" s="535"/>
      <c r="Q133" s="513"/>
    </row>
    <row r="134" spans="1:17" ht="14.45" customHeight="1" x14ac:dyDescent="0.2">
      <c r="A134" s="507" t="s">
        <v>1752</v>
      </c>
      <c r="B134" s="508" t="s">
        <v>1588</v>
      </c>
      <c r="C134" s="508" t="s">
        <v>1589</v>
      </c>
      <c r="D134" s="508" t="s">
        <v>1634</v>
      </c>
      <c r="E134" s="508" t="s">
        <v>1635</v>
      </c>
      <c r="F134" s="512">
        <v>80</v>
      </c>
      <c r="G134" s="512">
        <v>1360</v>
      </c>
      <c r="H134" s="512">
        <v>4</v>
      </c>
      <c r="I134" s="512">
        <v>17</v>
      </c>
      <c r="J134" s="512">
        <v>20</v>
      </c>
      <c r="K134" s="512">
        <v>340</v>
      </c>
      <c r="L134" s="512">
        <v>1</v>
      </c>
      <c r="M134" s="512">
        <v>17</v>
      </c>
      <c r="N134" s="512">
        <v>25</v>
      </c>
      <c r="O134" s="512">
        <v>425</v>
      </c>
      <c r="P134" s="535">
        <v>1.25</v>
      </c>
      <c r="Q134" s="513">
        <v>17</v>
      </c>
    </row>
    <row r="135" spans="1:17" ht="14.45" customHeight="1" x14ac:dyDescent="0.2">
      <c r="A135" s="507" t="s">
        <v>1752</v>
      </c>
      <c r="B135" s="508" t="s">
        <v>1588</v>
      </c>
      <c r="C135" s="508" t="s">
        <v>1589</v>
      </c>
      <c r="D135" s="508" t="s">
        <v>1636</v>
      </c>
      <c r="E135" s="508" t="s">
        <v>1637</v>
      </c>
      <c r="F135" s="512"/>
      <c r="G135" s="512"/>
      <c r="H135" s="512"/>
      <c r="I135" s="512"/>
      <c r="J135" s="512"/>
      <c r="K135" s="512"/>
      <c r="L135" s="512"/>
      <c r="M135" s="512"/>
      <c r="N135" s="512">
        <v>2</v>
      </c>
      <c r="O135" s="512">
        <v>288</v>
      </c>
      <c r="P135" s="535"/>
      <c r="Q135" s="513">
        <v>144</v>
      </c>
    </row>
    <row r="136" spans="1:17" ht="14.45" customHeight="1" x14ac:dyDescent="0.2">
      <c r="A136" s="507" t="s">
        <v>1752</v>
      </c>
      <c r="B136" s="508" t="s">
        <v>1588</v>
      </c>
      <c r="C136" s="508" t="s">
        <v>1589</v>
      </c>
      <c r="D136" s="508" t="s">
        <v>1638</v>
      </c>
      <c r="E136" s="508" t="s">
        <v>1639</v>
      </c>
      <c r="F136" s="512">
        <v>16</v>
      </c>
      <c r="G136" s="512">
        <v>1040</v>
      </c>
      <c r="H136" s="512">
        <v>1.1428571428571428</v>
      </c>
      <c r="I136" s="512">
        <v>65</v>
      </c>
      <c r="J136" s="512">
        <v>14</v>
      </c>
      <c r="K136" s="512">
        <v>910</v>
      </c>
      <c r="L136" s="512">
        <v>1</v>
      </c>
      <c r="M136" s="512">
        <v>65</v>
      </c>
      <c r="N136" s="512">
        <v>8</v>
      </c>
      <c r="O136" s="512">
        <v>528</v>
      </c>
      <c r="P136" s="535">
        <v>0.58021978021978027</v>
      </c>
      <c r="Q136" s="513">
        <v>66</v>
      </c>
    </row>
    <row r="137" spans="1:17" ht="14.45" customHeight="1" x14ac:dyDescent="0.2">
      <c r="A137" s="507" t="s">
        <v>1752</v>
      </c>
      <c r="B137" s="508" t="s">
        <v>1588</v>
      </c>
      <c r="C137" s="508" t="s">
        <v>1589</v>
      </c>
      <c r="D137" s="508" t="s">
        <v>1644</v>
      </c>
      <c r="E137" s="508" t="s">
        <v>1645</v>
      </c>
      <c r="F137" s="512">
        <v>1896</v>
      </c>
      <c r="G137" s="512">
        <v>257856</v>
      </c>
      <c r="H137" s="512">
        <v>1.0138519185477308</v>
      </c>
      <c r="I137" s="512">
        <v>136</v>
      </c>
      <c r="J137" s="512">
        <v>1861</v>
      </c>
      <c r="K137" s="512">
        <v>254333</v>
      </c>
      <c r="L137" s="512">
        <v>1</v>
      </c>
      <c r="M137" s="512">
        <v>136.66469639978507</v>
      </c>
      <c r="N137" s="512">
        <v>1981</v>
      </c>
      <c r="O137" s="512">
        <v>273378</v>
      </c>
      <c r="P137" s="535">
        <v>1.0748821427026771</v>
      </c>
      <c r="Q137" s="513">
        <v>138</v>
      </c>
    </row>
    <row r="138" spans="1:17" ht="14.45" customHeight="1" x14ac:dyDescent="0.2">
      <c r="A138" s="507" t="s">
        <v>1752</v>
      </c>
      <c r="B138" s="508" t="s">
        <v>1588</v>
      </c>
      <c r="C138" s="508" t="s">
        <v>1589</v>
      </c>
      <c r="D138" s="508" t="s">
        <v>1646</v>
      </c>
      <c r="E138" s="508" t="s">
        <v>1647</v>
      </c>
      <c r="F138" s="512">
        <v>435</v>
      </c>
      <c r="G138" s="512">
        <v>39585</v>
      </c>
      <c r="H138" s="512">
        <v>1.0714285714285714</v>
      </c>
      <c r="I138" s="512">
        <v>91</v>
      </c>
      <c r="J138" s="512">
        <v>406</v>
      </c>
      <c r="K138" s="512">
        <v>36946</v>
      </c>
      <c r="L138" s="512">
        <v>1</v>
      </c>
      <c r="M138" s="512">
        <v>91</v>
      </c>
      <c r="N138" s="512">
        <v>302</v>
      </c>
      <c r="O138" s="512">
        <v>27784</v>
      </c>
      <c r="P138" s="535">
        <v>0.75201645644995396</v>
      </c>
      <c r="Q138" s="513">
        <v>92</v>
      </c>
    </row>
    <row r="139" spans="1:17" ht="14.45" customHeight="1" x14ac:dyDescent="0.2">
      <c r="A139" s="507" t="s">
        <v>1752</v>
      </c>
      <c r="B139" s="508" t="s">
        <v>1588</v>
      </c>
      <c r="C139" s="508" t="s">
        <v>1589</v>
      </c>
      <c r="D139" s="508" t="s">
        <v>1648</v>
      </c>
      <c r="E139" s="508" t="s">
        <v>1649</v>
      </c>
      <c r="F139" s="512">
        <v>4</v>
      </c>
      <c r="G139" s="512">
        <v>548</v>
      </c>
      <c r="H139" s="512">
        <v>1.9855072463768115</v>
      </c>
      <c r="I139" s="512">
        <v>137</v>
      </c>
      <c r="J139" s="512">
        <v>2</v>
      </c>
      <c r="K139" s="512">
        <v>276</v>
      </c>
      <c r="L139" s="512">
        <v>1</v>
      </c>
      <c r="M139" s="512">
        <v>138</v>
      </c>
      <c r="N139" s="512">
        <v>1</v>
      </c>
      <c r="O139" s="512">
        <v>140</v>
      </c>
      <c r="P139" s="535">
        <v>0.50724637681159424</v>
      </c>
      <c r="Q139" s="513">
        <v>140</v>
      </c>
    </row>
    <row r="140" spans="1:17" ht="14.45" customHeight="1" x14ac:dyDescent="0.2">
      <c r="A140" s="507" t="s">
        <v>1752</v>
      </c>
      <c r="B140" s="508" t="s">
        <v>1588</v>
      </c>
      <c r="C140" s="508" t="s">
        <v>1589</v>
      </c>
      <c r="D140" s="508" t="s">
        <v>1650</v>
      </c>
      <c r="E140" s="508" t="s">
        <v>1651</v>
      </c>
      <c r="F140" s="512">
        <v>94</v>
      </c>
      <c r="G140" s="512">
        <v>6204</v>
      </c>
      <c r="H140" s="512">
        <v>0.7323810648093495</v>
      </c>
      <c r="I140" s="512">
        <v>66</v>
      </c>
      <c r="J140" s="512">
        <v>128</v>
      </c>
      <c r="K140" s="512">
        <v>8471</v>
      </c>
      <c r="L140" s="512">
        <v>1</v>
      </c>
      <c r="M140" s="512">
        <v>66.1796875</v>
      </c>
      <c r="N140" s="512">
        <v>73</v>
      </c>
      <c r="O140" s="512">
        <v>4891</v>
      </c>
      <c r="P140" s="535">
        <v>0.57738165505843464</v>
      </c>
      <c r="Q140" s="513">
        <v>67</v>
      </c>
    </row>
    <row r="141" spans="1:17" ht="14.45" customHeight="1" x14ac:dyDescent="0.2">
      <c r="A141" s="507" t="s">
        <v>1752</v>
      </c>
      <c r="B141" s="508" t="s">
        <v>1588</v>
      </c>
      <c r="C141" s="508" t="s">
        <v>1589</v>
      </c>
      <c r="D141" s="508" t="s">
        <v>1652</v>
      </c>
      <c r="E141" s="508" t="s">
        <v>1653</v>
      </c>
      <c r="F141" s="512">
        <v>30</v>
      </c>
      <c r="G141" s="512">
        <v>9840</v>
      </c>
      <c r="H141" s="512">
        <v>1.5789473684210527</v>
      </c>
      <c r="I141" s="512">
        <v>328</v>
      </c>
      <c r="J141" s="512">
        <v>19</v>
      </c>
      <c r="K141" s="512">
        <v>6232</v>
      </c>
      <c r="L141" s="512">
        <v>1</v>
      </c>
      <c r="M141" s="512">
        <v>328</v>
      </c>
      <c r="N141" s="512">
        <v>18</v>
      </c>
      <c r="O141" s="512">
        <v>5922</v>
      </c>
      <c r="P141" s="535">
        <v>0.9502567394094994</v>
      </c>
      <c r="Q141" s="513">
        <v>329</v>
      </c>
    </row>
    <row r="142" spans="1:17" ht="14.45" customHeight="1" x14ac:dyDescent="0.2">
      <c r="A142" s="507" t="s">
        <v>1752</v>
      </c>
      <c r="B142" s="508" t="s">
        <v>1588</v>
      </c>
      <c r="C142" s="508" t="s">
        <v>1589</v>
      </c>
      <c r="D142" s="508" t="s">
        <v>1660</v>
      </c>
      <c r="E142" s="508" t="s">
        <v>1661</v>
      </c>
      <c r="F142" s="512">
        <v>213</v>
      </c>
      <c r="G142" s="512">
        <v>10863</v>
      </c>
      <c r="H142" s="512">
        <v>1.1513513513513514</v>
      </c>
      <c r="I142" s="512">
        <v>51</v>
      </c>
      <c r="J142" s="512">
        <v>185</v>
      </c>
      <c r="K142" s="512">
        <v>9435</v>
      </c>
      <c r="L142" s="512">
        <v>1</v>
      </c>
      <c r="M142" s="512">
        <v>51</v>
      </c>
      <c r="N142" s="512">
        <v>177</v>
      </c>
      <c r="O142" s="512">
        <v>9204</v>
      </c>
      <c r="P142" s="535">
        <v>0.975516693163752</v>
      </c>
      <c r="Q142" s="513">
        <v>52</v>
      </c>
    </row>
    <row r="143" spans="1:17" ht="14.45" customHeight="1" x14ac:dyDescent="0.2">
      <c r="A143" s="507" t="s">
        <v>1752</v>
      </c>
      <c r="B143" s="508" t="s">
        <v>1588</v>
      </c>
      <c r="C143" s="508" t="s">
        <v>1589</v>
      </c>
      <c r="D143" s="508" t="s">
        <v>1668</v>
      </c>
      <c r="E143" s="508" t="s">
        <v>1669</v>
      </c>
      <c r="F143" s="512">
        <v>3</v>
      </c>
      <c r="G143" s="512">
        <v>621</v>
      </c>
      <c r="H143" s="512">
        <v>0.375</v>
      </c>
      <c r="I143" s="512">
        <v>207</v>
      </c>
      <c r="J143" s="512">
        <v>8</v>
      </c>
      <c r="K143" s="512">
        <v>1656</v>
      </c>
      <c r="L143" s="512">
        <v>1</v>
      </c>
      <c r="M143" s="512">
        <v>207</v>
      </c>
      <c r="N143" s="512">
        <v>2</v>
      </c>
      <c r="O143" s="512">
        <v>418</v>
      </c>
      <c r="P143" s="535">
        <v>0.25241545893719808</v>
      </c>
      <c r="Q143" s="513">
        <v>209</v>
      </c>
    </row>
    <row r="144" spans="1:17" ht="14.45" customHeight="1" x14ac:dyDescent="0.2">
      <c r="A144" s="507" t="s">
        <v>1752</v>
      </c>
      <c r="B144" s="508" t="s">
        <v>1588</v>
      </c>
      <c r="C144" s="508" t="s">
        <v>1589</v>
      </c>
      <c r="D144" s="508" t="s">
        <v>1674</v>
      </c>
      <c r="E144" s="508" t="s">
        <v>1675</v>
      </c>
      <c r="F144" s="512">
        <v>7</v>
      </c>
      <c r="G144" s="512">
        <v>4284</v>
      </c>
      <c r="H144" s="512">
        <v>1</v>
      </c>
      <c r="I144" s="512">
        <v>612</v>
      </c>
      <c r="J144" s="512">
        <v>7</v>
      </c>
      <c r="K144" s="512">
        <v>4284</v>
      </c>
      <c r="L144" s="512">
        <v>1</v>
      </c>
      <c r="M144" s="512">
        <v>612</v>
      </c>
      <c r="N144" s="512">
        <v>9</v>
      </c>
      <c r="O144" s="512">
        <v>5535</v>
      </c>
      <c r="P144" s="535">
        <v>1.2920168067226891</v>
      </c>
      <c r="Q144" s="513">
        <v>615</v>
      </c>
    </row>
    <row r="145" spans="1:17" ht="14.45" customHeight="1" x14ac:dyDescent="0.2">
      <c r="A145" s="507" t="s">
        <v>1752</v>
      </c>
      <c r="B145" s="508" t="s">
        <v>1588</v>
      </c>
      <c r="C145" s="508" t="s">
        <v>1589</v>
      </c>
      <c r="D145" s="508" t="s">
        <v>1685</v>
      </c>
      <c r="E145" s="508" t="s">
        <v>1686</v>
      </c>
      <c r="F145" s="512">
        <v>1</v>
      </c>
      <c r="G145" s="512">
        <v>271</v>
      </c>
      <c r="H145" s="512">
        <v>0.99632352941176472</v>
      </c>
      <c r="I145" s="512">
        <v>271</v>
      </c>
      <c r="J145" s="512">
        <v>1</v>
      </c>
      <c r="K145" s="512">
        <v>272</v>
      </c>
      <c r="L145" s="512">
        <v>1</v>
      </c>
      <c r="M145" s="512">
        <v>272</v>
      </c>
      <c r="N145" s="512"/>
      <c r="O145" s="512"/>
      <c r="P145" s="535"/>
      <c r="Q145" s="513"/>
    </row>
    <row r="146" spans="1:17" ht="14.45" customHeight="1" x14ac:dyDescent="0.2">
      <c r="A146" s="507" t="s">
        <v>1752</v>
      </c>
      <c r="B146" s="508" t="s">
        <v>1588</v>
      </c>
      <c r="C146" s="508" t="s">
        <v>1589</v>
      </c>
      <c r="D146" s="508" t="s">
        <v>1691</v>
      </c>
      <c r="E146" s="508" t="s">
        <v>1692</v>
      </c>
      <c r="F146" s="512"/>
      <c r="G146" s="512"/>
      <c r="H146" s="512"/>
      <c r="I146" s="512"/>
      <c r="J146" s="512"/>
      <c r="K146" s="512"/>
      <c r="L146" s="512"/>
      <c r="M146" s="512"/>
      <c r="N146" s="512">
        <v>2</v>
      </c>
      <c r="O146" s="512">
        <v>94</v>
      </c>
      <c r="P146" s="535"/>
      <c r="Q146" s="513">
        <v>47</v>
      </c>
    </row>
    <row r="147" spans="1:17" ht="14.45" customHeight="1" x14ac:dyDescent="0.2">
      <c r="A147" s="507" t="s">
        <v>1752</v>
      </c>
      <c r="B147" s="508" t="s">
        <v>1588</v>
      </c>
      <c r="C147" s="508" t="s">
        <v>1589</v>
      </c>
      <c r="D147" s="508" t="s">
        <v>1701</v>
      </c>
      <c r="E147" s="508" t="s">
        <v>1702</v>
      </c>
      <c r="F147" s="512"/>
      <c r="G147" s="512"/>
      <c r="H147" s="512"/>
      <c r="I147" s="512"/>
      <c r="J147" s="512">
        <v>5</v>
      </c>
      <c r="K147" s="512">
        <v>7465</v>
      </c>
      <c r="L147" s="512">
        <v>1</v>
      </c>
      <c r="M147" s="512">
        <v>1493</v>
      </c>
      <c r="N147" s="512">
        <v>5</v>
      </c>
      <c r="O147" s="512">
        <v>7480</v>
      </c>
      <c r="P147" s="535">
        <v>1.0020093770931011</v>
      </c>
      <c r="Q147" s="513">
        <v>1496</v>
      </c>
    </row>
    <row r="148" spans="1:17" ht="14.45" customHeight="1" x14ac:dyDescent="0.2">
      <c r="A148" s="507" t="s">
        <v>1752</v>
      </c>
      <c r="B148" s="508" t="s">
        <v>1588</v>
      </c>
      <c r="C148" s="508" t="s">
        <v>1589</v>
      </c>
      <c r="D148" s="508" t="s">
        <v>1703</v>
      </c>
      <c r="E148" s="508" t="s">
        <v>1704</v>
      </c>
      <c r="F148" s="512">
        <v>1</v>
      </c>
      <c r="G148" s="512">
        <v>327</v>
      </c>
      <c r="H148" s="512">
        <v>0.33333333333333331</v>
      </c>
      <c r="I148" s="512">
        <v>327</v>
      </c>
      <c r="J148" s="512">
        <v>3</v>
      </c>
      <c r="K148" s="512">
        <v>981</v>
      </c>
      <c r="L148" s="512">
        <v>1</v>
      </c>
      <c r="M148" s="512">
        <v>327</v>
      </c>
      <c r="N148" s="512">
        <v>5</v>
      </c>
      <c r="O148" s="512">
        <v>1645</v>
      </c>
      <c r="P148" s="535">
        <v>1.6768603465851173</v>
      </c>
      <c r="Q148" s="513">
        <v>329</v>
      </c>
    </row>
    <row r="149" spans="1:17" ht="14.45" customHeight="1" x14ac:dyDescent="0.2">
      <c r="A149" s="507" t="s">
        <v>1752</v>
      </c>
      <c r="B149" s="508" t="s">
        <v>1588</v>
      </c>
      <c r="C149" s="508" t="s">
        <v>1589</v>
      </c>
      <c r="D149" s="508" t="s">
        <v>1709</v>
      </c>
      <c r="E149" s="508" t="s">
        <v>1710</v>
      </c>
      <c r="F149" s="512">
        <v>507</v>
      </c>
      <c r="G149" s="512">
        <v>131820</v>
      </c>
      <c r="H149" s="512">
        <v>0.41948294955512277</v>
      </c>
      <c r="I149" s="512">
        <v>260</v>
      </c>
      <c r="J149" s="512">
        <v>1204</v>
      </c>
      <c r="K149" s="512">
        <v>314244</v>
      </c>
      <c r="L149" s="512">
        <v>1</v>
      </c>
      <c r="M149" s="512">
        <v>261</v>
      </c>
      <c r="N149" s="512">
        <v>1277</v>
      </c>
      <c r="O149" s="512">
        <v>334574</v>
      </c>
      <c r="P149" s="535">
        <v>1.0646949504206922</v>
      </c>
      <c r="Q149" s="513">
        <v>262</v>
      </c>
    </row>
    <row r="150" spans="1:17" ht="14.45" customHeight="1" x14ac:dyDescent="0.2">
      <c r="A150" s="507" t="s">
        <v>1752</v>
      </c>
      <c r="B150" s="508" t="s">
        <v>1588</v>
      </c>
      <c r="C150" s="508" t="s">
        <v>1589</v>
      </c>
      <c r="D150" s="508" t="s">
        <v>1711</v>
      </c>
      <c r="E150" s="508" t="s">
        <v>1712</v>
      </c>
      <c r="F150" s="512">
        <v>4</v>
      </c>
      <c r="G150" s="512">
        <v>660</v>
      </c>
      <c r="H150" s="512">
        <v>0.11428571428571428</v>
      </c>
      <c r="I150" s="512">
        <v>165</v>
      </c>
      <c r="J150" s="512">
        <v>35</v>
      </c>
      <c r="K150" s="512">
        <v>5775</v>
      </c>
      <c r="L150" s="512">
        <v>1</v>
      </c>
      <c r="M150" s="512">
        <v>165</v>
      </c>
      <c r="N150" s="512">
        <v>63</v>
      </c>
      <c r="O150" s="512">
        <v>10458</v>
      </c>
      <c r="P150" s="535">
        <v>1.8109090909090908</v>
      </c>
      <c r="Q150" s="513">
        <v>166</v>
      </c>
    </row>
    <row r="151" spans="1:17" ht="14.45" customHeight="1" x14ac:dyDescent="0.2">
      <c r="A151" s="507" t="s">
        <v>1752</v>
      </c>
      <c r="B151" s="508" t="s">
        <v>1588</v>
      </c>
      <c r="C151" s="508" t="s">
        <v>1589</v>
      </c>
      <c r="D151" s="508" t="s">
        <v>1715</v>
      </c>
      <c r="E151" s="508" t="s">
        <v>1716</v>
      </c>
      <c r="F151" s="512"/>
      <c r="G151" s="512"/>
      <c r="H151" s="512"/>
      <c r="I151" s="512"/>
      <c r="J151" s="512"/>
      <c r="K151" s="512"/>
      <c r="L151" s="512"/>
      <c r="M151" s="512"/>
      <c r="N151" s="512">
        <v>3</v>
      </c>
      <c r="O151" s="512">
        <v>456</v>
      </c>
      <c r="P151" s="535"/>
      <c r="Q151" s="513">
        <v>152</v>
      </c>
    </row>
    <row r="152" spans="1:17" ht="14.45" customHeight="1" x14ac:dyDescent="0.2">
      <c r="A152" s="507" t="s">
        <v>1753</v>
      </c>
      <c r="B152" s="508" t="s">
        <v>1588</v>
      </c>
      <c r="C152" s="508" t="s">
        <v>1589</v>
      </c>
      <c r="D152" s="508" t="s">
        <v>1590</v>
      </c>
      <c r="E152" s="508" t="s">
        <v>1591</v>
      </c>
      <c r="F152" s="512">
        <v>632</v>
      </c>
      <c r="G152" s="512">
        <v>109336</v>
      </c>
      <c r="H152" s="512">
        <v>1.0668383974396503</v>
      </c>
      <c r="I152" s="512">
        <v>173</v>
      </c>
      <c r="J152" s="512">
        <v>589</v>
      </c>
      <c r="K152" s="512">
        <v>102486</v>
      </c>
      <c r="L152" s="512">
        <v>1</v>
      </c>
      <c r="M152" s="512">
        <v>174</v>
      </c>
      <c r="N152" s="512">
        <v>557</v>
      </c>
      <c r="O152" s="512">
        <v>97475</v>
      </c>
      <c r="P152" s="535">
        <v>0.95110551685108213</v>
      </c>
      <c r="Q152" s="513">
        <v>175</v>
      </c>
    </row>
    <row r="153" spans="1:17" ht="14.45" customHeight="1" x14ac:dyDescent="0.2">
      <c r="A153" s="507" t="s">
        <v>1753</v>
      </c>
      <c r="B153" s="508" t="s">
        <v>1588</v>
      </c>
      <c r="C153" s="508" t="s">
        <v>1589</v>
      </c>
      <c r="D153" s="508" t="s">
        <v>1592</v>
      </c>
      <c r="E153" s="508" t="s">
        <v>1593</v>
      </c>
      <c r="F153" s="512"/>
      <c r="G153" s="512"/>
      <c r="H153" s="512"/>
      <c r="I153" s="512"/>
      <c r="J153" s="512">
        <v>1</v>
      </c>
      <c r="K153" s="512">
        <v>193</v>
      </c>
      <c r="L153" s="512">
        <v>1</v>
      </c>
      <c r="M153" s="512">
        <v>193</v>
      </c>
      <c r="N153" s="512"/>
      <c r="O153" s="512"/>
      <c r="P153" s="535"/>
      <c r="Q153" s="513"/>
    </row>
    <row r="154" spans="1:17" ht="14.45" customHeight="1" x14ac:dyDescent="0.2">
      <c r="A154" s="507" t="s">
        <v>1753</v>
      </c>
      <c r="B154" s="508" t="s">
        <v>1588</v>
      </c>
      <c r="C154" s="508" t="s">
        <v>1589</v>
      </c>
      <c r="D154" s="508" t="s">
        <v>1598</v>
      </c>
      <c r="E154" s="508" t="s">
        <v>1599</v>
      </c>
      <c r="F154" s="512"/>
      <c r="G154" s="512"/>
      <c r="H154" s="512"/>
      <c r="I154" s="512"/>
      <c r="J154" s="512">
        <v>1</v>
      </c>
      <c r="K154" s="512">
        <v>256</v>
      </c>
      <c r="L154" s="512">
        <v>1</v>
      </c>
      <c r="M154" s="512">
        <v>256</v>
      </c>
      <c r="N154" s="512"/>
      <c r="O154" s="512"/>
      <c r="P154" s="535"/>
      <c r="Q154" s="513"/>
    </row>
    <row r="155" spans="1:17" ht="14.45" customHeight="1" x14ac:dyDescent="0.2">
      <c r="A155" s="507" t="s">
        <v>1753</v>
      </c>
      <c r="B155" s="508" t="s">
        <v>1588</v>
      </c>
      <c r="C155" s="508" t="s">
        <v>1589</v>
      </c>
      <c r="D155" s="508" t="s">
        <v>1604</v>
      </c>
      <c r="E155" s="508" t="s">
        <v>1605</v>
      </c>
      <c r="F155" s="512">
        <v>1</v>
      </c>
      <c r="G155" s="512">
        <v>1070</v>
      </c>
      <c r="H155" s="512">
        <v>0.125</v>
      </c>
      <c r="I155" s="512">
        <v>1070</v>
      </c>
      <c r="J155" s="512">
        <v>8</v>
      </c>
      <c r="K155" s="512">
        <v>8560</v>
      </c>
      <c r="L155" s="512">
        <v>1</v>
      </c>
      <c r="M155" s="512">
        <v>1070</v>
      </c>
      <c r="N155" s="512">
        <v>5</v>
      </c>
      <c r="O155" s="512">
        <v>5365</v>
      </c>
      <c r="P155" s="535">
        <v>0.62675233644859818</v>
      </c>
      <c r="Q155" s="513">
        <v>1073</v>
      </c>
    </row>
    <row r="156" spans="1:17" ht="14.45" customHeight="1" x14ac:dyDescent="0.2">
      <c r="A156" s="507" t="s">
        <v>1753</v>
      </c>
      <c r="B156" s="508" t="s">
        <v>1588</v>
      </c>
      <c r="C156" s="508" t="s">
        <v>1589</v>
      </c>
      <c r="D156" s="508" t="s">
        <v>1606</v>
      </c>
      <c r="E156" s="508" t="s">
        <v>1607</v>
      </c>
      <c r="F156" s="512">
        <v>208</v>
      </c>
      <c r="G156" s="512">
        <v>9568</v>
      </c>
      <c r="H156" s="512">
        <v>0.86307053941908718</v>
      </c>
      <c r="I156" s="512">
        <v>46</v>
      </c>
      <c r="J156" s="512">
        <v>241</v>
      </c>
      <c r="K156" s="512">
        <v>11086</v>
      </c>
      <c r="L156" s="512">
        <v>1</v>
      </c>
      <c r="M156" s="512">
        <v>46</v>
      </c>
      <c r="N156" s="512">
        <v>241</v>
      </c>
      <c r="O156" s="512">
        <v>11327</v>
      </c>
      <c r="P156" s="535">
        <v>1.0217391304347827</v>
      </c>
      <c r="Q156" s="513">
        <v>47</v>
      </c>
    </row>
    <row r="157" spans="1:17" ht="14.45" customHeight="1" x14ac:dyDescent="0.2">
      <c r="A157" s="507" t="s">
        <v>1753</v>
      </c>
      <c r="B157" s="508" t="s">
        <v>1588</v>
      </c>
      <c r="C157" s="508" t="s">
        <v>1589</v>
      </c>
      <c r="D157" s="508" t="s">
        <v>1608</v>
      </c>
      <c r="E157" s="508" t="s">
        <v>1609</v>
      </c>
      <c r="F157" s="512">
        <v>28</v>
      </c>
      <c r="G157" s="512">
        <v>9716</v>
      </c>
      <c r="H157" s="512">
        <v>0.96551724137931039</v>
      </c>
      <c r="I157" s="512">
        <v>347</v>
      </c>
      <c r="J157" s="512">
        <v>29</v>
      </c>
      <c r="K157" s="512">
        <v>10063</v>
      </c>
      <c r="L157" s="512">
        <v>1</v>
      </c>
      <c r="M157" s="512">
        <v>347</v>
      </c>
      <c r="N157" s="512">
        <v>25</v>
      </c>
      <c r="O157" s="512">
        <v>8700</v>
      </c>
      <c r="P157" s="535">
        <v>0.86455331412103742</v>
      </c>
      <c r="Q157" s="513">
        <v>348</v>
      </c>
    </row>
    <row r="158" spans="1:17" ht="14.45" customHeight="1" x14ac:dyDescent="0.2">
      <c r="A158" s="507" t="s">
        <v>1753</v>
      </c>
      <c r="B158" s="508" t="s">
        <v>1588</v>
      </c>
      <c r="C158" s="508" t="s">
        <v>1589</v>
      </c>
      <c r="D158" s="508" t="s">
        <v>1614</v>
      </c>
      <c r="E158" s="508" t="s">
        <v>1615</v>
      </c>
      <c r="F158" s="512">
        <v>71</v>
      </c>
      <c r="G158" s="512">
        <v>26767</v>
      </c>
      <c r="H158" s="512">
        <v>3.0869565217391304</v>
      </c>
      <c r="I158" s="512">
        <v>377</v>
      </c>
      <c r="J158" s="512">
        <v>23</v>
      </c>
      <c r="K158" s="512">
        <v>8671</v>
      </c>
      <c r="L158" s="512">
        <v>1</v>
      </c>
      <c r="M158" s="512">
        <v>377</v>
      </c>
      <c r="N158" s="512">
        <v>21</v>
      </c>
      <c r="O158" s="512">
        <v>7938</v>
      </c>
      <c r="P158" s="535">
        <v>0.9154653442509515</v>
      </c>
      <c r="Q158" s="513">
        <v>378</v>
      </c>
    </row>
    <row r="159" spans="1:17" ht="14.45" customHeight="1" x14ac:dyDescent="0.2">
      <c r="A159" s="507" t="s">
        <v>1753</v>
      </c>
      <c r="B159" s="508" t="s">
        <v>1588</v>
      </c>
      <c r="C159" s="508" t="s">
        <v>1589</v>
      </c>
      <c r="D159" s="508" t="s">
        <v>1616</v>
      </c>
      <c r="E159" s="508" t="s">
        <v>1617</v>
      </c>
      <c r="F159" s="512">
        <v>10</v>
      </c>
      <c r="G159" s="512">
        <v>340</v>
      </c>
      <c r="H159" s="512">
        <v>1.4285714285714286</v>
      </c>
      <c r="I159" s="512">
        <v>34</v>
      </c>
      <c r="J159" s="512">
        <v>7</v>
      </c>
      <c r="K159" s="512">
        <v>238</v>
      </c>
      <c r="L159" s="512">
        <v>1</v>
      </c>
      <c r="M159" s="512">
        <v>34</v>
      </c>
      <c r="N159" s="512">
        <v>2</v>
      </c>
      <c r="O159" s="512">
        <v>68</v>
      </c>
      <c r="P159" s="535">
        <v>0.2857142857142857</v>
      </c>
      <c r="Q159" s="513">
        <v>34</v>
      </c>
    </row>
    <row r="160" spans="1:17" ht="14.45" customHeight="1" x14ac:dyDescent="0.2">
      <c r="A160" s="507" t="s">
        <v>1753</v>
      </c>
      <c r="B160" s="508" t="s">
        <v>1588</v>
      </c>
      <c r="C160" s="508" t="s">
        <v>1589</v>
      </c>
      <c r="D160" s="508" t="s">
        <v>1618</v>
      </c>
      <c r="E160" s="508" t="s">
        <v>1619</v>
      </c>
      <c r="F160" s="512"/>
      <c r="G160" s="512"/>
      <c r="H160" s="512"/>
      <c r="I160" s="512"/>
      <c r="J160" s="512"/>
      <c r="K160" s="512"/>
      <c r="L160" s="512"/>
      <c r="M160" s="512"/>
      <c r="N160" s="512">
        <v>3</v>
      </c>
      <c r="O160" s="512">
        <v>1575</v>
      </c>
      <c r="P160" s="535"/>
      <c r="Q160" s="513">
        <v>525</v>
      </c>
    </row>
    <row r="161" spans="1:17" ht="14.45" customHeight="1" x14ac:dyDescent="0.2">
      <c r="A161" s="507" t="s">
        <v>1753</v>
      </c>
      <c r="B161" s="508" t="s">
        <v>1588</v>
      </c>
      <c r="C161" s="508" t="s">
        <v>1589</v>
      </c>
      <c r="D161" s="508" t="s">
        <v>1620</v>
      </c>
      <c r="E161" s="508" t="s">
        <v>1621</v>
      </c>
      <c r="F161" s="512">
        <v>2</v>
      </c>
      <c r="G161" s="512">
        <v>114</v>
      </c>
      <c r="H161" s="512"/>
      <c r="I161" s="512">
        <v>57</v>
      </c>
      <c r="J161" s="512"/>
      <c r="K161" s="512"/>
      <c r="L161" s="512"/>
      <c r="M161" s="512"/>
      <c r="N161" s="512">
        <v>1</v>
      </c>
      <c r="O161" s="512">
        <v>58</v>
      </c>
      <c r="P161" s="535"/>
      <c r="Q161" s="513">
        <v>58</v>
      </c>
    </row>
    <row r="162" spans="1:17" ht="14.45" customHeight="1" x14ac:dyDescent="0.2">
      <c r="A162" s="507" t="s">
        <v>1753</v>
      </c>
      <c r="B162" s="508" t="s">
        <v>1588</v>
      </c>
      <c r="C162" s="508" t="s">
        <v>1589</v>
      </c>
      <c r="D162" s="508" t="s">
        <v>1622</v>
      </c>
      <c r="E162" s="508" t="s">
        <v>1623</v>
      </c>
      <c r="F162" s="512">
        <v>1</v>
      </c>
      <c r="G162" s="512">
        <v>224</v>
      </c>
      <c r="H162" s="512"/>
      <c r="I162" s="512">
        <v>224</v>
      </c>
      <c r="J162" s="512"/>
      <c r="K162" s="512"/>
      <c r="L162" s="512"/>
      <c r="M162" s="512"/>
      <c r="N162" s="512"/>
      <c r="O162" s="512"/>
      <c r="P162" s="535"/>
      <c r="Q162" s="513"/>
    </row>
    <row r="163" spans="1:17" ht="14.45" customHeight="1" x14ac:dyDescent="0.2">
      <c r="A163" s="507" t="s">
        <v>1753</v>
      </c>
      <c r="B163" s="508" t="s">
        <v>1588</v>
      </c>
      <c r="C163" s="508" t="s">
        <v>1589</v>
      </c>
      <c r="D163" s="508" t="s">
        <v>1624</v>
      </c>
      <c r="E163" s="508" t="s">
        <v>1625</v>
      </c>
      <c r="F163" s="512">
        <v>1</v>
      </c>
      <c r="G163" s="512">
        <v>553</v>
      </c>
      <c r="H163" s="512"/>
      <c r="I163" s="512">
        <v>553</v>
      </c>
      <c r="J163" s="512"/>
      <c r="K163" s="512"/>
      <c r="L163" s="512"/>
      <c r="M163" s="512"/>
      <c r="N163" s="512"/>
      <c r="O163" s="512"/>
      <c r="P163" s="535"/>
      <c r="Q163" s="513"/>
    </row>
    <row r="164" spans="1:17" ht="14.45" customHeight="1" x14ac:dyDescent="0.2">
      <c r="A164" s="507" t="s">
        <v>1753</v>
      </c>
      <c r="B164" s="508" t="s">
        <v>1588</v>
      </c>
      <c r="C164" s="508" t="s">
        <v>1589</v>
      </c>
      <c r="D164" s="508" t="s">
        <v>1634</v>
      </c>
      <c r="E164" s="508" t="s">
        <v>1635</v>
      </c>
      <c r="F164" s="512">
        <v>68</v>
      </c>
      <c r="G164" s="512">
        <v>1156</v>
      </c>
      <c r="H164" s="512">
        <v>2.6153846153846154</v>
      </c>
      <c r="I164" s="512">
        <v>17</v>
      </c>
      <c r="J164" s="512">
        <v>26</v>
      </c>
      <c r="K164" s="512">
        <v>442</v>
      </c>
      <c r="L164" s="512">
        <v>1</v>
      </c>
      <c r="M164" s="512">
        <v>17</v>
      </c>
      <c r="N164" s="512">
        <v>24</v>
      </c>
      <c r="O164" s="512">
        <v>408</v>
      </c>
      <c r="P164" s="535">
        <v>0.92307692307692313</v>
      </c>
      <c r="Q164" s="513">
        <v>17</v>
      </c>
    </row>
    <row r="165" spans="1:17" ht="14.45" customHeight="1" x14ac:dyDescent="0.2">
      <c r="A165" s="507" t="s">
        <v>1753</v>
      </c>
      <c r="B165" s="508" t="s">
        <v>1588</v>
      </c>
      <c r="C165" s="508" t="s">
        <v>1589</v>
      </c>
      <c r="D165" s="508" t="s">
        <v>1638</v>
      </c>
      <c r="E165" s="508" t="s">
        <v>1639</v>
      </c>
      <c r="F165" s="512">
        <v>4</v>
      </c>
      <c r="G165" s="512">
        <v>260</v>
      </c>
      <c r="H165" s="512"/>
      <c r="I165" s="512">
        <v>65</v>
      </c>
      <c r="J165" s="512"/>
      <c r="K165" s="512"/>
      <c r="L165" s="512"/>
      <c r="M165" s="512"/>
      <c r="N165" s="512"/>
      <c r="O165" s="512"/>
      <c r="P165" s="535"/>
      <c r="Q165" s="513"/>
    </row>
    <row r="166" spans="1:17" ht="14.45" customHeight="1" x14ac:dyDescent="0.2">
      <c r="A166" s="507" t="s">
        <v>1753</v>
      </c>
      <c r="B166" s="508" t="s">
        <v>1588</v>
      </c>
      <c r="C166" s="508" t="s">
        <v>1589</v>
      </c>
      <c r="D166" s="508" t="s">
        <v>1642</v>
      </c>
      <c r="E166" s="508" t="s">
        <v>1643</v>
      </c>
      <c r="F166" s="512"/>
      <c r="G166" s="512"/>
      <c r="H166" s="512"/>
      <c r="I166" s="512"/>
      <c r="J166" s="512">
        <v>2</v>
      </c>
      <c r="K166" s="512">
        <v>86</v>
      </c>
      <c r="L166" s="512">
        <v>1</v>
      </c>
      <c r="M166" s="512">
        <v>43</v>
      </c>
      <c r="N166" s="512"/>
      <c r="O166" s="512"/>
      <c r="P166" s="535"/>
      <c r="Q166" s="513"/>
    </row>
    <row r="167" spans="1:17" ht="14.45" customHeight="1" x14ac:dyDescent="0.2">
      <c r="A167" s="507" t="s">
        <v>1753</v>
      </c>
      <c r="B167" s="508" t="s">
        <v>1588</v>
      </c>
      <c r="C167" s="508" t="s">
        <v>1589</v>
      </c>
      <c r="D167" s="508" t="s">
        <v>1644</v>
      </c>
      <c r="E167" s="508" t="s">
        <v>1645</v>
      </c>
      <c r="F167" s="512">
        <v>162</v>
      </c>
      <c r="G167" s="512">
        <v>22032</v>
      </c>
      <c r="H167" s="512">
        <v>1.0968834013740913</v>
      </c>
      <c r="I167" s="512">
        <v>136</v>
      </c>
      <c r="J167" s="512">
        <v>147</v>
      </c>
      <c r="K167" s="512">
        <v>20086</v>
      </c>
      <c r="L167" s="512">
        <v>1</v>
      </c>
      <c r="M167" s="512">
        <v>136.63945578231292</v>
      </c>
      <c r="N167" s="512">
        <v>220</v>
      </c>
      <c r="O167" s="512">
        <v>30360</v>
      </c>
      <c r="P167" s="535">
        <v>1.511500547645126</v>
      </c>
      <c r="Q167" s="513">
        <v>138</v>
      </c>
    </row>
    <row r="168" spans="1:17" ht="14.45" customHeight="1" x14ac:dyDescent="0.2">
      <c r="A168" s="507" t="s">
        <v>1753</v>
      </c>
      <c r="B168" s="508" t="s">
        <v>1588</v>
      </c>
      <c r="C168" s="508" t="s">
        <v>1589</v>
      </c>
      <c r="D168" s="508" t="s">
        <v>1646</v>
      </c>
      <c r="E168" s="508" t="s">
        <v>1647</v>
      </c>
      <c r="F168" s="512">
        <v>31</v>
      </c>
      <c r="G168" s="512">
        <v>2821</v>
      </c>
      <c r="H168" s="512">
        <v>2.0666666666666669</v>
      </c>
      <c r="I168" s="512">
        <v>91</v>
      </c>
      <c r="J168" s="512">
        <v>15</v>
      </c>
      <c r="K168" s="512">
        <v>1365</v>
      </c>
      <c r="L168" s="512">
        <v>1</v>
      </c>
      <c r="M168" s="512">
        <v>91</v>
      </c>
      <c r="N168" s="512">
        <v>13</v>
      </c>
      <c r="O168" s="512">
        <v>1196</v>
      </c>
      <c r="P168" s="535">
        <v>0.87619047619047619</v>
      </c>
      <c r="Q168" s="513">
        <v>92</v>
      </c>
    </row>
    <row r="169" spans="1:17" ht="14.45" customHeight="1" x14ac:dyDescent="0.2">
      <c r="A169" s="507" t="s">
        <v>1753</v>
      </c>
      <c r="B169" s="508" t="s">
        <v>1588</v>
      </c>
      <c r="C169" s="508" t="s">
        <v>1589</v>
      </c>
      <c r="D169" s="508" t="s">
        <v>1648</v>
      </c>
      <c r="E169" s="508" t="s">
        <v>1649</v>
      </c>
      <c r="F169" s="512">
        <v>1</v>
      </c>
      <c r="G169" s="512">
        <v>137</v>
      </c>
      <c r="H169" s="512"/>
      <c r="I169" s="512">
        <v>137</v>
      </c>
      <c r="J169" s="512"/>
      <c r="K169" s="512"/>
      <c r="L169" s="512"/>
      <c r="M169" s="512"/>
      <c r="N169" s="512"/>
      <c r="O169" s="512"/>
      <c r="P169" s="535"/>
      <c r="Q169" s="513"/>
    </row>
    <row r="170" spans="1:17" ht="14.45" customHeight="1" x14ac:dyDescent="0.2">
      <c r="A170" s="507" t="s">
        <v>1753</v>
      </c>
      <c r="B170" s="508" t="s">
        <v>1588</v>
      </c>
      <c r="C170" s="508" t="s">
        <v>1589</v>
      </c>
      <c r="D170" s="508" t="s">
        <v>1650</v>
      </c>
      <c r="E170" s="508" t="s">
        <v>1651</v>
      </c>
      <c r="F170" s="512">
        <v>8</v>
      </c>
      <c r="G170" s="512">
        <v>528</v>
      </c>
      <c r="H170" s="512">
        <v>8</v>
      </c>
      <c r="I170" s="512">
        <v>66</v>
      </c>
      <c r="J170" s="512">
        <v>1</v>
      </c>
      <c r="K170" s="512">
        <v>66</v>
      </c>
      <c r="L170" s="512">
        <v>1</v>
      </c>
      <c r="M170" s="512">
        <v>66</v>
      </c>
      <c r="N170" s="512">
        <v>9</v>
      </c>
      <c r="O170" s="512">
        <v>603</v>
      </c>
      <c r="P170" s="535">
        <v>9.1363636363636367</v>
      </c>
      <c r="Q170" s="513">
        <v>67</v>
      </c>
    </row>
    <row r="171" spans="1:17" ht="14.45" customHeight="1" x14ac:dyDescent="0.2">
      <c r="A171" s="507" t="s">
        <v>1753</v>
      </c>
      <c r="B171" s="508" t="s">
        <v>1588</v>
      </c>
      <c r="C171" s="508" t="s">
        <v>1589</v>
      </c>
      <c r="D171" s="508" t="s">
        <v>1652</v>
      </c>
      <c r="E171" s="508" t="s">
        <v>1653</v>
      </c>
      <c r="F171" s="512">
        <v>7</v>
      </c>
      <c r="G171" s="512">
        <v>2296</v>
      </c>
      <c r="H171" s="512"/>
      <c r="I171" s="512">
        <v>328</v>
      </c>
      <c r="J171" s="512"/>
      <c r="K171" s="512"/>
      <c r="L171" s="512"/>
      <c r="M171" s="512"/>
      <c r="N171" s="512"/>
      <c r="O171" s="512"/>
      <c r="P171" s="535"/>
      <c r="Q171" s="513"/>
    </row>
    <row r="172" spans="1:17" ht="14.45" customHeight="1" x14ac:dyDescent="0.2">
      <c r="A172" s="507" t="s">
        <v>1753</v>
      </c>
      <c r="B172" s="508" t="s">
        <v>1588</v>
      </c>
      <c r="C172" s="508" t="s">
        <v>1589</v>
      </c>
      <c r="D172" s="508" t="s">
        <v>1660</v>
      </c>
      <c r="E172" s="508" t="s">
        <v>1661</v>
      </c>
      <c r="F172" s="512">
        <v>25</v>
      </c>
      <c r="G172" s="512">
        <v>1275</v>
      </c>
      <c r="H172" s="512">
        <v>0.96153846153846156</v>
      </c>
      <c r="I172" s="512">
        <v>51</v>
      </c>
      <c r="J172" s="512">
        <v>26</v>
      </c>
      <c r="K172" s="512">
        <v>1326</v>
      </c>
      <c r="L172" s="512">
        <v>1</v>
      </c>
      <c r="M172" s="512">
        <v>51</v>
      </c>
      <c r="N172" s="512">
        <v>39</v>
      </c>
      <c r="O172" s="512">
        <v>2028</v>
      </c>
      <c r="P172" s="535">
        <v>1.5294117647058822</v>
      </c>
      <c r="Q172" s="513">
        <v>52</v>
      </c>
    </row>
    <row r="173" spans="1:17" ht="14.45" customHeight="1" x14ac:dyDescent="0.2">
      <c r="A173" s="507" t="s">
        <v>1753</v>
      </c>
      <c r="B173" s="508" t="s">
        <v>1588</v>
      </c>
      <c r="C173" s="508" t="s">
        <v>1589</v>
      </c>
      <c r="D173" s="508" t="s">
        <v>1668</v>
      </c>
      <c r="E173" s="508" t="s">
        <v>1669</v>
      </c>
      <c r="F173" s="512">
        <v>1</v>
      </c>
      <c r="G173" s="512">
        <v>207</v>
      </c>
      <c r="H173" s="512"/>
      <c r="I173" s="512">
        <v>207</v>
      </c>
      <c r="J173" s="512"/>
      <c r="K173" s="512"/>
      <c r="L173" s="512"/>
      <c r="M173" s="512"/>
      <c r="N173" s="512"/>
      <c r="O173" s="512"/>
      <c r="P173" s="535"/>
      <c r="Q173" s="513"/>
    </row>
    <row r="174" spans="1:17" ht="14.45" customHeight="1" x14ac:dyDescent="0.2">
      <c r="A174" s="507" t="s">
        <v>1753</v>
      </c>
      <c r="B174" s="508" t="s">
        <v>1588</v>
      </c>
      <c r="C174" s="508" t="s">
        <v>1589</v>
      </c>
      <c r="D174" s="508" t="s">
        <v>1674</v>
      </c>
      <c r="E174" s="508" t="s">
        <v>1675</v>
      </c>
      <c r="F174" s="512"/>
      <c r="G174" s="512"/>
      <c r="H174" s="512"/>
      <c r="I174" s="512"/>
      <c r="J174" s="512"/>
      <c r="K174" s="512"/>
      <c r="L174" s="512"/>
      <c r="M174" s="512"/>
      <c r="N174" s="512">
        <v>1</v>
      </c>
      <c r="O174" s="512">
        <v>615</v>
      </c>
      <c r="P174" s="535"/>
      <c r="Q174" s="513">
        <v>615</v>
      </c>
    </row>
    <row r="175" spans="1:17" ht="14.45" customHeight="1" x14ac:dyDescent="0.2">
      <c r="A175" s="507" t="s">
        <v>1753</v>
      </c>
      <c r="B175" s="508" t="s">
        <v>1588</v>
      </c>
      <c r="C175" s="508" t="s">
        <v>1589</v>
      </c>
      <c r="D175" s="508" t="s">
        <v>1701</v>
      </c>
      <c r="E175" s="508" t="s">
        <v>1702</v>
      </c>
      <c r="F175" s="512">
        <v>1</v>
      </c>
      <c r="G175" s="512">
        <v>1493</v>
      </c>
      <c r="H175" s="512"/>
      <c r="I175" s="512">
        <v>1493</v>
      </c>
      <c r="J175" s="512"/>
      <c r="K175" s="512"/>
      <c r="L175" s="512"/>
      <c r="M175" s="512"/>
      <c r="N175" s="512"/>
      <c r="O175" s="512"/>
      <c r="P175" s="535"/>
      <c r="Q175" s="513"/>
    </row>
    <row r="176" spans="1:17" ht="14.45" customHeight="1" x14ac:dyDescent="0.2">
      <c r="A176" s="507" t="s">
        <v>1753</v>
      </c>
      <c r="B176" s="508" t="s">
        <v>1588</v>
      </c>
      <c r="C176" s="508" t="s">
        <v>1589</v>
      </c>
      <c r="D176" s="508" t="s">
        <v>1703</v>
      </c>
      <c r="E176" s="508" t="s">
        <v>1704</v>
      </c>
      <c r="F176" s="512">
        <v>2</v>
      </c>
      <c r="G176" s="512">
        <v>654</v>
      </c>
      <c r="H176" s="512">
        <v>0.25</v>
      </c>
      <c r="I176" s="512">
        <v>327</v>
      </c>
      <c r="J176" s="512">
        <v>8</v>
      </c>
      <c r="K176" s="512">
        <v>2616</v>
      </c>
      <c r="L176" s="512">
        <v>1</v>
      </c>
      <c r="M176" s="512">
        <v>327</v>
      </c>
      <c r="N176" s="512">
        <v>5</v>
      </c>
      <c r="O176" s="512">
        <v>1645</v>
      </c>
      <c r="P176" s="535">
        <v>0.62882262996941896</v>
      </c>
      <c r="Q176" s="513">
        <v>329</v>
      </c>
    </row>
    <row r="177" spans="1:17" ht="14.45" customHeight="1" x14ac:dyDescent="0.2">
      <c r="A177" s="507" t="s">
        <v>1753</v>
      </c>
      <c r="B177" s="508" t="s">
        <v>1588</v>
      </c>
      <c r="C177" s="508" t="s">
        <v>1589</v>
      </c>
      <c r="D177" s="508" t="s">
        <v>1709</v>
      </c>
      <c r="E177" s="508" t="s">
        <v>1710</v>
      </c>
      <c r="F177" s="512">
        <v>41</v>
      </c>
      <c r="G177" s="512">
        <v>10660</v>
      </c>
      <c r="H177" s="512">
        <v>0.42992538818310144</v>
      </c>
      <c r="I177" s="512">
        <v>260</v>
      </c>
      <c r="J177" s="512">
        <v>95</v>
      </c>
      <c r="K177" s="512">
        <v>24795</v>
      </c>
      <c r="L177" s="512">
        <v>1</v>
      </c>
      <c r="M177" s="512">
        <v>261</v>
      </c>
      <c r="N177" s="512">
        <v>157</v>
      </c>
      <c r="O177" s="512">
        <v>41134</v>
      </c>
      <c r="P177" s="535">
        <v>1.6589635007057875</v>
      </c>
      <c r="Q177" s="513">
        <v>262</v>
      </c>
    </row>
    <row r="178" spans="1:17" ht="14.45" customHeight="1" x14ac:dyDescent="0.2">
      <c r="A178" s="507" t="s">
        <v>1753</v>
      </c>
      <c r="B178" s="508" t="s">
        <v>1588</v>
      </c>
      <c r="C178" s="508" t="s">
        <v>1589</v>
      </c>
      <c r="D178" s="508" t="s">
        <v>1711</v>
      </c>
      <c r="E178" s="508" t="s">
        <v>1712</v>
      </c>
      <c r="F178" s="512"/>
      <c r="G178" s="512"/>
      <c r="H178" s="512"/>
      <c r="I178" s="512"/>
      <c r="J178" s="512">
        <v>6</v>
      </c>
      <c r="K178" s="512">
        <v>990</v>
      </c>
      <c r="L178" s="512">
        <v>1</v>
      </c>
      <c r="M178" s="512">
        <v>165</v>
      </c>
      <c r="N178" s="512">
        <v>6</v>
      </c>
      <c r="O178" s="512">
        <v>996</v>
      </c>
      <c r="P178" s="535">
        <v>1.0060606060606061</v>
      </c>
      <c r="Q178" s="513">
        <v>166</v>
      </c>
    </row>
    <row r="179" spans="1:17" ht="14.45" customHeight="1" x14ac:dyDescent="0.2">
      <c r="A179" s="507" t="s">
        <v>1754</v>
      </c>
      <c r="B179" s="508" t="s">
        <v>1588</v>
      </c>
      <c r="C179" s="508" t="s">
        <v>1589</v>
      </c>
      <c r="D179" s="508" t="s">
        <v>1590</v>
      </c>
      <c r="E179" s="508" t="s">
        <v>1591</v>
      </c>
      <c r="F179" s="512">
        <v>1789</v>
      </c>
      <c r="G179" s="512">
        <v>309497</v>
      </c>
      <c r="H179" s="512">
        <v>0.9268985882254287</v>
      </c>
      <c r="I179" s="512">
        <v>173</v>
      </c>
      <c r="J179" s="512">
        <v>1919</v>
      </c>
      <c r="K179" s="512">
        <v>333906</v>
      </c>
      <c r="L179" s="512">
        <v>1</v>
      </c>
      <c r="M179" s="512">
        <v>174</v>
      </c>
      <c r="N179" s="512">
        <v>1899</v>
      </c>
      <c r="O179" s="512">
        <v>332325</v>
      </c>
      <c r="P179" s="535">
        <v>0.99526513449893084</v>
      </c>
      <c r="Q179" s="513">
        <v>175</v>
      </c>
    </row>
    <row r="180" spans="1:17" ht="14.45" customHeight="1" x14ac:dyDescent="0.2">
      <c r="A180" s="507" t="s">
        <v>1754</v>
      </c>
      <c r="B180" s="508" t="s">
        <v>1588</v>
      </c>
      <c r="C180" s="508" t="s">
        <v>1589</v>
      </c>
      <c r="D180" s="508" t="s">
        <v>1604</v>
      </c>
      <c r="E180" s="508" t="s">
        <v>1605</v>
      </c>
      <c r="F180" s="512"/>
      <c r="G180" s="512"/>
      <c r="H180" s="512"/>
      <c r="I180" s="512"/>
      <c r="J180" s="512">
        <v>8</v>
      </c>
      <c r="K180" s="512">
        <v>8560</v>
      </c>
      <c r="L180" s="512">
        <v>1</v>
      </c>
      <c r="M180" s="512">
        <v>1070</v>
      </c>
      <c r="N180" s="512"/>
      <c r="O180" s="512"/>
      <c r="P180" s="535"/>
      <c r="Q180" s="513"/>
    </row>
    <row r="181" spans="1:17" ht="14.45" customHeight="1" x14ac:dyDescent="0.2">
      <c r="A181" s="507" t="s">
        <v>1754</v>
      </c>
      <c r="B181" s="508" t="s">
        <v>1588</v>
      </c>
      <c r="C181" s="508" t="s">
        <v>1589</v>
      </c>
      <c r="D181" s="508" t="s">
        <v>1606</v>
      </c>
      <c r="E181" s="508" t="s">
        <v>1607</v>
      </c>
      <c r="F181" s="512">
        <v>63</v>
      </c>
      <c r="G181" s="512">
        <v>2898</v>
      </c>
      <c r="H181" s="512">
        <v>1.575</v>
      </c>
      <c r="I181" s="512">
        <v>46</v>
      </c>
      <c r="J181" s="512">
        <v>40</v>
      </c>
      <c r="K181" s="512">
        <v>1840</v>
      </c>
      <c r="L181" s="512">
        <v>1</v>
      </c>
      <c r="M181" s="512">
        <v>46</v>
      </c>
      <c r="N181" s="512">
        <v>35</v>
      </c>
      <c r="O181" s="512">
        <v>1645</v>
      </c>
      <c r="P181" s="535">
        <v>0.89402173913043481</v>
      </c>
      <c r="Q181" s="513">
        <v>47</v>
      </c>
    </row>
    <row r="182" spans="1:17" ht="14.45" customHeight="1" x14ac:dyDescent="0.2">
      <c r="A182" s="507" t="s">
        <v>1754</v>
      </c>
      <c r="B182" s="508" t="s">
        <v>1588</v>
      </c>
      <c r="C182" s="508" t="s">
        <v>1589</v>
      </c>
      <c r="D182" s="508" t="s">
        <v>1608</v>
      </c>
      <c r="E182" s="508" t="s">
        <v>1609</v>
      </c>
      <c r="F182" s="512">
        <v>24</v>
      </c>
      <c r="G182" s="512">
        <v>8328</v>
      </c>
      <c r="H182" s="512">
        <v>2.4</v>
      </c>
      <c r="I182" s="512">
        <v>347</v>
      </c>
      <c r="J182" s="512">
        <v>10</v>
      </c>
      <c r="K182" s="512">
        <v>3470</v>
      </c>
      <c r="L182" s="512">
        <v>1</v>
      </c>
      <c r="M182" s="512">
        <v>347</v>
      </c>
      <c r="N182" s="512">
        <v>4</v>
      </c>
      <c r="O182" s="512">
        <v>1392</v>
      </c>
      <c r="P182" s="535">
        <v>0.40115273775216137</v>
      </c>
      <c r="Q182" s="513">
        <v>348</v>
      </c>
    </row>
    <row r="183" spans="1:17" ht="14.45" customHeight="1" x14ac:dyDescent="0.2">
      <c r="A183" s="507" t="s">
        <v>1754</v>
      </c>
      <c r="B183" s="508" t="s">
        <v>1588</v>
      </c>
      <c r="C183" s="508" t="s">
        <v>1589</v>
      </c>
      <c r="D183" s="508" t="s">
        <v>1610</v>
      </c>
      <c r="E183" s="508" t="s">
        <v>1611</v>
      </c>
      <c r="F183" s="512">
        <v>8</v>
      </c>
      <c r="G183" s="512">
        <v>408</v>
      </c>
      <c r="H183" s="512">
        <v>8</v>
      </c>
      <c r="I183" s="512">
        <v>51</v>
      </c>
      <c r="J183" s="512">
        <v>1</v>
      </c>
      <c r="K183" s="512">
        <v>51</v>
      </c>
      <c r="L183" s="512">
        <v>1</v>
      </c>
      <c r="M183" s="512">
        <v>51</v>
      </c>
      <c r="N183" s="512">
        <v>10</v>
      </c>
      <c r="O183" s="512">
        <v>510</v>
      </c>
      <c r="P183" s="535">
        <v>10</v>
      </c>
      <c r="Q183" s="513">
        <v>51</v>
      </c>
    </row>
    <row r="184" spans="1:17" ht="14.45" customHeight="1" x14ac:dyDescent="0.2">
      <c r="A184" s="507" t="s">
        <v>1754</v>
      </c>
      <c r="B184" s="508" t="s">
        <v>1588</v>
      </c>
      <c r="C184" s="508" t="s">
        <v>1589</v>
      </c>
      <c r="D184" s="508" t="s">
        <v>1614</v>
      </c>
      <c r="E184" s="508" t="s">
        <v>1615</v>
      </c>
      <c r="F184" s="512">
        <v>27</v>
      </c>
      <c r="G184" s="512">
        <v>10179</v>
      </c>
      <c r="H184" s="512">
        <v>0.62790697674418605</v>
      </c>
      <c r="I184" s="512">
        <v>377</v>
      </c>
      <c r="J184" s="512">
        <v>43</v>
      </c>
      <c r="K184" s="512">
        <v>16211</v>
      </c>
      <c r="L184" s="512">
        <v>1</v>
      </c>
      <c r="M184" s="512">
        <v>377</v>
      </c>
      <c r="N184" s="512">
        <v>20</v>
      </c>
      <c r="O184" s="512">
        <v>7560</v>
      </c>
      <c r="P184" s="535">
        <v>0.46635000925297637</v>
      </c>
      <c r="Q184" s="513">
        <v>378</v>
      </c>
    </row>
    <row r="185" spans="1:17" ht="14.45" customHeight="1" x14ac:dyDescent="0.2">
      <c r="A185" s="507" t="s">
        <v>1754</v>
      </c>
      <c r="B185" s="508" t="s">
        <v>1588</v>
      </c>
      <c r="C185" s="508" t="s">
        <v>1589</v>
      </c>
      <c r="D185" s="508" t="s">
        <v>1616</v>
      </c>
      <c r="E185" s="508" t="s">
        <v>1617</v>
      </c>
      <c r="F185" s="512">
        <v>69</v>
      </c>
      <c r="G185" s="512">
        <v>2346</v>
      </c>
      <c r="H185" s="512">
        <v>1.1311475409836065</v>
      </c>
      <c r="I185" s="512">
        <v>34</v>
      </c>
      <c r="J185" s="512">
        <v>61</v>
      </c>
      <c r="K185" s="512">
        <v>2074</v>
      </c>
      <c r="L185" s="512">
        <v>1</v>
      </c>
      <c r="M185" s="512">
        <v>34</v>
      </c>
      <c r="N185" s="512">
        <v>40</v>
      </c>
      <c r="O185" s="512">
        <v>1360</v>
      </c>
      <c r="P185" s="535">
        <v>0.65573770491803274</v>
      </c>
      <c r="Q185" s="513">
        <v>34</v>
      </c>
    </row>
    <row r="186" spans="1:17" ht="14.45" customHeight="1" x14ac:dyDescent="0.2">
      <c r="A186" s="507" t="s">
        <v>1754</v>
      </c>
      <c r="B186" s="508" t="s">
        <v>1588</v>
      </c>
      <c r="C186" s="508" t="s">
        <v>1589</v>
      </c>
      <c r="D186" s="508" t="s">
        <v>1618</v>
      </c>
      <c r="E186" s="508" t="s">
        <v>1619</v>
      </c>
      <c r="F186" s="512">
        <v>2</v>
      </c>
      <c r="G186" s="512">
        <v>1048</v>
      </c>
      <c r="H186" s="512">
        <v>0.66666666666666663</v>
      </c>
      <c r="I186" s="512">
        <v>524</v>
      </c>
      <c r="J186" s="512">
        <v>3</v>
      </c>
      <c r="K186" s="512">
        <v>1572</v>
      </c>
      <c r="L186" s="512">
        <v>1</v>
      </c>
      <c r="M186" s="512">
        <v>524</v>
      </c>
      <c r="N186" s="512">
        <v>5</v>
      </c>
      <c r="O186" s="512">
        <v>2625</v>
      </c>
      <c r="P186" s="535">
        <v>1.6698473282442747</v>
      </c>
      <c r="Q186" s="513">
        <v>525</v>
      </c>
    </row>
    <row r="187" spans="1:17" ht="14.45" customHeight="1" x14ac:dyDescent="0.2">
      <c r="A187" s="507" t="s">
        <v>1754</v>
      </c>
      <c r="B187" s="508" t="s">
        <v>1588</v>
      </c>
      <c r="C187" s="508" t="s">
        <v>1589</v>
      </c>
      <c r="D187" s="508" t="s">
        <v>1620</v>
      </c>
      <c r="E187" s="508" t="s">
        <v>1621</v>
      </c>
      <c r="F187" s="512">
        <v>8</v>
      </c>
      <c r="G187" s="512">
        <v>456</v>
      </c>
      <c r="H187" s="512">
        <v>1.982608695652174</v>
      </c>
      <c r="I187" s="512">
        <v>57</v>
      </c>
      <c r="J187" s="512">
        <v>4</v>
      </c>
      <c r="K187" s="512">
        <v>230</v>
      </c>
      <c r="L187" s="512">
        <v>1</v>
      </c>
      <c r="M187" s="512">
        <v>57.5</v>
      </c>
      <c r="N187" s="512">
        <v>10</v>
      </c>
      <c r="O187" s="512">
        <v>580</v>
      </c>
      <c r="P187" s="535">
        <v>2.5217391304347827</v>
      </c>
      <c r="Q187" s="513">
        <v>58</v>
      </c>
    </row>
    <row r="188" spans="1:17" ht="14.45" customHeight="1" x14ac:dyDescent="0.2">
      <c r="A188" s="507" t="s">
        <v>1754</v>
      </c>
      <c r="B188" s="508" t="s">
        <v>1588</v>
      </c>
      <c r="C188" s="508" t="s">
        <v>1589</v>
      </c>
      <c r="D188" s="508" t="s">
        <v>1622</v>
      </c>
      <c r="E188" s="508" t="s">
        <v>1623</v>
      </c>
      <c r="F188" s="512"/>
      <c r="G188" s="512"/>
      <c r="H188" s="512"/>
      <c r="I188" s="512"/>
      <c r="J188" s="512">
        <v>1</v>
      </c>
      <c r="K188" s="512">
        <v>225</v>
      </c>
      <c r="L188" s="512">
        <v>1</v>
      </c>
      <c r="M188" s="512">
        <v>225</v>
      </c>
      <c r="N188" s="512">
        <v>3</v>
      </c>
      <c r="O188" s="512">
        <v>678</v>
      </c>
      <c r="P188" s="535">
        <v>3.0133333333333332</v>
      </c>
      <c r="Q188" s="513">
        <v>226</v>
      </c>
    </row>
    <row r="189" spans="1:17" ht="14.45" customHeight="1" x14ac:dyDescent="0.2">
      <c r="A189" s="507" t="s">
        <v>1754</v>
      </c>
      <c r="B189" s="508" t="s">
        <v>1588</v>
      </c>
      <c r="C189" s="508" t="s">
        <v>1589</v>
      </c>
      <c r="D189" s="508" t="s">
        <v>1624</v>
      </c>
      <c r="E189" s="508" t="s">
        <v>1625</v>
      </c>
      <c r="F189" s="512"/>
      <c r="G189" s="512"/>
      <c r="H189" s="512"/>
      <c r="I189" s="512"/>
      <c r="J189" s="512">
        <v>1</v>
      </c>
      <c r="K189" s="512">
        <v>554</v>
      </c>
      <c r="L189" s="512">
        <v>1</v>
      </c>
      <c r="M189" s="512">
        <v>554</v>
      </c>
      <c r="N189" s="512">
        <v>3</v>
      </c>
      <c r="O189" s="512">
        <v>1665</v>
      </c>
      <c r="P189" s="535">
        <v>3.0054151624548737</v>
      </c>
      <c r="Q189" s="513">
        <v>555</v>
      </c>
    </row>
    <row r="190" spans="1:17" ht="14.45" customHeight="1" x14ac:dyDescent="0.2">
      <c r="A190" s="507" t="s">
        <v>1754</v>
      </c>
      <c r="B190" s="508" t="s">
        <v>1588</v>
      </c>
      <c r="C190" s="508" t="s">
        <v>1589</v>
      </c>
      <c r="D190" s="508" t="s">
        <v>1634</v>
      </c>
      <c r="E190" s="508" t="s">
        <v>1635</v>
      </c>
      <c r="F190" s="512">
        <v>224</v>
      </c>
      <c r="G190" s="512">
        <v>3808</v>
      </c>
      <c r="H190" s="512">
        <v>2.3333333333333335</v>
      </c>
      <c r="I190" s="512">
        <v>17</v>
      </c>
      <c r="J190" s="512">
        <v>96</v>
      </c>
      <c r="K190" s="512">
        <v>1632</v>
      </c>
      <c r="L190" s="512">
        <v>1</v>
      </c>
      <c r="M190" s="512">
        <v>17</v>
      </c>
      <c r="N190" s="512">
        <v>67</v>
      </c>
      <c r="O190" s="512">
        <v>1139</v>
      </c>
      <c r="P190" s="535">
        <v>0.69791666666666663</v>
      </c>
      <c r="Q190" s="513">
        <v>17</v>
      </c>
    </row>
    <row r="191" spans="1:17" ht="14.45" customHeight="1" x14ac:dyDescent="0.2">
      <c r="A191" s="507" t="s">
        <v>1754</v>
      </c>
      <c r="B191" s="508" t="s">
        <v>1588</v>
      </c>
      <c r="C191" s="508" t="s">
        <v>1589</v>
      </c>
      <c r="D191" s="508" t="s">
        <v>1636</v>
      </c>
      <c r="E191" s="508" t="s">
        <v>1637</v>
      </c>
      <c r="F191" s="512">
        <v>2</v>
      </c>
      <c r="G191" s="512">
        <v>286</v>
      </c>
      <c r="H191" s="512">
        <v>2</v>
      </c>
      <c r="I191" s="512">
        <v>143</v>
      </c>
      <c r="J191" s="512">
        <v>1</v>
      </c>
      <c r="K191" s="512">
        <v>143</v>
      </c>
      <c r="L191" s="512">
        <v>1</v>
      </c>
      <c r="M191" s="512">
        <v>143</v>
      </c>
      <c r="N191" s="512"/>
      <c r="O191" s="512"/>
      <c r="P191" s="535"/>
      <c r="Q191" s="513"/>
    </row>
    <row r="192" spans="1:17" ht="14.45" customHeight="1" x14ac:dyDescent="0.2">
      <c r="A192" s="507" t="s">
        <v>1754</v>
      </c>
      <c r="B192" s="508" t="s">
        <v>1588</v>
      </c>
      <c r="C192" s="508" t="s">
        <v>1589</v>
      </c>
      <c r="D192" s="508" t="s">
        <v>1638</v>
      </c>
      <c r="E192" s="508" t="s">
        <v>1639</v>
      </c>
      <c r="F192" s="512">
        <v>5</v>
      </c>
      <c r="G192" s="512">
        <v>325</v>
      </c>
      <c r="H192" s="512">
        <v>1.6666666666666667</v>
      </c>
      <c r="I192" s="512">
        <v>65</v>
      </c>
      <c r="J192" s="512">
        <v>3</v>
      </c>
      <c r="K192" s="512">
        <v>195</v>
      </c>
      <c r="L192" s="512">
        <v>1</v>
      </c>
      <c r="M192" s="512">
        <v>65</v>
      </c>
      <c r="N192" s="512">
        <v>1</v>
      </c>
      <c r="O192" s="512">
        <v>66</v>
      </c>
      <c r="P192" s="535">
        <v>0.33846153846153848</v>
      </c>
      <c r="Q192" s="513">
        <v>66</v>
      </c>
    </row>
    <row r="193" spans="1:17" ht="14.45" customHeight="1" x14ac:dyDescent="0.2">
      <c r="A193" s="507" t="s">
        <v>1754</v>
      </c>
      <c r="B193" s="508" t="s">
        <v>1588</v>
      </c>
      <c r="C193" s="508" t="s">
        <v>1589</v>
      </c>
      <c r="D193" s="508" t="s">
        <v>1644</v>
      </c>
      <c r="E193" s="508" t="s">
        <v>1645</v>
      </c>
      <c r="F193" s="512">
        <v>607</v>
      </c>
      <c r="G193" s="512">
        <v>82552</v>
      </c>
      <c r="H193" s="512">
        <v>1.0485989380890683</v>
      </c>
      <c r="I193" s="512">
        <v>136</v>
      </c>
      <c r="J193" s="512">
        <v>576</v>
      </c>
      <c r="K193" s="512">
        <v>78726</v>
      </c>
      <c r="L193" s="512">
        <v>1</v>
      </c>
      <c r="M193" s="512">
        <v>136.67708333333334</v>
      </c>
      <c r="N193" s="512">
        <v>601</v>
      </c>
      <c r="O193" s="512">
        <v>82938</v>
      </c>
      <c r="P193" s="535">
        <v>1.0535020196631355</v>
      </c>
      <c r="Q193" s="513">
        <v>138</v>
      </c>
    </row>
    <row r="194" spans="1:17" ht="14.45" customHeight="1" x14ac:dyDescent="0.2">
      <c r="A194" s="507" t="s">
        <v>1754</v>
      </c>
      <c r="B194" s="508" t="s">
        <v>1588</v>
      </c>
      <c r="C194" s="508" t="s">
        <v>1589</v>
      </c>
      <c r="D194" s="508" t="s">
        <v>1646</v>
      </c>
      <c r="E194" s="508" t="s">
        <v>1647</v>
      </c>
      <c r="F194" s="512">
        <v>300</v>
      </c>
      <c r="G194" s="512">
        <v>27300</v>
      </c>
      <c r="H194" s="512">
        <v>0.98360655737704916</v>
      </c>
      <c r="I194" s="512">
        <v>91</v>
      </c>
      <c r="J194" s="512">
        <v>305</v>
      </c>
      <c r="K194" s="512">
        <v>27755</v>
      </c>
      <c r="L194" s="512">
        <v>1</v>
      </c>
      <c r="M194" s="512">
        <v>91</v>
      </c>
      <c r="N194" s="512">
        <v>251</v>
      </c>
      <c r="O194" s="512">
        <v>23092</v>
      </c>
      <c r="P194" s="535">
        <v>0.83199423527292382</v>
      </c>
      <c r="Q194" s="513">
        <v>92</v>
      </c>
    </row>
    <row r="195" spans="1:17" ht="14.45" customHeight="1" x14ac:dyDescent="0.2">
      <c r="A195" s="507" t="s">
        <v>1754</v>
      </c>
      <c r="B195" s="508" t="s">
        <v>1588</v>
      </c>
      <c r="C195" s="508" t="s">
        <v>1589</v>
      </c>
      <c r="D195" s="508" t="s">
        <v>1648</v>
      </c>
      <c r="E195" s="508" t="s">
        <v>1649</v>
      </c>
      <c r="F195" s="512">
        <v>9</v>
      </c>
      <c r="G195" s="512">
        <v>1233</v>
      </c>
      <c r="H195" s="512"/>
      <c r="I195" s="512">
        <v>137</v>
      </c>
      <c r="J195" s="512"/>
      <c r="K195" s="512"/>
      <c r="L195" s="512"/>
      <c r="M195" s="512"/>
      <c r="N195" s="512"/>
      <c r="O195" s="512"/>
      <c r="P195" s="535"/>
      <c r="Q195" s="513"/>
    </row>
    <row r="196" spans="1:17" ht="14.45" customHeight="1" x14ac:dyDescent="0.2">
      <c r="A196" s="507" t="s">
        <v>1754</v>
      </c>
      <c r="B196" s="508" t="s">
        <v>1588</v>
      </c>
      <c r="C196" s="508" t="s">
        <v>1589</v>
      </c>
      <c r="D196" s="508" t="s">
        <v>1650</v>
      </c>
      <c r="E196" s="508" t="s">
        <v>1651</v>
      </c>
      <c r="F196" s="512">
        <v>36</v>
      </c>
      <c r="G196" s="512">
        <v>2376</v>
      </c>
      <c r="H196" s="512">
        <v>1.6262833675564681</v>
      </c>
      <c r="I196" s="512">
        <v>66</v>
      </c>
      <c r="J196" s="512">
        <v>22</v>
      </c>
      <c r="K196" s="512">
        <v>1461</v>
      </c>
      <c r="L196" s="512">
        <v>1</v>
      </c>
      <c r="M196" s="512">
        <v>66.409090909090907</v>
      </c>
      <c r="N196" s="512">
        <v>19</v>
      </c>
      <c r="O196" s="512">
        <v>1273</v>
      </c>
      <c r="P196" s="535">
        <v>0.87132101300479126</v>
      </c>
      <c r="Q196" s="513">
        <v>67</v>
      </c>
    </row>
    <row r="197" spans="1:17" ht="14.45" customHeight="1" x14ac:dyDescent="0.2">
      <c r="A197" s="507" t="s">
        <v>1754</v>
      </c>
      <c r="B197" s="508" t="s">
        <v>1588</v>
      </c>
      <c r="C197" s="508" t="s">
        <v>1589</v>
      </c>
      <c r="D197" s="508" t="s">
        <v>1652</v>
      </c>
      <c r="E197" s="508" t="s">
        <v>1653</v>
      </c>
      <c r="F197" s="512">
        <v>9</v>
      </c>
      <c r="G197" s="512">
        <v>2952</v>
      </c>
      <c r="H197" s="512">
        <v>0.21428571428571427</v>
      </c>
      <c r="I197" s="512">
        <v>328</v>
      </c>
      <c r="J197" s="512">
        <v>42</v>
      </c>
      <c r="K197" s="512">
        <v>13776</v>
      </c>
      <c r="L197" s="512">
        <v>1</v>
      </c>
      <c r="M197" s="512">
        <v>328</v>
      </c>
      <c r="N197" s="512">
        <v>31</v>
      </c>
      <c r="O197" s="512">
        <v>10199</v>
      </c>
      <c r="P197" s="535">
        <v>0.74034552845528456</v>
      </c>
      <c r="Q197" s="513">
        <v>329</v>
      </c>
    </row>
    <row r="198" spans="1:17" ht="14.45" customHeight="1" x14ac:dyDescent="0.2">
      <c r="A198" s="507" t="s">
        <v>1754</v>
      </c>
      <c r="B198" s="508" t="s">
        <v>1588</v>
      </c>
      <c r="C198" s="508" t="s">
        <v>1589</v>
      </c>
      <c r="D198" s="508" t="s">
        <v>1660</v>
      </c>
      <c r="E198" s="508" t="s">
        <v>1661</v>
      </c>
      <c r="F198" s="512">
        <v>39</v>
      </c>
      <c r="G198" s="512">
        <v>1989</v>
      </c>
      <c r="H198" s="512">
        <v>0.6964285714285714</v>
      </c>
      <c r="I198" s="512">
        <v>51</v>
      </c>
      <c r="J198" s="512">
        <v>56</v>
      </c>
      <c r="K198" s="512">
        <v>2856</v>
      </c>
      <c r="L198" s="512">
        <v>1</v>
      </c>
      <c r="M198" s="512">
        <v>51</v>
      </c>
      <c r="N198" s="512">
        <v>47</v>
      </c>
      <c r="O198" s="512">
        <v>2444</v>
      </c>
      <c r="P198" s="535">
        <v>0.85574229691876746</v>
      </c>
      <c r="Q198" s="513">
        <v>52</v>
      </c>
    </row>
    <row r="199" spans="1:17" ht="14.45" customHeight="1" x14ac:dyDescent="0.2">
      <c r="A199" s="507" t="s">
        <v>1754</v>
      </c>
      <c r="B199" s="508" t="s">
        <v>1588</v>
      </c>
      <c r="C199" s="508" t="s">
        <v>1589</v>
      </c>
      <c r="D199" s="508" t="s">
        <v>1668</v>
      </c>
      <c r="E199" s="508" t="s">
        <v>1669</v>
      </c>
      <c r="F199" s="512">
        <v>2</v>
      </c>
      <c r="G199" s="512">
        <v>414</v>
      </c>
      <c r="H199" s="512">
        <v>1</v>
      </c>
      <c r="I199" s="512">
        <v>207</v>
      </c>
      <c r="J199" s="512">
        <v>2</v>
      </c>
      <c r="K199" s="512">
        <v>414</v>
      </c>
      <c r="L199" s="512">
        <v>1</v>
      </c>
      <c r="M199" s="512">
        <v>207</v>
      </c>
      <c r="N199" s="512">
        <v>2</v>
      </c>
      <c r="O199" s="512">
        <v>418</v>
      </c>
      <c r="P199" s="535">
        <v>1.0096618357487923</v>
      </c>
      <c r="Q199" s="513">
        <v>209</v>
      </c>
    </row>
    <row r="200" spans="1:17" ht="14.45" customHeight="1" x14ac:dyDescent="0.2">
      <c r="A200" s="507" t="s">
        <v>1754</v>
      </c>
      <c r="B200" s="508" t="s">
        <v>1588</v>
      </c>
      <c r="C200" s="508" t="s">
        <v>1589</v>
      </c>
      <c r="D200" s="508" t="s">
        <v>1674</v>
      </c>
      <c r="E200" s="508" t="s">
        <v>1675</v>
      </c>
      <c r="F200" s="512">
        <v>5</v>
      </c>
      <c r="G200" s="512">
        <v>3060</v>
      </c>
      <c r="H200" s="512">
        <v>1.25</v>
      </c>
      <c r="I200" s="512">
        <v>612</v>
      </c>
      <c r="J200" s="512">
        <v>4</v>
      </c>
      <c r="K200" s="512">
        <v>2448</v>
      </c>
      <c r="L200" s="512">
        <v>1</v>
      </c>
      <c r="M200" s="512">
        <v>612</v>
      </c>
      <c r="N200" s="512">
        <v>6</v>
      </c>
      <c r="O200" s="512">
        <v>3690</v>
      </c>
      <c r="P200" s="535">
        <v>1.5073529411764706</v>
      </c>
      <c r="Q200" s="513">
        <v>615</v>
      </c>
    </row>
    <row r="201" spans="1:17" ht="14.45" customHeight="1" x14ac:dyDescent="0.2">
      <c r="A201" s="507" t="s">
        <v>1754</v>
      </c>
      <c r="B201" s="508" t="s">
        <v>1588</v>
      </c>
      <c r="C201" s="508" t="s">
        <v>1589</v>
      </c>
      <c r="D201" s="508" t="s">
        <v>1676</v>
      </c>
      <c r="E201" s="508" t="s">
        <v>1677</v>
      </c>
      <c r="F201" s="512">
        <v>1</v>
      </c>
      <c r="G201" s="512">
        <v>825</v>
      </c>
      <c r="H201" s="512">
        <v>1</v>
      </c>
      <c r="I201" s="512">
        <v>825</v>
      </c>
      <c r="J201" s="512">
        <v>1</v>
      </c>
      <c r="K201" s="512">
        <v>825</v>
      </c>
      <c r="L201" s="512">
        <v>1</v>
      </c>
      <c r="M201" s="512">
        <v>825</v>
      </c>
      <c r="N201" s="512">
        <v>1</v>
      </c>
      <c r="O201" s="512">
        <v>826</v>
      </c>
      <c r="P201" s="535">
        <v>1.0012121212121212</v>
      </c>
      <c r="Q201" s="513">
        <v>826</v>
      </c>
    </row>
    <row r="202" spans="1:17" ht="14.45" customHeight="1" x14ac:dyDescent="0.2">
      <c r="A202" s="507" t="s">
        <v>1754</v>
      </c>
      <c r="B202" s="508" t="s">
        <v>1588</v>
      </c>
      <c r="C202" s="508" t="s">
        <v>1589</v>
      </c>
      <c r="D202" s="508" t="s">
        <v>1699</v>
      </c>
      <c r="E202" s="508" t="s">
        <v>1700</v>
      </c>
      <c r="F202" s="512">
        <v>3</v>
      </c>
      <c r="G202" s="512">
        <v>726</v>
      </c>
      <c r="H202" s="512">
        <v>0.33333333333333331</v>
      </c>
      <c r="I202" s="512">
        <v>242</v>
      </c>
      <c r="J202" s="512">
        <v>9</v>
      </c>
      <c r="K202" s="512">
        <v>2178</v>
      </c>
      <c r="L202" s="512">
        <v>1</v>
      </c>
      <c r="M202" s="512">
        <v>242</v>
      </c>
      <c r="N202" s="512">
        <v>5</v>
      </c>
      <c r="O202" s="512">
        <v>1210</v>
      </c>
      <c r="P202" s="535">
        <v>0.55555555555555558</v>
      </c>
      <c r="Q202" s="513">
        <v>242</v>
      </c>
    </row>
    <row r="203" spans="1:17" ht="14.45" customHeight="1" x14ac:dyDescent="0.2">
      <c r="A203" s="507" t="s">
        <v>1754</v>
      </c>
      <c r="B203" s="508" t="s">
        <v>1588</v>
      </c>
      <c r="C203" s="508" t="s">
        <v>1589</v>
      </c>
      <c r="D203" s="508" t="s">
        <v>1703</v>
      </c>
      <c r="E203" s="508" t="s">
        <v>1704</v>
      </c>
      <c r="F203" s="512"/>
      <c r="G203" s="512"/>
      <c r="H203" s="512"/>
      <c r="I203" s="512"/>
      <c r="J203" s="512">
        <v>7</v>
      </c>
      <c r="K203" s="512">
        <v>2289</v>
      </c>
      <c r="L203" s="512">
        <v>1</v>
      </c>
      <c r="M203" s="512">
        <v>327</v>
      </c>
      <c r="N203" s="512"/>
      <c r="O203" s="512"/>
      <c r="P203" s="535"/>
      <c r="Q203" s="513"/>
    </row>
    <row r="204" spans="1:17" ht="14.45" customHeight="1" x14ac:dyDescent="0.2">
      <c r="A204" s="507" t="s">
        <v>1754</v>
      </c>
      <c r="B204" s="508" t="s">
        <v>1588</v>
      </c>
      <c r="C204" s="508" t="s">
        <v>1589</v>
      </c>
      <c r="D204" s="508" t="s">
        <v>1709</v>
      </c>
      <c r="E204" s="508" t="s">
        <v>1710</v>
      </c>
      <c r="F204" s="512">
        <v>153</v>
      </c>
      <c r="G204" s="512">
        <v>39780</v>
      </c>
      <c r="H204" s="512">
        <v>0.47480932430980771</v>
      </c>
      <c r="I204" s="512">
        <v>260</v>
      </c>
      <c r="J204" s="512">
        <v>321</v>
      </c>
      <c r="K204" s="512">
        <v>83781</v>
      </c>
      <c r="L204" s="512">
        <v>1</v>
      </c>
      <c r="M204" s="512">
        <v>261</v>
      </c>
      <c r="N204" s="512">
        <v>398</v>
      </c>
      <c r="O204" s="512">
        <v>104276</v>
      </c>
      <c r="P204" s="535">
        <v>1.2446258698272878</v>
      </c>
      <c r="Q204" s="513">
        <v>262</v>
      </c>
    </row>
    <row r="205" spans="1:17" ht="14.45" customHeight="1" x14ac:dyDescent="0.2">
      <c r="A205" s="507" t="s">
        <v>1754</v>
      </c>
      <c r="B205" s="508" t="s">
        <v>1588</v>
      </c>
      <c r="C205" s="508" t="s">
        <v>1589</v>
      </c>
      <c r="D205" s="508" t="s">
        <v>1711</v>
      </c>
      <c r="E205" s="508" t="s">
        <v>1712</v>
      </c>
      <c r="F205" s="512"/>
      <c r="G205" s="512"/>
      <c r="H205" s="512"/>
      <c r="I205" s="512"/>
      <c r="J205" s="512">
        <v>16</v>
      </c>
      <c r="K205" s="512">
        <v>2640</v>
      </c>
      <c r="L205" s="512">
        <v>1</v>
      </c>
      <c r="M205" s="512">
        <v>165</v>
      </c>
      <c r="N205" s="512">
        <v>19</v>
      </c>
      <c r="O205" s="512">
        <v>3154</v>
      </c>
      <c r="P205" s="535">
        <v>1.1946969696969696</v>
      </c>
      <c r="Q205" s="513">
        <v>166</v>
      </c>
    </row>
    <row r="206" spans="1:17" ht="14.45" customHeight="1" x14ac:dyDescent="0.2">
      <c r="A206" s="507" t="s">
        <v>1754</v>
      </c>
      <c r="B206" s="508" t="s">
        <v>1588</v>
      </c>
      <c r="C206" s="508" t="s">
        <v>1589</v>
      </c>
      <c r="D206" s="508" t="s">
        <v>1715</v>
      </c>
      <c r="E206" s="508" t="s">
        <v>1716</v>
      </c>
      <c r="F206" s="512"/>
      <c r="G206" s="512"/>
      <c r="H206" s="512"/>
      <c r="I206" s="512"/>
      <c r="J206" s="512">
        <v>2</v>
      </c>
      <c r="K206" s="512">
        <v>303</v>
      </c>
      <c r="L206" s="512">
        <v>1</v>
      </c>
      <c r="M206" s="512">
        <v>151.5</v>
      </c>
      <c r="N206" s="512">
        <v>3</v>
      </c>
      <c r="O206" s="512">
        <v>456</v>
      </c>
      <c r="P206" s="535">
        <v>1.504950495049505</v>
      </c>
      <c r="Q206" s="513">
        <v>152</v>
      </c>
    </row>
    <row r="207" spans="1:17" ht="14.45" customHeight="1" x14ac:dyDescent="0.2">
      <c r="A207" s="507" t="s">
        <v>1755</v>
      </c>
      <c r="B207" s="508" t="s">
        <v>1588</v>
      </c>
      <c r="C207" s="508" t="s">
        <v>1589</v>
      </c>
      <c r="D207" s="508" t="s">
        <v>1590</v>
      </c>
      <c r="E207" s="508" t="s">
        <v>1591</v>
      </c>
      <c r="F207" s="512">
        <v>1273</v>
      </c>
      <c r="G207" s="512">
        <v>220229</v>
      </c>
      <c r="H207" s="512">
        <v>0.98420210579002876</v>
      </c>
      <c r="I207" s="512">
        <v>173</v>
      </c>
      <c r="J207" s="512">
        <v>1286</v>
      </c>
      <c r="K207" s="512">
        <v>223764</v>
      </c>
      <c r="L207" s="512">
        <v>1</v>
      </c>
      <c r="M207" s="512">
        <v>174</v>
      </c>
      <c r="N207" s="512">
        <v>1556</v>
      </c>
      <c r="O207" s="512">
        <v>272300</v>
      </c>
      <c r="P207" s="535">
        <v>1.2169070985502584</v>
      </c>
      <c r="Q207" s="513">
        <v>175</v>
      </c>
    </row>
    <row r="208" spans="1:17" ht="14.45" customHeight="1" x14ac:dyDescent="0.2">
      <c r="A208" s="507" t="s">
        <v>1755</v>
      </c>
      <c r="B208" s="508" t="s">
        <v>1588</v>
      </c>
      <c r="C208" s="508" t="s">
        <v>1589</v>
      </c>
      <c r="D208" s="508" t="s">
        <v>1592</v>
      </c>
      <c r="E208" s="508" t="s">
        <v>1593</v>
      </c>
      <c r="F208" s="512"/>
      <c r="G208" s="512"/>
      <c r="H208" s="512"/>
      <c r="I208" s="512"/>
      <c r="J208" s="512"/>
      <c r="K208" s="512"/>
      <c r="L208" s="512"/>
      <c r="M208" s="512"/>
      <c r="N208" s="512">
        <v>1</v>
      </c>
      <c r="O208" s="512">
        <v>195</v>
      </c>
      <c r="P208" s="535"/>
      <c r="Q208" s="513">
        <v>195</v>
      </c>
    </row>
    <row r="209" spans="1:17" ht="14.45" customHeight="1" x14ac:dyDescent="0.2">
      <c r="A209" s="507" t="s">
        <v>1755</v>
      </c>
      <c r="B209" s="508" t="s">
        <v>1588</v>
      </c>
      <c r="C209" s="508" t="s">
        <v>1589</v>
      </c>
      <c r="D209" s="508" t="s">
        <v>1604</v>
      </c>
      <c r="E209" s="508" t="s">
        <v>1605</v>
      </c>
      <c r="F209" s="512">
        <v>33</v>
      </c>
      <c r="G209" s="512">
        <v>35310</v>
      </c>
      <c r="H209" s="512">
        <v>0.86842105263157898</v>
      </c>
      <c r="I209" s="512">
        <v>1070</v>
      </c>
      <c r="J209" s="512">
        <v>38</v>
      </c>
      <c r="K209" s="512">
        <v>40660</v>
      </c>
      <c r="L209" s="512">
        <v>1</v>
      </c>
      <c r="M209" s="512">
        <v>1070</v>
      </c>
      <c r="N209" s="512">
        <v>49</v>
      </c>
      <c r="O209" s="512">
        <v>52577</v>
      </c>
      <c r="P209" s="535">
        <v>1.2930890309886867</v>
      </c>
      <c r="Q209" s="513">
        <v>1073</v>
      </c>
    </row>
    <row r="210" spans="1:17" ht="14.45" customHeight="1" x14ac:dyDescent="0.2">
      <c r="A210" s="507" t="s">
        <v>1755</v>
      </c>
      <c r="B210" s="508" t="s">
        <v>1588</v>
      </c>
      <c r="C210" s="508" t="s">
        <v>1589</v>
      </c>
      <c r="D210" s="508" t="s">
        <v>1606</v>
      </c>
      <c r="E210" s="508" t="s">
        <v>1607</v>
      </c>
      <c r="F210" s="512">
        <v>130</v>
      </c>
      <c r="G210" s="512">
        <v>5980</v>
      </c>
      <c r="H210" s="512">
        <v>0.19202363367799113</v>
      </c>
      <c r="I210" s="512">
        <v>46</v>
      </c>
      <c r="J210" s="512">
        <v>677</v>
      </c>
      <c r="K210" s="512">
        <v>31142</v>
      </c>
      <c r="L210" s="512">
        <v>1</v>
      </c>
      <c r="M210" s="512">
        <v>46</v>
      </c>
      <c r="N210" s="512">
        <v>1095</v>
      </c>
      <c r="O210" s="512">
        <v>51465</v>
      </c>
      <c r="P210" s="535">
        <v>1.6525913557253868</v>
      </c>
      <c r="Q210" s="513">
        <v>47</v>
      </c>
    </row>
    <row r="211" spans="1:17" ht="14.45" customHeight="1" x14ac:dyDescent="0.2">
      <c r="A211" s="507" t="s">
        <v>1755</v>
      </c>
      <c r="B211" s="508" t="s">
        <v>1588</v>
      </c>
      <c r="C211" s="508" t="s">
        <v>1589</v>
      </c>
      <c r="D211" s="508" t="s">
        <v>1608</v>
      </c>
      <c r="E211" s="508" t="s">
        <v>1609</v>
      </c>
      <c r="F211" s="512">
        <v>79</v>
      </c>
      <c r="G211" s="512">
        <v>27413</v>
      </c>
      <c r="H211" s="512">
        <v>0.83157894736842108</v>
      </c>
      <c r="I211" s="512">
        <v>347</v>
      </c>
      <c r="J211" s="512">
        <v>95</v>
      </c>
      <c r="K211" s="512">
        <v>32965</v>
      </c>
      <c r="L211" s="512">
        <v>1</v>
      </c>
      <c r="M211" s="512">
        <v>347</v>
      </c>
      <c r="N211" s="512">
        <v>92</v>
      </c>
      <c r="O211" s="512">
        <v>32016</v>
      </c>
      <c r="P211" s="535">
        <v>0.97121189139996966</v>
      </c>
      <c r="Q211" s="513">
        <v>348</v>
      </c>
    </row>
    <row r="212" spans="1:17" ht="14.45" customHeight="1" x14ac:dyDescent="0.2">
      <c r="A212" s="507" t="s">
        <v>1755</v>
      </c>
      <c r="B212" s="508" t="s">
        <v>1588</v>
      </c>
      <c r="C212" s="508" t="s">
        <v>1589</v>
      </c>
      <c r="D212" s="508" t="s">
        <v>1610</v>
      </c>
      <c r="E212" s="508" t="s">
        <v>1611</v>
      </c>
      <c r="F212" s="512">
        <v>9</v>
      </c>
      <c r="G212" s="512">
        <v>459</v>
      </c>
      <c r="H212" s="512">
        <v>1.125</v>
      </c>
      <c r="I212" s="512">
        <v>51</v>
      </c>
      <c r="J212" s="512">
        <v>8</v>
      </c>
      <c r="K212" s="512">
        <v>408</v>
      </c>
      <c r="L212" s="512">
        <v>1</v>
      </c>
      <c r="M212" s="512">
        <v>51</v>
      </c>
      <c r="N212" s="512">
        <v>4</v>
      </c>
      <c r="O212" s="512">
        <v>204</v>
      </c>
      <c r="P212" s="535">
        <v>0.5</v>
      </c>
      <c r="Q212" s="513">
        <v>51</v>
      </c>
    </row>
    <row r="213" spans="1:17" ht="14.45" customHeight="1" x14ac:dyDescent="0.2">
      <c r="A213" s="507" t="s">
        <v>1755</v>
      </c>
      <c r="B213" s="508" t="s">
        <v>1588</v>
      </c>
      <c r="C213" s="508" t="s">
        <v>1589</v>
      </c>
      <c r="D213" s="508" t="s">
        <v>1614</v>
      </c>
      <c r="E213" s="508" t="s">
        <v>1615</v>
      </c>
      <c r="F213" s="512">
        <v>218</v>
      </c>
      <c r="G213" s="512">
        <v>82186</v>
      </c>
      <c r="H213" s="512">
        <v>0.76223776223776218</v>
      </c>
      <c r="I213" s="512">
        <v>377</v>
      </c>
      <c r="J213" s="512">
        <v>286</v>
      </c>
      <c r="K213" s="512">
        <v>107822</v>
      </c>
      <c r="L213" s="512">
        <v>1</v>
      </c>
      <c r="M213" s="512">
        <v>377</v>
      </c>
      <c r="N213" s="512">
        <v>280</v>
      </c>
      <c r="O213" s="512">
        <v>105840</v>
      </c>
      <c r="P213" s="535">
        <v>0.98161785164437687</v>
      </c>
      <c r="Q213" s="513">
        <v>378</v>
      </c>
    </row>
    <row r="214" spans="1:17" ht="14.45" customHeight="1" x14ac:dyDescent="0.2">
      <c r="A214" s="507" t="s">
        <v>1755</v>
      </c>
      <c r="B214" s="508" t="s">
        <v>1588</v>
      </c>
      <c r="C214" s="508" t="s">
        <v>1589</v>
      </c>
      <c r="D214" s="508" t="s">
        <v>1616</v>
      </c>
      <c r="E214" s="508" t="s">
        <v>1617</v>
      </c>
      <c r="F214" s="512">
        <v>159</v>
      </c>
      <c r="G214" s="512">
        <v>5406</v>
      </c>
      <c r="H214" s="512">
        <v>0.91907514450867056</v>
      </c>
      <c r="I214" s="512">
        <v>34</v>
      </c>
      <c r="J214" s="512">
        <v>173</v>
      </c>
      <c r="K214" s="512">
        <v>5882</v>
      </c>
      <c r="L214" s="512">
        <v>1</v>
      </c>
      <c r="M214" s="512">
        <v>34</v>
      </c>
      <c r="N214" s="512">
        <v>187</v>
      </c>
      <c r="O214" s="512">
        <v>6358</v>
      </c>
      <c r="P214" s="535">
        <v>1.0809248554913296</v>
      </c>
      <c r="Q214" s="513">
        <v>34</v>
      </c>
    </row>
    <row r="215" spans="1:17" ht="14.45" customHeight="1" x14ac:dyDescent="0.2">
      <c r="A215" s="507" t="s">
        <v>1755</v>
      </c>
      <c r="B215" s="508" t="s">
        <v>1588</v>
      </c>
      <c r="C215" s="508" t="s">
        <v>1589</v>
      </c>
      <c r="D215" s="508" t="s">
        <v>1618</v>
      </c>
      <c r="E215" s="508" t="s">
        <v>1619</v>
      </c>
      <c r="F215" s="512">
        <v>67</v>
      </c>
      <c r="G215" s="512">
        <v>35108</v>
      </c>
      <c r="H215" s="512">
        <v>1.1355932203389831</v>
      </c>
      <c r="I215" s="512">
        <v>524</v>
      </c>
      <c r="J215" s="512">
        <v>59</v>
      </c>
      <c r="K215" s="512">
        <v>30916</v>
      </c>
      <c r="L215" s="512">
        <v>1</v>
      </c>
      <c r="M215" s="512">
        <v>524</v>
      </c>
      <c r="N215" s="512">
        <v>66</v>
      </c>
      <c r="O215" s="512">
        <v>34650</v>
      </c>
      <c r="P215" s="535">
        <v>1.1207788847198861</v>
      </c>
      <c r="Q215" s="513">
        <v>525</v>
      </c>
    </row>
    <row r="216" spans="1:17" ht="14.45" customHeight="1" x14ac:dyDescent="0.2">
      <c r="A216" s="507" t="s">
        <v>1755</v>
      </c>
      <c r="B216" s="508" t="s">
        <v>1588</v>
      </c>
      <c r="C216" s="508" t="s">
        <v>1589</v>
      </c>
      <c r="D216" s="508" t="s">
        <v>1620</v>
      </c>
      <c r="E216" s="508" t="s">
        <v>1621</v>
      </c>
      <c r="F216" s="512">
        <v>94</v>
      </c>
      <c r="G216" s="512">
        <v>5358</v>
      </c>
      <c r="H216" s="512">
        <v>0.82329440688383526</v>
      </c>
      <c r="I216" s="512">
        <v>57</v>
      </c>
      <c r="J216" s="512">
        <v>114</v>
      </c>
      <c r="K216" s="512">
        <v>6508</v>
      </c>
      <c r="L216" s="512">
        <v>1</v>
      </c>
      <c r="M216" s="512">
        <v>57.087719298245617</v>
      </c>
      <c r="N216" s="512">
        <v>124</v>
      </c>
      <c r="O216" s="512">
        <v>7192</v>
      </c>
      <c r="P216" s="535">
        <v>1.105101413644745</v>
      </c>
      <c r="Q216" s="513">
        <v>58</v>
      </c>
    </row>
    <row r="217" spans="1:17" ht="14.45" customHeight="1" x14ac:dyDescent="0.2">
      <c r="A217" s="507" t="s">
        <v>1755</v>
      </c>
      <c r="B217" s="508" t="s">
        <v>1588</v>
      </c>
      <c r="C217" s="508" t="s">
        <v>1589</v>
      </c>
      <c r="D217" s="508" t="s">
        <v>1622</v>
      </c>
      <c r="E217" s="508" t="s">
        <v>1623</v>
      </c>
      <c r="F217" s="512">
        <v>7</v>
      </c>
      <c r="G217" s="512">
        <v>1568</v>
      </c>
      <c r="H217" s="512"/>
      <c r="I217" s="512">
        <v>224</v>
      </c>
      <c r="J217" s="512"/>
      <c r="K217" s="512"/>
      <c r="L217" s="512"/>
      <c r="M217" s="512"/>
      <c r="N217" s="512">
        <v>2</v>
      </c>
      <c r="O217" s="512">
        <v>452</v>
      </c>
      <c r="P217" s="535"/>
      <c r="Q217" s="513">
        <v>226</v>
      </c>
    </row>
    <row r="218" spans="1:17" ht="14.45" customHeight="1" x14ac:dyDescent="0.2">
      <c r="A218" s="507" t="s">
        <v>1755</v>
      </c>
      <c r="B218" s="508" t="s">
        <v>1588</v>
      </c>
      <c r="C218" s="508" t="s">
        <v>1589</v>
      </c>
      <c r="D218" s="508" t="s">
        <v>1624</v>
      </c>
      <c r="E218" s="508" t="s">
        <v>1625</v>
      </c>
      <c r="F218" s="512">
        <v>8</v>
      </c>
      <c r="G218" s="512">
        <v>4424</v>
      </c>
      <c r="H218" s="512"/>
      <c r="I218" s="512">
        <v>553</v>
      </c>
      <c r="J218" s="512"/>
      <c r="K218" s="512"/>
      <c r="L218" s="512"/>
      <c r="M218" s="512"/>
      <c r="N218" s="512">
        <v>2</v>
      </c>
      <c r="O218" s="512">
        <v>1110</v>
      </c>
      <c r="P218" s="535"/>
      <c r="Q218" s="513">
        <v>555</v>
      </c>
    </row>
    <row r="219" spans="1:17" ht="14.45" customHeight="1" x14ac:dyDescent="0.2">
      <c r="A219" s="507" t="s">
        <v>1755</v>
      </c>
      <c r="B219" s="508" t="s">
        <v>1588</v>
      </c>
      <c r="C219" s="508" t="s">
        <v>1589</v>
      </c>
      <c r="D219" s="508" t="s">
        <v>1626</v>
      </c>
      <c r="E219" s="508" t="s">
        <v>1627</v>
      </c>
      <c r="F219" s="512"/>
      <c r="G219" s="512"/>
      <c r="H219" s="512"/>
      <c r="I219" s="512"/>
      <c r="J219" s="512">
        <v>4</v>
      </c>
      <c r="K219" s="512">
        <v>856</v>
      </c>
      <c r="L219" s="512">
        <v>1</v>
      </c>
      <c r="M219" s="512">
        <v>214</v>
      </c>
      <c r="N219" s="512"/>
      <c r="O219" s="512"/>
      <c r="P219" s="535"/>
      <c r="Q219" s="513"/>
    </row>
    <row r="220" spans="1:17" ht="14.45" customHeight="1" x14ac:dyDescent="0.2">
      <c r="A220" s="507" t="s">
        <v>1755</v>
      </c>
      <c r="B220" s="508" t="s">
        <v>1588</v>
      </c>
      <c r="C220" s="508" t="s">
        <v>1589</v>
      </c>
      <c r="D220" s="508" t="s">
        <v>1628</v>
      </c>
      <c r="E220" s="508" t="s">
        <v>1629</v>
      </c>
      <c r="F220" s="512"/>
      <c r="G220" s="512"/>
      <c r="H220" s="512"/>
      <c r="I220" s="512"/>
      <c r="J220" s="512"/>
      <c r="K220" s="512"/>
      <c r="L220" s="512"/>
      <c r="M220" s="512"/>
      <c r="N220" s="512">
        <v>2</v>
      </c>
      <c r="O220" s="512">
        <v>286</v>
      </c>
      <c r="P220" s="535"/>
      <c r="Q220" s="513">
        <v>143</v>
      </c>
    </row>
    <row r="221" spans="1:17" ht="14.45" customHeight="1" x14ac:dyDescent="0.2">
      <c r="A221" s="507" t="s">
        <v>1755</v>
      </c>
      <c r="B221" s="508" t="s">
        <v>1588</v>
      </c>
      <c r="C221" s="508" t="s">
        <v>1589</v>
      </c>
      <c r="D221" s="508" t="s">
        <v>1634</v>
      </c>
      <c r="E221" s="508" t="s">
        <v>1635</v>
      </c>
      <c r="F221" s="512">
        <v>555</v>
      </c>
      <c r="G221" s="512">
        <v>9435</v>
      </c>
      <c r="H221" s="512">
        <v>1.3536585365853659</v>
      </c>
      <c r="I221" s="512">
        <v>17</v>
      </c>
      <c r="J221" s="512">
        <v>410</v>
      </c>
      <c r="K221" s="512">
        <v>6970</v>
      </c>
      <c r="L221" s="512">
        <v>1</v>
      </c>
      <c r="M221" s="512">
        <v>17</v>
      </c>
      <c r="N221" s="512">
        <v>422</v>
      </c>
      <c r="O221" s="512">
        <v>7174</v>
      </c>
      <c r="P221" s="535">
        <v>1.0292682926829269</v>
      </c>
      <c r="Q221" s="513">
        <v>17</v>
      </c>
    </row>
    <row r="222" spans="1:17" ht="14.45" customHeight="1" x14ac:dyDescent="0.2">
      <c r="A222" s="507" t="s">
        <v>1755</v>
      </c>
      <c r="B222" s="508" t="s">
        <v>1588</v>
      </c>
      <c r="C222" s="508" t="s">
        <v>1589</v>
      </c>
      <c r="D222" s="508" t="s">
        <v>1636</v>
      </c>
      <c r="E222" s="508" t="s">
        <v>1637</v>
      </c>
      <c r="F222" s="512">
        <v>204</v>
      </c>
      <c r="G222" s="512">
        <v>29172</v>
      </c>
      <c r="H222" s="512">
        <v>1.3421052631578947</v>
      </c>
      <c r="I222" s="512">
        <v>143</v>
      </c>
      <c r="J222" s="512">
        <v>152</v>
      </c>
      <c r="K222" s="512">
        <v>21736</v>
      </c>
      <c r="L222" s="512">
        <v>1</v>
      </c>
      <c r="M222" s="512">
        <v>143</v>
      </c>
      <c r="N222" s="512">
        <v>154</v>
      </c>
      <c r="O222" s="512">
        <v>22176</v>
      </c>
      <c r="P222" s="535">
        <v>1.0202429149797572</v>
      </c>
      <c r="Q222" s="513">
        <v>144</v>
      </c>
    </row>
    <row r="223" spans="1:17" ht="14.45" customHeight="1" x14ac:dyDescent="0.2">
      <c r="A223" s="507" t="s">
        <v>1755</v>
      </c>
      <c r="B223" s="508" t="s">
        <v>1588</v>
      </c>
      <c r="C223" s="508" t="s">
        <v>1589</v>
      </c>
      <c r="D223" s="508" t="s">
        <v>1638</v>
      </c>
      <c r="E223" s="508" t="s">
        <v>1639</v>
      </c>
      <c r="F223" s="512">
        <v>166</v>
      </c>
      <c r="G223" s="512">
        <v>10790</v>
      </c>
      <c r="H223" s="512">
        <v>1.4561403508771931</v>
      </c>
      <c r="I223" s="512">
        <v>65</v>
      </c>
      <c r="J223" s="512">
        <v>114</v>
      </c>
      <c r="K223" s="512">
        <v>7410</v>
      </c>
      <c r="L223" s="512">
        <v>1</v>
      </c>
      <c r="M223" s="512">
        <v>65</v>
      </c>
      <c r="N223" s="512">
        <v>105</v>
      </c>
      <c r="O223" s="512">
        <v>6930</v>
      </c>
      <c r="P223" s="535">
        <v>0.93522267206477738</v>
      </c>
      <c r="Q223" s="513">
        <v>66</v>
      </c>
    </row>
    <row r="224" spans="1:17" ht="14.45" customHeight="1" x14ac:dyDescent="0.2">
      <c r="A224" s="507" t="s">
        <v>1755</v>
      </c>
      <c r="B224" s="508" t="s">
        <v>1588</v>
      </c>
      <c r="C224" s="508" t="s">
        <v>1589</v>
      </c>
      <c r="D224" s="508" t="s">
        <v>1644</v>
      </c>
      <c r="E224" s="508" t="s">
        <v>1645</v>
      </c>
      <c r="F224" s="512">
        <v>1755</v>
      </c>
      <c r="G224" s="512">
        <v>238680</v>
      </c>
      <c r="H224" s="512">
        <v>0.76890861881229589</v>
      </c>
      <c r="I224" s="512">
        <v>136</v>
      </c>
      <c r="J224" s="512">
        <v>2270</v>
      </c>
      <c r="K224" s="512">
        <v>310414</v>
      </c>
      <c r="L224" s="512">
        <v>1</v>
      </c>
      <c r="M224" s="512">
        <v>136.74625550660792</v>
      </c>
      <c r="N224" s="512">
        <v>3664</v>
      </c>
      <c r="O224" s="512">
        <v>505632</v>
      </c>
      <c r="P224" s="535">
        <v>1.6288956039353895</v>
      </c>
      <c r="Q224" s="513">
        <v>138</v>
      </c>
    </row>
    <row r="225" spans="1:17" ht="14.45" customHeight="1" x14ac:dyDescent="0.2">
      <c r="A225" s="507" t="s">
        <v>1755</v>
      </c>
      <c r="B225" s="508" t="s">
        <v>1588</v>
      </c>
      <c r="C225" s="508" t="s">
        <v>1589</v>
      </c>
      <c r="D225" s="508" t="s">
        <v>1646</v>
      </c>
      <c r="E225" s="508" t="s">
        <v>1647</v>
      </c>
      <c r="F225" s="512">
        <v>874</v>
      </c>
      <c r="G225" s="512">
        <v>79534</v>
      </c>
      <c r="H225" s="512">
        <v>1.154557463672391</v>
      </c>
      <c r="I225" s="512">
        <v>91</v>
      </c>
      <c r="J225" s="512">
        <v>757</v>
      </c>
      <c r="K225" s="512">
        <v>68887</v>
      </c>
      <c r="L225" s="512">
        <v>1</v>
      </c>
      <c r="M225" s="512">
        <v>91</v>
      </c>
      <c r="N225" s="512">
        <v>938</v>
      </c>
      <c r="O225" s="512">
        <v>86296</v>
      </c>
      <c r="P225" s="535">
        <v>1.2527182196931206</v>
      </c>
      <c r="Q225" s="513">
        <v>92</v>
      </c>
    </row>
    <row r="226" spans="1:17" ht="14.45" customHeight="1" x14ac:dyDescent="0.2">
      <c r="A226" s="507" t="s">
        <v>1755</v>
      </c>
      <c r="B226" s="508" t="s">
        <v>1588</v>
      </c>
      <c r="C226" s="508" t="s">
        <v>1589</v>
      </c>
      <c r="D226" s="508" t="s">
        <v>1648</v>
      </c>
      <c r="E226" s="508" t="s">
        <v>1649</v>
      </c>
      <c r="F226" s="512">
        <v>6</v>
      </c>
      <c r="G226" s="512">
        <v>822</v>
      </c>
      <c r="H226" s="512">
        <v>0.49547920433996384</v>
      </c>
      <c r="I226" s="512">
        <v>137</v>
      </c>
      <c r="J226" s="512">
        <v>12</v>
      </c>
      <c r="K226" s="512">
        <v>1659</v>
      </c>
      <c r="L226" s="512">
        <v>1</v>
      </c>
      <c r="M226" s="512">
        <v>138.25</v>
      </c>
      <c r="N226" s="512">
        <v>1</v>
      </c>
      <c r="O226" s="512">
        <v>140</v>
      </c>
      <c r="P226" s="535">
        <v>8.4388185654008435E-2</v>
      </c>
      <c r="Q226" s="513">
        <v>140</v>
      </c>
    </row>
    <row r="227" spans="1:17" ht="14.45" customHeight="1" x14ac:dyDescent="0.2">
      <c r="A227" s="507" t="s">
        <v>1755</v>
      </c>
      <c r="B227" s="508" t="s">
        <v>1588</v>
      </c>
      <c r="C227" s="508" t="s">
        <v>1589</v>
      </c>
      <c r="D227" s="508" t="s">
        <v>1650</v>
      </c>
      <c r="E227" s="508" t="s">
        <v>1651</v>
      </c>
      <c r="F227" s="512">
        <v>144</v>
      </c>
      <c r="G227" s="512">
        <v>9504</v>
      </c>
      <c r="H227" s="512">
        <v>0.81916910877434923</v>
      </c>
      <c r="I227" s="512">
        <v>66</v>
      </c>
      <c r="J227" s="512">
        <v>175</v>
      </c>
      <c r="K227" s="512">
        <v>11602</v>
      </c>
      <c r="L227" s="512">
        <v>1</v>
      </c>
      <c r="M227" s="512">
        <v>66.297142857142859</v>
      </c>
      <c r="N227" s="512">
        <v>226</v>
      </c>
      <c r="O227" s="512">
        <v>15142</v>
      </c>
      <c r="P227" s="535">
        <v>1.3051198069298398</v>
      </c>
      <c r="Q227" s="513">
        <v>67</v>
      </c>
    </row>
    <row r="228" spans="1:17" ht="14.45" customHeight="1" x14ac:dyDescent="0.2">
      <c r="A228" s="507" t="s">
        <v>1755</v>
      </c>
      <c r="B228" s="508" t="s">
        <v>1588</v>
      </c>
      <c r="C228" s="508" t="s">
        <v>1589</v>
      </c>
      <c r="D228" s="508" t="s">
        <v>1652</v>
      </c>
      <c r="E228" s="508" t="s">
        <v>1653</v>
      </c>
      <c r="F228" s="512">
        <v>220</v>
      </c>
      <c r="G228" s="512">
        <v>72160</v>
      </c>
      <c r="H228" s="512">
        <v>1.1891891891891893</v>
      </c>
      <c r="I228" s="512">
        <v>328</v>
      </c>
      <c r="J228" s="512">
        <v>185</v>
      </c>
      <c r="K228" s="512">
        <v>60680</v>
      </c>
      <c r="L228" s="512">
        <v>1</v>
      </c>
      <c r="M228" s="512">
        <v>328</v>
      </c>
      <c r="N228" s="512">
        <v>259</v>
      </c>
      <c r="O228" s="512">
        <v>85211</v>
      </c>
      <c r="P228" s="535">
        <v>1.4042682926829269</v>
      </c>
      <c r="Q228" s="513">
        <v>329</v>
      </c>
    </row>
    <row r="229" spans="1:17" ht="14.45" customHeight="1" x14ac:dyDescent="0.2">
      <c r="A229" s="507" t="s">
        <v>1755</v>
      </c>
      <c r="B229" s="508" t="s">
        <v>1588</v>
      </c>
      <c r="C229" s="508" t="s">
        <v>1589</v>
      </c>
      <c r="D229" s="508" t="s">
        <v>1656</v>
      </c>
      <c r="E229" s="508" t="s">
        <v>1657</v>
      </c>
      <c r="F229" s="512"/>
      <c r="G229" s="512"/>
      <c r="H229" s="512"/>
      <c r="I229" s="512"/>
      <c r="J229" s="512"/>
      <c r="K229" s="512"/>
      <c r="L229" s="512"/>
      <c r="M229" s="512"/>
      <c r="N229" s="512">
        <v>1</v>
      </c>
      <c r="O229" s="512">
        <v>227</v>
      </c>
      <c r="P229" s="535"/>
      <c r="Q229" s="513">
        <v>227</v>
      </c>
    </row>
    <row r="230" spans="1:17" ht="14.45" customHeight="1" x14ac:dyDescent="0.2">
      <c r="A230" s="507" t="s">
        <v>1755</v>
      </c>
      <c r="B230" s="508" t="s">
        <v>1588</v>
      </c>
      <c r="C230" s="508" t="s">
        <v>1589</v>
      </c>
      <c r="D230" s="508" t="s">
        <v>1658</v>
      </c>
      <c r="E230" s="508" t="s">
        <v>1659</v>
      </c>
      <c r="F230" s="512"/>
      <c r="G230" s="512"/>
      <c r="H230" s="512"/>
      <c r="I230" s="512"/>
      <c r="J230" s="512"/>
      <c r="K230" s="512"/>
      <c r="L230" s="512"/>
      <c r="M230" s="512"/>
      <c r="N230" s="512">
        <v>1</v>
      </c>
      <c r="O230" s="512">
        <v>72</v>
      </c>
      <c r="P230" s="535"/>
      <c r="Q230" s="513">
        <v>72</v>
      </c>
    </row>
    <row r="231" spans="1:17" ht="14.45" customHeight="1" x14ac:dyDescent="0.2">
      <c r="A231" s="507" t="s">
        <v>1755</v>
      </c>
      <c r="B231" s="508" t="s">
        <v>1588</v>
      </c>
      <c r="C231" s="508" t="s">
        <v>1589</v>
      </c>
      <c r="D231" s="508" t="s">
        <v>1660</v>
      </c>
      <c r="E231" s="508" t="s">
        <v>1661</v>
      </c>
      <c r="F231" s="512">
        <v>168</v>
      </c>
      <c r="G231" s="512">
        <v>8568</v>
      </c>
      <c r="H231" s="512">
        <v>0.80382775119617222</v>
      </c>
      <c r="I231" s="512">
        <v>51</v>
      </c>
      <c r="J231" s="512">
        <v>209</v>
      </c>
      <c r="K231" s="512">
        <v>10659</v>
      </c>
      <c r="L231" s="512">
        <v>1</v>
      </c>
      <c r="M231" s="512">
        <v>51</v>
      </c>
      <c r="N231" s="512">
        <v>332</v>
      </c>
      <c r="O231" s="512">
        <v>17264</v>
      </c>
      <c r="P231" s="535">
        <v>1.6196641335960222</v>
      </c>
      <c r="Q231" s="513">
        <v>52</v>
      </c>
    </row>
    <row r="232" spans="1:17" ht="14.45" customHeight="1" x14ac:dyDescent="0.2">
      <c r="A232" s="507" t="s">
        <v>1755</v>
      </c>
      <c r="B232" s="508" t="s">
        <v>1588</v>
      </c>
      <c r="C232" s="508" t="s">
        <v>1589</v>
      </c>
      <c r="D232" s="508" t="s">
        <v>1662</v>
      </c>
      <c r="E232" s="508" t="s">
        <v>1663</v>
      </c>
      <c r="F232" s="512"/>
      <c r="G232" s="512"/>
      <c r="H232" s="512"/>
      <c r="I232" s="512"/>
      <c r="J232" s="512"/>
      <c r="K232" s="512"/>
      <c r="L232" s="512"/>
      <c r="M232" s="512"/>
      <c r="N232" s="512">
        <v>1</v>
      </c>
      <c r="O232" s="512">
        <v>131</v>
      </c>
      <c r="P232" s="535"/>
      <c r="Q232" s="513">
        <v>131</v>
      </c>
    </row>
    <row r="233" spans="1:17" ht="14.45" customHeight="1" x14ac:dyDescent="0.2">
      <c r="A233" s="507" t="s">
        <v>1755</v>
      </c>
      <c r="B233" s="508" t="s">
        <v>1588</v>
      </c>
      <c r="C233" s="508" t="s">
        <v>1589</v>
      </c>
      <c r="D233" s="508" t="s">
        <v>1664</v>
      </c>
      <c r="E233" s="508" t="s">
        <v>1665</v>
      </c>
      <c r="F233" s="512"/>
      <c r="G233" s="512"/>
      <c r="H233" s="512"/>
      <c r="I233" s="512"/>
      <c r="J233" s="512"/>
      <c r="K233" s="512"/>
      <c r="L233" s="512"/>
      <c r="M233" s="512"/>
      <c r="N233" s="512">
        <v>1</v>
      </c>
      <c r="O233" s="512">
        <v>54</v>
      </c>
      <c r="P233" s="535"/>
      <c r="Q233" s="513">
        <v>54</v>
      </c>
    </row>
    <row r="234" spans="1:17" ht="14.45" customHeight="1" x14ac:dyDescent="0.2">
      <c r="A234" s="507" t="s">
        <v>1755</v>
      </c>
      <c r="B234" s="508" t="s">
        <v>1588</v>
      </c>
      <c r="C234" s="508" t="s">
        <v>1589</v>
      </c>
      <c r="D234" s="508" t="s">
        <v>1668</v>
      </c>
      <c r="E234" s="508" t="s">
        <v>1669</v>
      </c>
      <c r="F234" s="512">
        <v>24</v>
      </c>
      <c r="G234" s="512">
        <v>4968</v>
      </c>
      <c r="H234" s="512">
        <v>0.8571428571428571</v>
      </c>
      <c r="I234" s="512">
        <v>207</v>
      </c>
      <c r="J234" s="512">
        <v>28</v>
      </c>
      <c r="K234" s="512">
        <v>5796</v>
      </c>
      <c r="L234" s="512">
        <v>1</v>
      </c>
      <c r="M234" s="512">
        <v>207</v>
      </c>
      <c r="N234" s="512">
        <v>9</v>
      </c>
      <c r="O234" s="512">
        <v>1881</v>
      </c>
      <c r="P234" s="535">
        <v>0.3245341614906832</v>
      </c>
      <c r="Q234" s="513">
        <v>209</v>
      </c>
    </row>
    <row r="235" spans="1:17" ht="14.45" customHeight="1" x14ac:dyDescent="0.2">
      <c r="A235" s="507" t="s">
        <v>1755</v>
      </c>
      <c r="B235" s="508" t="s">
        <v>1588</v>
      </c>
      <c r="C235" s="508" t="s">
        <v>1589</v>
      </c>
      <c r="D235" s="508" t="s">
        <v>1670</v>
      </c>
      <c r="E235" s="508" t="s">
        <v>1671</v>
      </c>
      <c r="F235" s="512"/>
      <c r="G235" s="512"/>
      <c r="H235" s="512"/>
      <c r="I235" s="512"/>
      <c r="J235" s="512">
        <v>1</v>
      </c>
      <c r="K235" s="512">
        <v>763</v>
      </c>
      <c r="L235" s="512">
        <v>1</v>
      </c>
      <c r="M235" s="512">
        <v>763</v>
      </c>
      <c r="N235" s="512">
        <v>2</v>
      </c>
      <c r="O235" s="512">
        <v>1528</v>
      </c>
      <c r="P235" s="535">
        <v>2.0026212319790302</v>
      </c>
      <c r="Q235" s="513">
        <v>764</v>
      </c>
    </row>
    <row r="236" spans="1:17" ht="14.45" customHeight="1" x14ac:dyDescent="0.2">
      <c r="A236" s="507" t="s">
        <v>1755</v>
      </c>
      <c r="B236" s="508" t="s">
        <v>1588</v>
      </c>
      <c r="C236" s="508" t="s">
        <v>1589</v>
      </c>
      <c r="D236" s="508" t="s">
        <v>1674</v>
      </c>
      <c r="E236" s="508" t="s">
        <v>1675</v>
      </c>
      <c r="F236" s="512">
        <v>44</v>
      </c>
      <c r="G236" s="512">
        <v>26928</v>
      </c>
      <c r="H236" s="512">
        <v>1.0731707317073171</v>
      </c>
      <c r="I236" s="512">
        <v>612</v>
      </c>
      <c r="J236" s="512">
        <v>41</v>
      </c>
      <c r="K236" s="512">
        <v>25092</v>
      </c>
      <c r="L236" s="512">
        <v>1</v>
      </c>
      <c r="M236" s="512">
        <v>612</v>
      </c>
      <c r="N236" s="512">
        <v>81</v>
      </c>
      <c r="O236" s="512">
        <v>49815</v>
      </c>
      <c r="P236" s="535">
        <v>1.9852941176470589</v>
      </c>
      <c r="Q236" s="513">
        <v>615</v>
      </c>
    </row>
    <row r="237" spans="1:17" ht="14.45" customHeight="1" x14ac:dyDescent="0.2">
      <c r="A237" s="507" t="s">
        <v>1755</v>
      </c>
      <c r="B237" s="508" t="s">
        <v>1588</v>
      </c>
      <c r="C237" s="508" t="s">
        <v>1589</v>
      </c>
      <c r="D237" s="508" t="s">
        <v>1676</v>
      </c>
      <c r="E237" s="508" t="s">
        <v>1677</v>
      </c>
      <c r="F237" s="512"/>
      <c r="G237" s="512"/>
      <c r="H237" s="512"/>
      <c r="I237" s="512"/>
      <c r="J237" s="512"/>
      <c r="K237" s="512"/>
      <c r="L237" s="512"/>
      <c r="M237" s="512"/>
      <c r="N237" s="512">
        <v>3</v>
      </c>
      <c r="O237" s="512">
        <v>2478</v>
      </c>
      <c r="P237" s="535"/>
      <c r="Q237" s="513">
        <v>826</v>
      </c>
    </row>
    <row r="238" spans="1:17" ht="14.45" customHeight="1" x14ac:dyDescent="0.2">
      <c r="A238" s="507" t="s">
        <v>1755</v>
      </c>
      <c r="B238" s="508" t="s">
        <v>1588</v>
      </c>
      <c r="C238" s="508" t="s">
        <v>1589</v>
      </c>
      <c r="D238" s="508" t="s">
        <v>1678</v>
      </c>
      <c r="E238" s="508" t="s">
        <v>1679</v>
      </c>
      <c r="F238" s="512"/>
      <c r="G238" s="512"/>
      <c r="H238" s="512"/>
      <c r="I238" s="512"/>
      <c r="J238" s="512">
        <v>0</v>
      </c>
      <c r="K238" s="512">
        <v>0</v>
      </c>
      <c r="L238" s="512"/>
      <c r="M238" s="512"/>
      <c r="N238" s="512"/>
      <c r="O238" s="512"/>
      <c r="P238" s="535"/>
      <c r="Q238" s="513"/>
    </row>
    <row r="239" spans="1:17" ht="14.45" customHeight="1" x14ac:dyDescent="0.2">
      <c r="A239" s="507" t="s">
        <v>1755</v>
      </c>
      <c r="B239" s="508" t="s">
        <v>1588</v>
      </c>
      <c r="C239" s="508" t="s">
        <v>1589</v>
      </c>
      <c r="D239" s="508" t="s">
        <v>1685</v>
      </c>
      <c r="E239" s="508" t="s">
        <v>1686</v>
      </c>
      <c r="F239" s="512"/>
      <c r="G239" s="512"/>
      <c r="H239" s="512"/>
      <c r="I239" s="512"/>
      <c r="J239" s="512">
        <v>4</v>
      </c>
      <c r="K239" s="512">
        <v>1089</v>
      </c>
      <c r="L239" s="512">
        <v>1</v>
      </c>
      <c r="M239" s="512">
        <v>272.25</v>
      </c>
      <c r="N239" s="512"/>
      <c r="O239" s="512"/>
      <c r="P239" s="535"/>
      <c r="Q239" s="513"/>
    </row>
    <row r="240" spans="1:17" ht="14.45" customHeight="1" x14ac:dyDescent="0.2">
      <c r="A240" s="507" t="s">
        <v>1755</v>
      </c>
      <c r="B240" s="508" t="s">
        <v>1588</v>
      </c>
      <c r="C240" s="508" t="s">
        <v>1589</v>
      </c>
      <c r="D240" s="508" t="s">
        <v>1748</v>
      </c>
      <c r="E240" s="508" t="s">
        <v>1749</v>
      </c>
      <c r="F240" s="512"/>
      <c r="G240" s="512"/>
      <c r="H240" s="512"/>
      <c r="I240" s="512"/>
      <c r="J240" s="512"/>
      <c r="K240" s="512"/>
      <c r="L240" s="512"/>
      <c r="M240" s="512"/>
      <c r="N240" s="512">
        <v>4</v>
      </c>
      <c r="O240" s="512">
        <v>208</v>
      </c>
      <c r="P240" s="535"/>
      <c r="Q240" s="513">
        <v>52</v>
      </c>
    </row>
    <row r="241" spans="1:17" ht="14.45" customHeight="1" x14ac:dyDescent="0.2">
      <c r="A241" s="507" t="s">
        <v>1755</v>
      </c>
      <c r="B241" s="508" t="s">
        <v>1588</v>
      </c>
      <c r="C241" s="508" t="s">
        <v>1589</v>
      </c>
      <c r="D241" s="508" t="s">
        <v>1695</v>
      </c>
      <c r="E241" s="508" t="s">
        <v>1696</v>
      </c>
      <c r="F241" s="512">
        <v>14</v>
      </c>
      <c r="G241" s="512">
        <v>5278</v>
      </c>
      <c r="H241" s="512">
        <v>1.75</v>
      </c>
      <c r="I241" s="512">
        <v>377</v>
      </c>
      <c r="J241" s="512">
        <v>8</v>
      </c>
      <c r="K241" s="512">
        <v>3016</v>
      </c>
      <c r="L241" s="512">
        <v>1</v>
      </c>
      <c r="M241" s="512">
        <v>377</v>
      </c>
      <c r="N241" s="512">
        <v>6</v>
      </c>
      <c r="O241" s="512">
        <v>2274</v>
      </c>
      <c r="P241" s="535">
        <v>0.75397877984084882</v>
      </c>
      <c r="Q241" s="513">
        <v>379</v>
      </c>
    </row>
    <row r="242" spans="1:17" ht="14.45" customHeight="1" x14ac:dyDescent="0.2">
      <c r="A242" s="507" t="s">
        <v>1755</v>
      </c>
      <c r="B242" s="508" t="s">
        <v>1588</v>
      </c>
      <c r="C242" s="508" t="s">
        <v>1589</v>
      </c>
      <c r="D242" s="508" t="s">
        <v>1699</v>
      </c>
      <c r="E242" s="508" t="s">
        <v>1700</v>
      </c>
      <c r="F242" s="512">
        <v>4</v>
      </c>
      <c r="G242" s="512">
        <v>968</v>
      </c>
      <c r="H242" s="512">
        <v>4</v>
      </c>
      <c r="I242" s="512">
        <v>242</v>
      </c>
      <c r="J242" s="512">
        <v>1</v>
      </c>
      <c r="K242" s="512">
        <v>242</v>
      </c>
      <c r="L242" s="512">
        <v>1</v>
      </c>
      <c r="M242" s="512">
        <v>242</v>
      </c>
      <c r="N242" s="512">
        <v>2</v>
      </c>
      <c r="O242" s="512">
        <v>484</v>
      </c>
      <c r="P242" s="535">
        <v>2</v>
      </c>
      <c r="Q242" s="513">
        <v>242</v>
      </c>
    </row>
    <row r="243" spans="1:17" ht="14.45" customHeight="1" x14ac:dyDescent="0.2">
      <c r="A243" s="507" t="s">
        <v>1755</v>
      </c>
      <c r="B243" s="508" t="s">
        <v>1588</v>
      </c>
      <c r="C243" s="508" t="s">
        <v>1589</v>
      </c>
      <c r="D243" s="508" t="s">
        <v>1701</v>
      </c>
      <c r="E243" s="508" t="s">
        <v>1702</v>
      </c>
      <c r="F243" s="512">
        <v>36</v>
      </c>
      <c r="G243" s="512">
        <v>53748</v>
      </c>
      <c r="H243" s="512">
        <v>0.65454545454545454</v>
      </c>
      <c r="I243" s="512">
        <v>1493</v>
      </c>
      <c r="J243" s="512">
        <v>55</v>
      </c>
      <c r="K243" s="512">
        <v>82115</v>
      </c>
      <c r="L243" s="512">
        <v>1</v>
      </c>
      <c r="M243" s="512">
        <v>1493</v>
      </c>
      <c r="N243" s="512">
        <v>42</v>
      </c>
      <c r="O243" s="512">
        <v>62832</v>
      </c>
      <c r="P243" s="535">
        <v>0.76517079705291358</v>
      </c>
      <c r="Q243" s="513">
        <v>1496</v>
      </c>
    </row>
    <row r="244" spans="1:17" ht="14.45" customHeight="1" x14ac:dyDescent="0.2">
      <c r="A244" s="507" t="s">
        <v>1755</v>
      </c>
      <c r="B244" s="508" t="s">
        <v>1588</v>
      </c>
      <c r="C244" s="508" t="s">
        <v>1589</v>
      </c>
      <c r="D244" s="508" t="s">
        <v>1703</v>
      </c>
      <c r="E244" s="508" t="s">
        <v>1704</v>
      </c>
      <c r="F244" s="512">
        <v>19</v>
      </c>
      <c r="G244" s="512">
        <v>6213</v>
      </c>
      <c r="H244" s="512">
        <v>0.34545454545454546</v>
      </c>
      <c r="I244" s="512">
        <v>327</v>
      </c>
      <c r="J244" s="512">
        <v>55</v>
      </c>
      <c r="K244" s="512">
        <v>17985</v>
      </c>
      <c r="L244" s="512">
        <v>1</v>
      </c>
      <c r="M244" s="512">
        <v>327</v>
      </c>
      <c r="N244" s="512">
        <v>49</v>
      </c>
      <c r="O244" s="512">
        <v>16121</v>
      </c>
      <c r="P244" s="535">
        <v>0.89635807617458996</v>
      </c>
      <c r="Q244" s="513">
        <v>329</v>
      </c>
    </row>
    <row r="245" spans="1:17" ht="14.45" customHeight="1" x14ac:dyDescent="0.2">
      <c r="A245" s="507" t="s">
        <v>1755</v>
      </c>
      <c r="B245" s="508" t="s">
        <v>1588</v>
      </c>
      <c r="C245" s="508" t="s">
        <v>1589</v>
      </c>
      <c r="D245" s="508" t="s">
        <v>1705</v>
      </c>
      <c r="E245" s="508" t="s">
        <v>1706</v>
      </c>
      <c r="F245" s="512">
        <v>14</v>
      </c>
      <c r="G245" s="512">
        <v>12418</v>
      </c>
      <c r="H245" s="512">
        <v>0.63564701064701068</v>
      </c>
      <c r="I245" s="512">
        <v>887</v>
      </c>
      <c r="J245" s="512">
        <v>22</v>
      </c>
      <c r="K245" s="512">
        <v>19536</v>
      </c>
      <c r="L245" s="512">
        <v>1</v>
      </c>
      <c r="M245" s="512">
        <v>888</v>
      </c>
      <c r="N245" s="512">
        <v>20</v>
      </c>
      <c r="O245" s="512">
        <v>17820</v>
      </c>
      <c r="P245" s="535">
        <v>0.91216216216216217</v>
      </c>
      <c r="Q245" s="513">
        <v>891</v>
      </c>
    </row>
    <row r="246" spans="1:17" ht="14.45" customHeight="1" x14ac:dyDescent="0.2">
      <c r="A246" s="507" t="s">
        <v>1755</v>
      </c>
      <c r="B246" s="508" t="s">
        <v>1588</v>
      </c>
      <c r="C246" s="508" t="s">
        <v>1589</v>
      </c>
      <c r="D246" s="508" t="s">
        <v>1709</v>
      </c>
      <c r="E246" s="508" t="s">
        <v>1710</v>
      </c>
      <c r="F246" s="512">
        <v>528</v>
      </c>
      <c r="G246" s="512">
        <v>137280</v>
      </c>
      <c r="H246" s="512">
        <v>0.35467094503995472</v>
      </c>
      <c r="I246" s="512">
        <v>260</v>
      </c>
      <c r="J246" s="512">
        <v>1483</v>
      </c>
      <c r="K246" s="512">
        <v>387063</v>
      </c>
      <c r="L246" s="512">
        <v>1</v>
      </c>
      <c r="M246" s="512">
        <v>261</v>
      </c>
      <c r="N246" s="512">
        <v>2226</v>
      </c>
      <c r="O246" s="512">
        <v>583212</v>
      </c>
      <c r="P246" s="535">
        <v>1.5067624650250735</v>
      </c>
      <c r="Q246" s="513">
        <v>262</v>
      </c>
    </row>
    <row r="247" spans="1:17" ht="14.45" customHeight="1" x14ac:dyDescent="0.2">
      <c r="A247" s="507" t="s">
        <v>1755</v>
      </c>
      <c r="B247" s="508" t="s">
        <v>1588</v>
      </c>
      <c r="C247" s="508" t="s">
        <v>1589</v>
      </c>
      <c r="D247" s="508" t="s">
        <v>1711</v>
      </c>
      <c r="E247" s="508" t="s">
        <v>1712</v>
      </c>
      <c r="F247" s="512">
        <v>14</v>
      </c>
      <c r="G247" s="512">
        <v>2310</v>
      </c>
      <c r="H247" s="512">
        <v>0.10071942446043165</v>
      </c>
      <c r="I247" s="512">
        <v>165</v>
      </c>
      <c r="J247" s="512">
        <v>139</v>
      </c>
      <c r="K247" s="512">
        <v>22935</v>
      </c>
      <c r="L247" s="512">
        <v>1</v>
      </c>
      <c r="M247" s="512">
        <v>165</v>
      </c>
      <c r="N247" s="512">
        <v>238</v>
      </c>
      <c r="O247" s="512">
        <v>39508</v>
      </c>
      <c r="P247" s="535">
        <v>1.7226073686505341</v>
      </c>
      <c r="Q247" s="513">
        <v>166</v>
      </c>
    </row>
    <row r="248" spans="1:17" ht="14.45" customHeight="1" x14ac:dyDescent="0.2">
      <c r="A248" s="507" t="s">
        <v>1755</v>
      </c>
      <c r="B248" s="508" t="s">
        <v>1588</v>
      </c>
      <c r="C248" s="508" t="s">
        <v>1589</v>
      </c>
      <c r="D248" s="508" t="s">
        <v>1715</v>
      </c>
      <c r="E248" s="508" t="s">
        <v>1716</v>
      </c>
      <c r="F248" s="512"/>
      <c r="G248" s="512"/>
      <c r="H248" s="512"/>
      <c r="I248" s="512"/>
      <c r="J248" s="512"/>
      <c r="K248" s="512"/>
      <c r="L248" s="512"/>
      <c r="M248" s="512"/>
      <c r="N248" s="512">
        <v>2</v>
      </c>
      <c r="O248" s="512">
        <v>304</v>
      </c>
      <c r="P248" s="535"/>
      <c r="Q248" s="513">
        <v>152</v>
      </c>
    </row>
    <row r="249" spans="1:17" ht="14.45" customHeight="1" x14ac:dyDescent="0.2">
      <c r="A249" s="507" t="s">
        <v>1756</v>
      </c>
      <c r="B249" s="508" t="s">
        <v>1588</v>
      </c>
      <c r="C249" s="508" t="s">
        <v>1589</v>
      </c>
      <c r="D249" s="508" t="s">
        <v>1590</v>
      </c>
      <c r="E249" s="508" t="s">
        <v>1591</v>
      </c>
      <c r="F249" s="512">
        <v>254</v>
      </c>
      <c r="G249" s="512">
        <v>43942</v>
      </c>
      <c r="H249" s="512">
        <v>0.63612148585656791</v>
      </c>
      <c r="I249" s="512">
        <v>173</v>
      </c>
      <c r="J249" s="512">
        <v>397</v>
      </c>
      <c r="K249" s="512">
        <v>69078</v>
      </c>
      <c r="L249" s="512">
        <v>1</v>
      </c>
      <c r="M249" s="512">
        <v>174</v>
      </c>
      <c r="N249" s="512">
        <v>541</v>
      </c>
      <c r="O249" s="512">
        <v>94675</v>
      </c>
      <c r="P249" s="535">
        <v>1.3705521294768233</v>
      </c>
      <c r="Q249" s="513">
        <v>175</v>
      </c>
    </row>
    <row r="250" spans="1:17" ht="14.45" customHeight="1" x14ac:dyDescent="0.2">
      <c r="A250" s="507" t="s">
        <v>1756</v>
      </c>
      <c r="B250" s="508" t="s">
        <v>1588</v>
      </c>
      <c r="C250" s="508" t="s">
        <v>1589</v>
      </c>
      <c r="D250" s="508" t="s">
        <v>1592</v>
      </c>
      <c r="E250" s="508" t="s">
        <v>1593</v>
      </c>
      <c r="F250" s="512"/>
      <c r="G250" s="512"/>
      <c r="H250" s="512"/>
      <c r="I250" s="512"/>
      <c r="J250" s="512">
        <v>6</v>
      </c>
      <c r="K250" s="512">
        <v>1158</v>
      </c>
      <c r="L250" s="512">
        <v>1</v>
      </c>
      <c r="M250" s="512">
        <v>193</v>
      </c>
      <c r="N250" s="512">
        <v>1</v>
      </c>
      <c r="O250" s="512">
        <v>195</v>
      </c>
      <c r="P250" s="535">
        <v>0.16839378238341968</v>
      </c>
      <c r="Q250" s="513">
        <v>195</v>
      </c>
    </row>
    <row r="251" spans="1:17" ht="14.45" customHeight="1" x14ac:dyDescent="0.2">
      <c r="A251" s="507" t="s">
        <v>1756</v>
      </c>
      <c r="B251" s="508" t="s">
        <v>1588</v>
      </c>
      <c r="C251" s="508" t="s">
        <v>1589</v>
      </c>
      <c r="D251" s="508" t="s">
        <v>1594</v>
      </c>
      <c r="E251" s="508" t="s">
        <v>1595</v>
      </c>
      <c r="F251" s="512"/>
      <c r="G251" s="512"/>
      <c r="H251" s="512"/>
      <c r="I251" s="512"/>
      <c r="J251" s="512"/>
      <c r="K251" s="512"/>
      <c r="L251" s="512"/>
      <c r="M251" s="512"/>
      <c r="N251" s="512">
        <v>1</v>
      </c>
      <c r="O251" s="512">
        <v>77</v>
      </c>
      <c r="P251" s="535"/>
      <c r="Q251" s="513">
        <v>77</v>
      </c>
    </row>
    <row r="252" spans="1:17" ht="14.45" customHeight="1" x14ac:dyDescent="0.2">
      <c r="A252" s="507" t="s">
        <v>1756</v>
      </c>
      <c r="B252" s="508" t="s">
        <v>1588</v>
      </c>
      <c r="C252" s="508" t="s">
        <v>1589</v>
      </c>
      <c r="D252" s="508" t="s">
        <v>1598</v>
      </c>
      <c r="E252" s="508" t="s">
        <v>1599</v>
      </c>
      <c r="F252" s="512"/>
      <c r="G252" s="512"/>
      <c r="H252" s="512"/>
      <c r="I252" s="512"/>
      <c r="J252" s="512">
        <v>3</v>
      </c>
      <c r="K252" s="512">
        <v>768</v>
      </c>
      <c r="L252" s="512">
        <v>1</v>
      </c>
      <c r="M252" s="512">
        <v>256</v>
      </c>
      <c r="N252" s="512"/>
      <c r="O252" s="512"/>
      <c r="P252" s="535"/>
      <c r="Q252" s="513"/>
    </row>
    <row r="253" spans="1:17" ht="14.45" customHeight="1" x14ac:dyDescent="0.2">
      <c r="A253" s="507" t="s">
        <v>1756</v>
      </c>
      <c r="B253" s="508" t="s">
        <v>1588</v>
      </c>
      <c r="C253" s="508" t="s">
        <v>1589</v>
      </c>
      <c r="D253" s="508" t="s">
        <v>1602</v>
      </c>
      <c r="E253" s="508" t="s">
        <v>1603</v>
      </c>
      <c r="F253" s="512"/>
      <c r="G253" s="512"/>
      <c r="H253" s="512"/>
      <c r="I253" s="512"/>
      <c r="J253" s="512">
        <v>2</v>
      </c>
      <c r="K253" s="512">
        <v>702</v>
      </c>
      <c r="L253" s="512">
        <v>1</v>
      </c>
      <c r="M253" s="512">
        <v>351</v>
      </c>
      <c r="N253" s="512"/>
      <c r="O253" s="512"/>
      <c r="P253" s="535"/>
      <c r="Q253" s="513"/>
    </row>
    <row r="254" spans="1:17" ht="14.45" customHeight="1" x14ac:dyDescent="0.2">
      <c r="A254" s="507" t="s">
        <v>1756</v>
      </c>
      <c r="B254" s="508" t="s">
        <v>1588</v>
      </c>
      <c r="C254" s="508" t="s">
        <v>1589</v>
      </c>
      <c r="D254" s="508" t="s">
        <v>1604</v>
      </c>
      <c r="E254" s="508" t="s">
        <v>1605</v>
      </c>
      <c r="F254" s="512">
        <v>176</v>
      </c>
      <c r="G254" s="512">
        <v>188320</v>
      </c>
      <c r="H254" s="512">
        <v>1.4915254237288136</v>
      </c>
      <c r="I254" s="512">
        <v>1070</v>
      </c>
      <c r="J254" s="512">
        <v>118</v>
      </c>
      <c r="K254" s="512">
        <v>126260</v>
      </c>
      <c r="L254" s="512">
        <v>1</v>
      </c>
      <c r="M254" s="512">
        <v>1070</v>
      </c>
      <c r="N254" s="512">
        <v>154</v>
      </c>
      <c r="O254" s="512">
        <v>165242</v>
      </c>
      <c r="P254" s="535">
        <v>1.3087438618723271</v>
      </c>
      <c r="Q254" s="513">
        <v>1073</v>
      </c>
    </row>
    <row r="255" spans="1:17" ht="14.45" customHeight="1" x14ac:dyDescent="0.2">
      <c r="A255" s="507" t="s">
        <v>1756</v>
      </c>
      <c r="B255" s="508" t="s">
        <v>1588</v>
      </c>
      <c r="C255" s="508" t="s">
        <v>1589</v>
      </c>
      <c r="D255" s="508" t="s">
        <v>1606</v>
      </c>
      <c r="E255" s="508" t="s">
        <v>1607</v>
      </c>
      <c r="F255" s="512">
        <v>34</v>
      </c>
      <c r="G255" s="512">
        <v>1564</v>
      </c>
      <c r="H255" s="512">
        <v>0.89473684210526316</v>
      </c>
      <c r="I255" s="512">
        <v>46</v>
      </c>
      <c r="J255" s="512">
        <v>38</v>
      </c>
      <c r="K255" s="512">
        <v>1748</v>
      </c>
      <c r="L255" s="512">
        <v>1</v>
      </c>
      <c r="M255" s="512">
        <v>46</v>
      </c>
      <c r="N255" s="512">
        <v>27</v>
      </c>
      <c r="O255" s="512">
        <v>1269</v>
      </c>
      <c r="P255" s="535">
        <v>0.72597254004576661</v>
      </c>
      <c r="Q255" s="513">
        <v>47</v>
      </c>
    </row>
    <row r="256" spans="1:17" ht="14.45" customHeight="1" x14ac:dyDescent="0.2">
      <c r="A256" s="507" t="s">
        <v>1756</v>
      </c>
      <c r="B256" s="508" t="s">
        <v>1588</v>
      </c>
      <c r="C256" s="508" t="s">
        <v>1589</v>
      </c>
      <c r="D256" s="508" t="s">
        <v>1608</v>
      </c>
      <c r="E256" s="508" t="s">
        <v>1609</v>
      </c>
      <c r="F256" s="512">
        <v>37</v>
      </c>
      <c r="G256" s="512">
        <v>12839</v>
      </c>
      <c r="H256" s="512">
        <v>0.50684931506849318</v>
      </c>
      <c r="I256" s="512">
        <v>347</v>
      </c>
      <c r="J256" s="512">
        <v>73</v>
      </c>
      <c r="K256" s="512">
        <v>25331</v>
      </c>
      <c r="L256" s="512">
        <v>1</v>
      </c>
      <c r="M256" s="512">
        <v>347</v>
      </c>
      <c r="N256" s="512">
        <v>64</v>
      </c>
      <c r="O256" s="512">
        <v>22272</v>
      </c>
      <c r="P256" s="535">
        <v>0.87923887726501126</v>
      </c>
      <c r="Q256" s="513">
        <v>348</v>
      </c>
    </row>
    <row r="257" spans="1:17" ht="14.45" customHeight="1" x14ac:dyDescent="0.2">
      <c r="A257" s="507" t="s">
        <v>1756</v>
      </c>
      <c r="B257" s="508" t="s">
        <v>1588</v>
      </c>
      <c r="C257" s="508" t="s">
        <v>1589</v>
      </c>
      <c r="D257" s="508" t="s">
        <v>1610</v>
      </c>
      <c r="E257" s="508" t="s">
        <v>1611</v>
      </c>
      <c r="F257" s="512">
        <v>12</v>
      </c>
      <c r="G257" s="512">
        <v>612</v>
      </c>
      <c r="H257" s="512">
        <v>6</v>
      </c>
      <c r="I257" s="512">
        <v>51</v>
      </c>
      <c r="J257" s="512">
        <v>2</v>
      </c>
      <c r="K257" s="512">
        <v>102</v>
      </c>
      <c r="L257" s="512">
        <v>1</v>
      </c>
      <c r="M257" s="512">
        <v>51</v>
      </c>
      <c r="N257" s="512">
        <v>14</v>
      </c>
      <c r="O257" s="512">
        <v>714</v>
      </c>
      <c r="P257" s="535">
        <v>7</v>
      </c>
      <c r="Q257" s="513">
        <v>51</v>
      </c>
    </row>
    <row r="258" spans="1:17" ht="14.45" customHeight="1" x14ac:dyDescent="0.2">
      <c r="A258" s="507" t="s">
        <v>1756</v>
      </c>
      <c r="B258" s="508" t="s">
        <v>1588</v>
      </c>
      <c r="C258" s="508" t="s">
        <v>1589</v>
      </c>
      <c r="D258" s="508" t="s">
        <v>1614</v>
      </c>
      <c r="E258" s="508" t="s">
        <v>1615</v>
      </c>
      <c r="F258" s="512">
        <v>84</v>
      </c>
      <c r="G258" s="512">
        <v>31668</v>
      </c>
      <c r="H258" s="512">
        <v>0.88421052631578945</v>
      </c>
      <c r="I258" s="512">
        <v>377</v>
      </c>
      <c r="J258" s="512">
        <v>95</v>
      </c>
      <c r="K258" s="512">
        <v>35815</v>
      </c>
      <c r="L258" s="512">
        <v>1</v>
      </c>
      <c r="M258" s="512">
        <v>377</v>
      </c>
      <c r="N258" s="512">
        <v>124</v>
      </c>
      <c r="O258" s="512">
        <v>46872</v>
      </c>
      <c r="P258" s="535">
        <v>1.3087253943878263</v>
      </c>
      <c r="Q258" s="513">
        <v>378</v>
      </c>
    </row>
    <row r="259" spans="1:17" ht="14.45" customHeight="1" x14ac:dyDescent="0.2">
      <c r="A259" s="507" t="s">
        <v>1756</v>
      </c>
      <c r="B259" s="508" t="s">
        <v>1588</v>
      </c>
      <c r="C259" s="508" t="s">
        <v>1589</v>
      </c>
      <c r="D259" s="508" t="s">
        <v>1616</v>
      </c>
      <c r="E259" s="508" t="s">
        <v>1617</v>
      </c>
      <c r="F259" s="512">
        <v>8</v>
      </c>
      <c r="G259" s="512">
        <v>272</v>
      </c>
      <c r="H259" s="512">
        <v>2</v>
      </c>
      <c r="I259" s="512">
        <v>34</v>
      </c>
      <c r="J259" s="512">
        <v>4</v>
      </c>
      <c r="K259" s="512">
        <v>136</v>
      </c>
      <c r="L259" s="512">
        <v>1</v>
      </c>
      <c r="M259" s="512">
        <v>34</v>
      </c>
      <c r="N259" s="512">
        <v>5</v>
      </c>
      <c r="O259" s="512">
        <v>170</v>
      </c>
      <c r="P259" s="535">
        <v>1.25</v>
      </c>
      <c r="Q259" s="513">
        <v>34</v>
      </c>
    </row>
    <row r="260" spans="1:17" ht="14.45" customHeight="1" x14ac:dyDescent="0.2">
      <c r="A260" s="507" t="s">
        <v>1756</v>
      </c>
      <c r="B260" s="508" t="s">
        <v>1588</v>
      </c>
      <c r="C260" s="508" t="s">
        <v>1589</v>
      </c>
      <c r="D260" s="508" t="s">
        <v>1618</v>
      </c>
      <c r="E260" s="508" t="s">
        <v>1619</v>
      </c>
      <c r="F260" s="512">
        <v>12</v>
      </c>
      <c r="G260" s="512">
        <v>6288</v>
      </c>
      <c r="H260" s="512">
        <v>1.7142857142857142</v>
      </c>
      <c r="I260" s="512">
        <v>524</v>
      </c>
      <c r="J260" s="512">
        <v>7</v>
      </c>
      <c r="K260" s="512">
        <v>3668</v>
      </c>
      <c r="L260" s="512">
        <v>1</v>
      </c>
      <c r="M260" s="512">
        <v>524</v>
      </c>
      <c r="N260" s="512">
        <v>28</v>
      </c>
      <c r="O260" s="512">
        <v>14700</v>
      </c>
      <c r="P260" s="535">
        <v>4.0076335877862599</v>
      </c>
      <c r="Q260" s="513">
        <v>525</v>
      </c>
    </row>
    <row r="261" spans="1:17" ht="14.45" customHeight="1" x14ac:dyDescent="0.2">
      <c r="A261" s="507" t="s">
        <v>1756</v>
      </c>
      <c r="B261" s="508" t="s">
        <v>1588</v>
      </c>
      <c r="C261" s="508" t="s">
        <v>1589</v>
      </c>
      <c r="D261" s="508" t="s">
        <v>1620</v>
      </c>
      <c r="E261" s="508" t="s">
        <v>1621</v>
      </c>
      <c r="F261" s="512">
        <v>5</v>
      </c>
      <c r="G261" s="512">
        <v>285</v>
      </c>
      <c r="H261" s="512">
        <v>0.7142857142857143</v>
      </c>
      <c r="I261" s="512">
        <v>57</v>
      </c>
      <c r="J261" s="512">
        <v>7</v>
      </c>
      <c r="K261" s="512">
        <v>399</v>
      </c>
      <c r="L261" s="512">
        <v>1</v>
      </c>
      <c r="M261" s="512">
        <v>57</v>
      </c>
      <c r="N261" s="512">
        <v>1</v>
      </c>
      <c r="O261" s="512">
        <v>58</v>
      </c>
      <c r="P261" s="535">
        <v>0.14536340852130325</v>
      </c>
      <c r="Q261" s="513">
        <v>58</v>
      </c>
    </row>
    <row r="262" spans="1:17" ht="14.45" customHeight="1" x14ac:dyDescent="0.2">
      <c r="A262" s="507" t="s">
        <v>1756</v>
      </c>
      <c r="B262" s="508" t="s">
        <v>1588</v>
      </c>
      <c r="C262" s="508" t="s">
        <v>1589</v>
      </c>
      <c r="D262" s="508" t="s">
        <v>1622</v>
      </c>
      <c r="E262" s="508" t="s">
        <v>1623</v>
      </c>
      <c r="F262" s="512">
        <v>2</v>
      </c>
      <c r="G262" s="512">
        <v>448</v>
      </c>
      <c r="H262" s="512"/>
      <c r="I262" s="512">
        <v>224</v>
      </c>
      <c r="J262" s="512"/>
      <c r="K262" s="512"/>
      <c r="L262" s="512"/>
      <c r="M262" s="512"/>
      <c r="N262" s="512">
        <v>1</v>
      </c>
      <c r="O262" s="512">
        <v>226</v>
      </c>
      <c r="P262" s="535"/>
      <c r="Q262" s="513">
        <v>226</v>
      </c>
    </row>
    <row r="263" spans="1:17" ht="14.45" customHeight="1" x14ac:dyDescent="0.2">
      <c r="A263" s="507" t="s">
        <v>1756</v>
      </c>
      <c r="B263" s="508" t="s">
        <v>1588</v>
      </c>
      <c r="C263" s="508" t="s">
        <v>1589</v>
      </c>
      <c r="D263" s="508" t="s">
        <v>1624</v>
      </c>
      <c r="E263" s="508" t="s">
        <v>1625</v>
      </c>
      <c r="F263" s="512">
        <v>2</v>
      </c>
      <c r="G263" s="512">
        <v>1106</v>
      </c>
      <c r="H263" s="512"/>
      <c r="I263" s="512">
        <v>553</v>
      </c>
      <c r="J263" s="512"/>
      <c r="K263" s="512"/>
      <c r="L263" s="512"/>
      <c r="M263" s="512"/>
      <c r="N263" s="512">
        <v>1</v>
      </c>
      <c r="O263" s="512">
        <v>555</v>
      </c>
      <c r="P263" s="535"/>
      <c r="Q263" s="513">
        <v>555</v>
      </c>
    </row>
    <row r="264" spans="1:17" ht="14.45" customHeight="1" x14ac:dyDescent="0.2">
      <c r="A264" s="507" t="s">
        <v>1756</v>
      </c>
      <c r="B264" s="508" t="s">
        <v>1588</v>
      </c>
      <c r="C264" s="508" t="s">
        <v>1589</v>
      </c>
      <c r="D264" s="508" t="s">
        <v>1626</v>
      </c>
      <c r="E264" s="508" t="s">
        <v>1627</v>
      </c>
      <c r="F264" s="512">
        <v>188</v>
      </c>
      <c r="G264" s="512">
        <v>40044</v>
      </c>
      <c r="H264" s="512">
        <v>0.97969369281205654</v>
      </c>
      <c r="I264" s="512">
        <v>213</v>
      </c>
      <c r="J264" s="512">
        <v>191</v>
      </c>
      <c r="K264" s="512">
        <v>40874</v>
      </c>
      <c r="L264" s="512">
        <v>1</v>
      </c>
      <c r="M264" s="512">
        <v>214</v>
      </c>
      <c r="N264" s="512">
        <v>186</v>
      </c>
      <c r="O264" s="512">
        <v>40176</v>
      </c>
      <c r="P264" s="535">
        <v>0.98292312961785</v>
      </c>
      <c r="Q264" s="513">
        <v>216</v>
      </c>
    </row>
    <row r="265" spans="1:17" ht="14.45" customHeight="1" x14ac:dyDescent="0.2">
      <c r="A265" s="507" t="s">
        <v>1756</v>
      </c>
      <c r="B265" s="508" t="s">
        <v>1588</v>
      </c>
      <c r="C265" s="508" t="s">
        <v>1589</v>
      </c>
      <c r="D265" s="508" t="s">
        <v>1628</v>
      </c>
      <c r="E265" s="508" t="s">
        <v>1629</v>
      </c>
      <c r="F265" s="512"/>
      <c r="G265" s="512"/>
      <c r="H265" s="512"/>
      <c r="I265" s="512"/>
      <c r="J265" s="512">
        <v>2</v>
      </c>
      <c r="K265" s="512">
        <v>284</v>
      </c>
      <c r="L265" s="512">
        <v>1</v>
      </c>
      <c r="M265" s="512">
        <v>142</v>
      </c>
      <c r="N265" s="512"/>
      <c r="O265" s="512"/>
      <c r="P265" s="535"/>
      <c r="Q265" s="513"/>
    </row>
    <row r="266" spans="1:17" ht="14.45" customHeight="1" x14ac:dyDescent="0.2">
      <c r="A266" s="507" t="s">
        <v>1756</v>
      </c>
      <c r="B266" s="508" t="s">
        <v>1588</v>
      </c>
      <c r="C266" s="508" t="s">
        <v>1589</v>
      </c>
      <c r="D266" s="508" t="s">
        <v>1634</v>
      </c>
      <c r="E266" s="508" t="s">
        <v>1635</v>
      </c>
      <c r="F266" s="512">
        <v>113</v>
      </c>
      <c r="G266" s="512">
        <v>1921</v>
      </c>
      <c r="H266" s="512">
        <v>1.107843137254902</v>
      </c>
      <c r="I266" s="512">
        <v>17</v>
      </c>
      <c r="J266" s="512">
        <v>102</v>
      </c>
      <c r="K266" s="512">
        <v>1734</v>
      </c>
      <c r="L266" s="512">
        <v>1</v>
      </c>
      <c r="M266" s="512">
        <v>17</v>
      </c>
      <c r="N266" s="512">
        <v>130</v>
      </c>
      <c r="O266" s="512">
        <v>2210</v>
      </c>
      <c r="P266" s="535">
        <v>1.2745098039215685</v>
      </c>
      <c r="Q266" s="513">
        <v>17</v>
      </c>
    </row>
    <row r="267" spans="1:17" ht="14.45" customHeight="1" x14ac:dyDescent="0.2">
      <c r="A267" s="507" t="s">
        <v>1756</v>
      </c>
      <c r="B267" s="508" t="s">
        <v>1588</v>
      </c>
      <c r="C267" s="508" t="s">
        <v>1589</v>
      </c>
      <c r="D267" s="508" t="s">
        <v>1636</v>
      </c>
      <c r="E267" s="508" t="s">
        <v>1637</v>
      </c>
      <c r="F267" s="512">
        <v>5</v>
      </c>
      <c r="G267" s="512">
        <v>715</v>
      </c>
      <c r="H267" s="512">
        <v>1.6666666666666667</v>
      </c>
      <c r="I267" s="512">
        <v>143</v>
      </c>
      <c r="J267" s="512">
        <v>3</v>
      </c>
      <c r="K267" s="512">
        <v>429</v>
      </c>
      <c r="L267" s="512">
        <v>1</v>
      </c>
      <c r="M267" s="512">
        <v>143</v>
      </c>
      <c r="N267" s="512">
        <v>2</v>
      </c>
      <c r="O267" s="512">
        <v>288</v>
      </c>
      <c r="P267" s="535">
        <v>0.67132867132867136</v>
      </c>
      <c r="Q267" s="513">
        <v>144</v>
      </c>
    </row>
    <row r="268" spans="1:17" ht="14.45" customHeight="1" x14ac:dyDescent="0.2">
      <c r="A268" s="507" t="s">
        <v>1756</v>
      </c>
      <c r="B268" s="508" t="s">
        <v>1588</v>
      </c>
      <c r="C268" s="508" t="s">
        <v>1589</v>
      </c>
      <c r="D268" s="508" t="s">
        <v>1638</v>
      </c>
      <c r="E268" s="508" t="s">
        <v>1639</v>
      </c>
      <c r="F268" s="512">
        <v>4</v>
      </c>
      <c r="G268" s="512">
        <v>260</v>
      </c>
      <c r="H268" s="512">
        <v>4</v>
      </c>
      <c r="I268" s="512">
        <v>65</v>
      </c>
      <c r="J268" s="512">
        <v>1</v>
      </c>
      <c r="K268" s="512">
        <v>65</v>
      </c>
      <c r="L268" s="512">
        <v>1</v>
      </c>
      <c r="M268" s="512">
        <v>65</v>
      </c>
      <c r="N268" s="512"/>
      <c r="O268" s="512"/>
      <c r="P268" s="535"/>
      <c r="Q268" s="513"/>
    </row>
    <row r="269" spans="1:17" ht="14.45" customHeight="1" x14ac:dyDescent="0.2">
      <c r="A269" s="507" t="s">
        <v>1756</v>
      </c>
      <c r="B269" s="508" t="s">
        <v>1588</v>
      </c>
      <c r="C269" s="508" t="s">
        <v>1589</v>
      </c>
      <c r="D269" s="508" t="s">
        <v>1642</v>
      </c>
      <c r="E269" s="508" t="s">
        <v>1643</v>
      </c>
      <c r="F269" s="512"/>
      <c r="G269" s="512"/>
      <c r="H269" s="512"/>
      <c r="I269" s="512"/>
      <c r="J269" s="512">
        <v>1</v>
      </c>
      <c r="K269" s="512">
        <v>43</v>
      </c>
      <c r="L269" s="512">
        <v>1</v>
      </c>
      <c r="M269" s="512">
        <v>43</v>
      </c>
      <c r="N269" s="512"/>
      <c r="O269" s="512"/>
      <c r="P269" s="535"/>
      <c r="Q269" s="513"/>
    </row>
    <row r="270" spans="1:17" ht="14.45" customHeight="1" x14ac:dyDescent="0.2">
      <c r="A270" s="507" t="s">
        <v>1756</v>
      </c>
      <c r="B270" s="508" t="s">
        <v>1588</v>
      </c>
      <c r="C270" s="508" t="s">
        <v>1589</v>
      </c>
      <c r="D270" s="508" t="s">
        <v>1644</v>
      </c>
      <c r="E270" s="508" t="s">
        <v>1645</v>
      </c>
      <c r="F270" s="512">
        <v>639</v>
      </c>
      <c r="G270" s="512">
        <v>86904</v>
      </c>
      <c r="H270" s="512">
        <v>0.96015909844216107</v>
      </c>
      <c r="I270" s="512">
        <v>136</v>
      </c>
      <c r="J270" s="512">
        <v>662</v>
      </c>
      <c r="K270" s="512">
        <v>90510</v>
      </c>
      <c r="L270" s="512">
        <v>1</v>
      </c>
      <c r="M270" s="512">
        <v>136.72205438066464</v>
      </c>
      <c r="N270" s="512">
        <v>707</v>
      </c>
      <c r="O270" s="512">
        <v>97566</v>
      </c>
      <c r="P270" s="535">
        <v>1.0779582366589326</v>
      </c>
      <c r="Q270" s="513">
        <v>138</v>
      </c>
    </row>
    <row r="271" spans="1:17" ht="14.45" customHeight="1" x14ac:dyDescent="0.2">
      <c r="A271" s="507" t="s">
        <v>1756</v>
      </c>
      <c r="B271" s="508" t="s">
        <v>1588</v>
      </c>
      <c r="C271" s="508" t="s">
        <v>1589</v>
      </c>
      <c r="D271" s="508" t="s">
        <v>1646</v>
      </c>
      <c r="E271" s="508" t="s">
        <v>1647</v>
      </c>
      <c r="F271" s="512">
        <v>69</v>
      </c>
      <c r="G271" s="512">
        <v>6279</v>
      </c>
      <c r="H271" s="512">
        <v>0.4859154929577465</v>
      </c>
      <c r="I271" s="512">
        <v>91</v>
      </c>
      <c r="J271" s="512">
        <v>142</v>
      </c>
      <c r="K271" s="512">
        <v>12922</v>
      </c>
      <c r="L271" s="512">
        <v>1</v>
      </c>
      <c r="M271" s="512">
        <v>91</v>
      </c>
      <c r="N271" s="512">
        <v>164</v>
      </c>
      <c r="O271" s="512">
        <v>15088</v>
      </c>
      <c r="P271" s="535">
        <v>1.1676211112830832</v>
      </c>
      <c r="Q271" s="513">
        <v>92</v>
      </c>
    </row>
    <row r="272" spans="1:17" ht="14.45" customHeight="1" x14ac:dyDescent="0.2">
      <c r="A272" s="507" t="s">
        <v>1756</v>
      </c>
      <c r="B272" s="508" t="s">
        <v>1588</v>
      </c>
      <c r="C272" s="508" t="s">
        <v>1589</v>
      </c>
      <c r="D272" s="508" t="s">
        <v>1648</v>
      </c>
      <c r="E272" s="508" t="s">
        <v>1649</v>
      </c>
      <c r="F272" s="512">
        <v>322</v>
      </c>
      <c r="G272" s="512">
        <v>44114</v>
      </c>
      <c r="H272" s="512">
        <v>1.2513189992624951</v>
      </c>
      <c r="I272" s="512">
        <v>137</v>
      </c>
      <c r="J272" s="512">
        <v>255</v>
      </c>
      <c r="K272" s="512">
        <v>35254</v>
      </c>
      <c r="L272" s="512">
        <v>1</v>
      </c>
      <c r="M272" s="512">
        <v>138.25098039215686</v>
      </c>
      <c r="N272" s="512">
        <v>292</v>
      </c>
      <c r="O272" s="512">
        <v>40880</v>
      </c>
      <c r="P272" s="535">
        <v>1.1595847279741307</v>
      </c>
      <c r="Q272" s="513">
        <v>140</v>
      </c>
    </row>
    <row r="273" spans="1:17" ht="14.45" customHeight="1" x14ac:dyDescent="0.2">
      <c r="A273" s="507" t="s">
        <v>1756</v>
      </c>
      <c r="B273" s="508" t="s">
        <v>1588</v>
      </c>
      <c r="C273" s="508" t="s">
        <v>1589</v>
      </c>
      <c r="D273" s="508" t="s">
        <v>1650</v>
      </c>
      <c r="E273" s="508" t="s">
        <v>1651</v>
      </c>
      <c r="F273" s="512">
        <v>25</v>
      </c>
      <c r="G273" s="512">
        <v>1650</v>
      </c>
      <c r="H273" s="512">
        <v>1.2378094523630907</v>
      </c>
      <c r="I273" s="512">
        <v>66</v>
      </c>
      <c r="J273" s="512">
        <v>20</v>
      </c>
      <c r="K273" s="512">
        <v>1333</v>
      </c>
      <c r="L273" s="512">
        <v>1</v>
      </c>
      <c r="M273" s="512">
        <v>66.650000000000006</v>
      </c>
      <c r="N273" s="512">
        <v>19</v>
      </c>
      <c r="O273" s="512">
        <v>1273</v>
      </c>
      <c r="P273" s="535">
        <v>0.95498874718679672</v>
      </c>
      <c r="Q273" s="513">
        <v>67</v>
      </c>
    </row>
    <row r="274" spans="1:17" ht="14.45" customHeight="1" x14ac:dyDescent="0.2">
      <c r="A274" s="507" t="s">
        <v>1756</v>
      </c>
      <c r="B274" s="508" t="s">
        <v>1588</v>
      </c>
      <c r="C274" s="508" t="s">
        <v>1589</v>
      </c>
      <c r="D274" s="508" t="s">
        <v>1652</v>
      </c>
      <c r="E274" s="508" t="s">
        <v>1653</v>
      </c>
      <c r="F274" s="512">
        <v>35</v>
      </c>
      <c r="G274" s="512">
        <v>11480</v>
      </c>
      <c r="H274" s="512">
        <v>1.5217391304347827</v>
      </c>
      <c r="I274" s="512">
        <v>328</v>
      </c>
      <c r="J274" s="512">
        <v>23</v>
      </c>
      <c r="K274" s="512">
        <v>7544</v>
      </c>
      <c r="L274" s="512">
        <v>1</v>
      </c>
      <c r="M274" s="512">
        <v>328</v>
      </c>
      <c r="N274" s="512">
        <v>68</v>
      </c>
      <c r="O274" s="512">
        <v>22372</v>
      </c>
      <c r="P274" s="535">
        <v>2.9655355249204667</v>
      </c>
      <c r="Q274" s="513">
        <v>329</v>
      </c>
    </row>
    <row r="275" spans="1:17" ht="14.45" customHeight="1" x14ac:dyDescent="0.2">
      <c r="A275" s="507" t="s">
        <v>1756</v>
      </c>
      <c r="B275" s="508" t="s">
        <v>1588</v>
      </c>
      <c r="C275" s="508" t="s">
        <v>1589</v>
      </c>
      <c r="D275" s="508" t="s">
        <v>1658</v>
      </c>
      <c r="E275" s="508" t="s">
        <v>1659</v>
      </c>
      <c r="F275" s="512"/>
      <c r="G275" s="512"/>
      <c r="H275" s="512"/>
      <c r="I275" s="512"/>
      <c r="J275" s="512">
        <v>1</v>
      </c>
      <c r="K275" s="512">
        <v>71</v>
      </c>
      <c r="L275" s="512">
        <v>1</v>
      </c>
      <c r="M275" s="512">
        <v>71</v>
      </c>
      <c r="N275" s="512">
        <v>0</v>
      </c>
      <c r="O275" s="512">
        <v>0</v>
      </c>
      <c r="P275" s="535">
        <v>0</v>
      </c>
      <c r="Q275" s="513"/>
    </row>
    <row r="276" spans="1:17" ht="14.45" customHeight="1" x14ac:dyDescent="0.2">
      <c r="A276" s="507" t="s">
        <v>1756</v>
      </c>
      <c r="B276" s="508" t="s">
        <v>1588</v>
      </c>
      <c r="C276" s="508" t="s">
        <v>1589</v>
      </c>
      <c r="D276" s="508" t="s">
        <v>1660</v>
      </c>
      <c r="E276" s="508" t="s">
        <v>1661</v>
      </c>
      <c r="F276" s="512">
        <v>128</v>
      </c>
      <c r="G276" s="512">
        <v>6528</v>
      </c>
      <c r="H276" s="512">
        <v>0.97709923664122134</v>
      </c>
      <c r="I276" s="512">
        <v>51</v>
      </c>
      <c r="J276" s="512">
        <v>131</v>
      </c>
      <c r="K276" s="512">
        <v>6681</v>
      </c>
      <c r="L276" s="512">
        <v>1</v>
      </c>
      <c r="M276" s="512">
        <v>51</v>
      </c>
      <c r="N276" s="512">
        <v>152</v>
      </c>
      <c r="O276" s="512">
        <v>7904</v>
      </c>
      <c r="P276" s="535">
        <v>1.1830564286783416</v>
      </c>
      <c r="Q276" s="513">
        <v>52</v>
      </c>
    </row>
    <row r="277" spans="1:17" ht="14.45" customHeight="1" x14ac:dyDescent="0.2">
      <c r="A277" s="507" t="s">
        <v>1756</v>
      </c>
      <c r="B277" s="508" t="s">
        <v>1588</v>
      </c>
      <c r="C277" s="508" t="s">
        <v>1589</v>
      </c>
      <c r="D277" s="508" t="s">
        <v>1662</v>
      </c>
      <c r="E277" s="508" t="s">
        <v>1663</v>
      </c>
      <c r="F277" s="512"/>
      <c r="G277" s="512"/>
      <c r="H277" s="512"/>
      <c r="I277" s="512"/>
      <c r="J277" s="512">
        <v>3</v>
      </c>
      <c r="K277" s="512">
        <v>390</v>
      </c>
      <c r="L277" s="512">
        <v>1</v>
      </c>
      <c r="M277" s="512">
        <v>130</v>
      </c>
      <c r="N277" s="512"/>
      <c r="O277" s="512"/>
      <c r="P277" s="535"/>
      <c r="Q277" s="513"/>
    </row>
    <row r="278" spans="1:17" ht="14.45" customHeight="1" x14ac:dyDescent="0.2">
      <c r="A278" s="507" t="s">
        <v>1756</v>
      </c>
      <c r="B278" s="508" t="s">
        <v>1588</v>
      </c>
      <c r="C278" s="508" t="s">
        <v>1589</v>
      </c>
      <c r="D278" s="508" t="s">
        <v>1668</v>
      </c>
      <c r="E278" s="508" t="s">
        <v>1669</v>
      </c>
      <c r="F278" s="512"/>
      <c r="G278" s="512"/>
      <c r="H278" s="512"/>
      <c r="I278" s="512"/>
      <c r="J278" s="512">
        <v>1</v>
      </c>
      <c r="K278" s="512">
        <v>207</v>
      </c>
      <c r="L278" s="512">
        <v>1</v>
      </c>
      <c r="M278" s="512">
        <v>207</v>
      </c>
      <c r="N278" s="512"/>
      <c r="O278" s="512"/>
      <c r="P278" s="535"/>
      <c r="Q278" s="513"/>
    </row>
    <row r="279" spans="1:17" ht="14.45" customHeight="1" x14ac:dyDescent="0.2">
      <c r="A279" s="507" t="s">
        <v>1756</v>
      </c>
      <c r="B279" s="508" t="s">
        <v>1588</v>
      </c>
      <c r="C279" s="508" t="s">
        <v>1589</v>
      </c>
      <c r="D279" s="508" t="s">
        <v>1670</v>
      </c>
      <c r="E279" s="508" t="s">
        <v>1671</v>
      </c>
      <c r="F279" s="512"/>
      <c r="G279" s="512"/>
      <c r="H279" s="512"/>
      <c r="I279" s="512"/>
      <c r="J279" s="512">
        <v>1</v>
      </c>
      <c r="K279" s="512">
        <v>763</v>
      </c>
      <c r="L279" s="512">
        <v>1</v>
      </c>
      <c r="M279" s="512">
        <v>763</v>
      </c>
      <c r="N279" s="512"/>
      <c r="O279" s="512"/>
      <c r="P279" s="535"/>
      <c r="Q279" s="513"/>
    </row>
    <row r="280" spans="1:17" ht="14.45" customHeight="1" x14ac:dyDescent="0.2">
      <c r="A280" s="507" t="s">
        <v>1756</v>
      </c>
      <c r="B280" s="508" t="s">
        <v>1588</v>
      </c>
      <c r="C280" s="508" t="s">
        <v>1589</v>
      </c>
      <c r="D280" s="508" t="s">
        <v>1674</v>
      </c>
      <c r="E280" s="508" t="s">
        <v>1675</v>
      </c>
      <c r="F280" s="512">
        <v>9</v>
      </c>
      <c r="G280" s="512">
        <v>5508</v>
      </c>
      <c r="H280" s="512">
        <v>1.125</v>
      </c>
      <c r="I280" s="512">
        <v>612</v>
      </c>
      <c r="J280" s="512">
        <v>8</v>
      </c>
      <c r="K280" s="512">
        <v>4896</v>
      </c>
      <c r="L280" s="512">
        <v>1</v>
      </c>
      <c r="M280" s="512">
        <v>612</v>
      </c>
      <c r="N280" s="512">
        <v>19</v>
      </c>
      <c r="O280" s="512">
        <v>11685</v>
      </c>
      <c r="P280" s="535">
        <v>2.3866421568627452</v>
      </c>
      <c r="Q280" s="513">
        <v>615</v>
      </c>
    </row>
    <row r="281" spans="1:17" ht="14.45" customHeight="1" x14ac:dyDescent="0.2">
      <c r="A281" s="507" t="s">
        <v>1756</v>
      </c>
      <c r="B281" s="508" t="s">
        <v>1588</v>
      </c>
      <c r="C281" s="508" t="s">
        <v>1589</v>
      </c>
      <c r="D281" s="508" t="s">
        <v>1676</v>
      </c>
      <c r="E281" s="508" t="s">
        <v>1677</v>
      </c>
      <c r="F281" s="512"/>
      <c r="G281" s="512"/>
      <c r="H281" s="512"/>
      <c r="I281" s="512"/>
      <c r="J281" s="512"/>
      <c r="K281" s="512"/>
      <c r="L281" s="512"/>
      <c r="M281" s="512"/>
      <c r="N281" s="512">
        <v>2</v>
      </c>
      <c r="O281" s="512">
        <v>1652</v>
      </c>
      <c r="P281" s="535"/>
      <c r="Q281" s="513">
        <v>826</v>
      </c>
    </row>
    <row r="282" spans="1:17" ht="14.45" customHeight="1" x14ac:dyDescent="0.2">
      <c r="A282" s="507" t="s">
        <v>1756</v>
      </c>
      <c r="B282" s="508" t="s">
        <v>1588</v>
      </c>
      <c r="C282" s="508" t="s">
        <v>1589</v>
      </c>
      <c r="D282" s="508" t="s">
        <v>1685</v>
      </c>
      <c r="E282" s="508" t="s">
        <v>1686</v>
      </c>
      <c r="F282" s="512">
        <v>188</v>
      </c>
      <c r="G282" s="512">
        <v>50948</v>
      </c>
      <c r="H282" s="512">
        <v>0.97980691565060196</v>
      </c>
      <c r="I282" s="512">
        <v>271</v>
      </c>
      <c r="J282" s="512">
        <v>191</v>
      </c>
      <c r="K282" s="512">
        <v>51998</v>
      </c>
      <c r="L282" s="512">
        <v>1</v>
      </c>
      <c r="M282" s="512">
        <v>272.24083769633506</v>
      </c>
      <c r="N282" s="512">
        <v>186</v>
      </c>
      <c r="O282" s="512">
        <v>51150</v>
      </c>
      <c r="P282" s="535">
        <v>0.98369168044924804</v>
      </c>
      <c r="Q282" s="513">
        <v>275</v>
      </c>
    </row>
    <row r="283" spans="1:17" ht="14.45" customHeight="1" x14ac:dyDescent="0.2">
      <c r="A283" s="507" t="s">
        <v>1756</v>
      </c>
      <c r="B283" s="508" t="s">
        <v>1588</v>
      </c>
      <c r="C283" s="508" t="s">
        <v>1589</v>
      </c>
      <c r="D283" s="508" t="s">
        <v>1701</v>
      </c>
      <c r="E283" s="508" t="s">
        <v>1702</v>
      </c>
      <c r="F283" s="512">
        <v>36</v>
      </c>
      <c r="G283" s="512">
        <v>53748</v>
      </c>
      <c r="H283" s="512">
        <v>7.2</v>
      </c>
      <c r="I283" s="512">
        <v>1493</v>
      </c>
      <c r="J283" s="512">
        <v>5</v>
      </c>
      <c r="K283" s="512">
        <v>7465</v>
      </c>
      <c r="L283" s="512">
        <v>1</v>
      </c>
      <c r="M283" s="512">
        <v>1493</v>
      </c>
      <c r="N283" s="512">
        <v>8</v>
      </c>
      <c r="O283" s="512">
        <v>11968</v>
      </c>
      <c r="P283" s="535">
        <v>1.6032150033489618</v>
      </c>
      <c r="Q283" s="513">
        <v>1496</v>
      </c>
    </row>
    <row r="284" spans="1:17" ht="14.45" customHeight="1" x14ac:dyDescent="0.2">
      <c r="A284" s="507" t="s">
        <v>1756</v>
      </c>
      <c r="B284" s="508" t="s">
        <v>1588</v>
      </c>
      <c r="C284" s="508" t="s">
        <v>1589</v>
      </c>
      <c r="D284" s="508" t="s">
        <v>1703</v>
      </c>
      <c r="E284" s="508" t="s">
        <v>1704</v>
      </c>
      <c r="F284" s="512">
        <v>138</v>
      </c>
      <c r="G284" s="512">
        <v>45126</v>
      </c>
      <c r="H284" s="512">
        <v>1.1499999999999999</v>
      </c>
      <c r="I284" s="512">
        <v>327</v>
      </c>
      <c r="J284" s="512">
        <v>120</v>
      </c>
      <c r="K284" s="512">
        <v>39240</v>
      </c>
      <c r="L284" s="512">
        <v>1</v>
      </c>
      <c r="M284" s="512">
        <v>327</v>
      </c>
      <c r="N284" s="512">
        <v>159</v>
      </c>
      <c r="O284" s="512">
        <v>52311</v>
      </c>
      <c r="P284" s="535">
        <v>1.3331039755351681</v>
      </c>
      <c r="Q284" s="513">
        <v>329</v>
      </c>
    </row>
    <row r="285" spans="1:17" ht="14.45" customHeight="1" x14ac:dyDescent="0.2">
      <c r="A285" s="507" t="s">
        <v>1756</v>
      </c>
      <c r="B285" s="508" t="s">
        <v>1588</v>
      </c>
      <c r="C285" s="508" t="s">
        <v>1589</v>
      </c>
      <c r="D285" s="508" t="s">
        <v>1705</v>
      </c>
      <c r="E285" s="508" t="s">
        <v>1706</v>
      </c>
      <c r="F285" s="512"/>
      <c r="G285" s="512"/>
      <c r="H285" s="512"/>
      <c r="I285" s="512"/>
      <c r="J285" s="512">
        <v>2</v>
      </c>
      <c r="K285" s="512">
        <v>1776</v>
      </c>
      <c r="L285" s="512">
        <v>1</v>
      </c>
      <c r="M285" s="512">
        <v>888</v>
      </c>
      <c r="N285" s="512">
        <v>2</v>
      </c>
      <c r="O285" s="512">
        <v>1782</v>
      </c>
      <c r="P285" s="535">
        <v>1.0033783783783783</v>
      </c>
      <c r="Q285" s="513">
        <v>891</v>
      </c>
    </row>
    <row r="286" spans="1:17" ht="14.45" customHeight="1" x14ac:dyDescent="0.2">
      <c r="A286" s="507" t="s">
        <v>1756</v>
      </c>
      <c r="B286" s="508" t="s">
        <v>1588</v>
      </c>
      <c r="C286" s="508" t="s">
        <v>1589</v>
      </c>
      <c r="D286" s="508" t="s">
        <v>1709</v>
      </c>
      <c r="E286" s="508" t="s">
        <v>1710</v>
      </c>
      <c r="F286" s="512">
        <v>219</v>
      </c>
      <c r="G286" s="512">
        <v>56940</v>
      </c>
      <c r="H286" s="512">
        <v>0.43719623154354686</v>
      </c>
      <c r="I286" s="512">
        <v>260</v>
      </c>
      <c r="J286" s="512">
        <v>499</v>
      </c>
      <c r="K286" s="512">
        <v>130239</v>
      </c>
      <c r="L286" s="512">
        <v>1</v>
      </c>
      <c r="M286" s="512">
        <v>261</v>
      </c>
      <c r="N286" s="512">
        <v>602</v>
      </c>
      <c r="O286" s="512">
        <v>157724</v>
      </c>
      <c r="P286" s="535">
        <v>1.2110350970139512</v>
      </c>
      <c r="Q286" s="513">
        <v>262</v>
      </c>
    </row>
    <row r="287" spans="1:17" ht="14.45" customHeight="1" x14ac:dyDescent="0.2">
      <c r="A287" s="507" t="s">
        <v>1756</v>
      </c>
      <c r="B287" s="508" t="s">
        <v>1588</v>
      </c>
      <c r="C287" s="508" t="s">
        <v>1589</v>
      </c>
      <c r="D287" s="508" t="s">
        <v>1711</v>
      </c>
      <c r="E287" s="508" t="s">
        <v>1712</v>
      </c>
      <c r="F287" s="512"/>
      <c r="G287" s="512"/>
      <c r="H287" s="512"/>
      <c r="I287" s="512"/>
      <c r="J287" s="512">
        <v>5</v>
      </c>
      <c r="K287" s="512">
        <v>825</v>
      </c>
      <c r="L287" s="512">
        <v>1</v>
      </c>
      <c r="M287" s="512">
        <v>165</v>
      </c>
      <c r="N287" s="512">
        <v>6</v>
      </c>
      <c r="O287" s="512">
        <v>996</v>
      </c>
      <c r="P287" s="535">
        <v>1.2072727272727273</v>
      </c>
      <c r="Q287" s="513">
        <v>166</v>
      </c>
    </row>
    <row r="288" spans="1:17" ht="14.45" customHeight="1" x14ac:dyDescent="0.2">
      <c r="A288" s="507" t="s">
        <v>1756</v>
      </c>
      <c r="B288" s="508" t="s">
        <v>1588</v>
      </c>
      <c r="C288" s="508" t="s">
        <v>1589</v>
      </c>
      <c r="D288" s="508" t="s">
        <v>1715</v>
      </c>
      <c r="E288" s="508" t="s">
        <v>1716</v>
      </c>
      <c r="F288" s="512"/>
      <c r="G288" s="512"/>
      <c r="H288" s="512"/>
      <c r="I288" s="512"/>
      <c r="J288" s="512"/>
      <c r="K288" s="512"/>
      <c r="L288" s="512"/>
      <c r="M288" s="512"/>
      <c r="N288" s="512">
        <v>1</v>
      </c>
      <c r="O288" s="512">
        <v>152</v>
      </c>
      <c r="P288" s="535"/>
      <c r="Q288" s="513">
        <v>152</v>
      </c>
    </row>
    <row r="289" spans="1:17" ht="14.45" customHeight="1" x14ac:dyDescent="0.2">
      <c r="A289" s="507" t="s">
        <v>1587</v>
      </c>
      <c r="B289" s="508" t="s">
        <v>1588</v>
      </c>
      <c r="C289" s="508" t="s">
        <v>1589</v>
      </c>
      <c r="D289" s="508" t="s">
        <v>1590</v>
      </c>
      <c r="E289" s="508" t="s">
        <v>1591</v>
      </c>
      <c r="F289" s="512">
        <v>158</v>
      </c>
      <c r="G289" s="512">
        <v>27334</v>
      </c>
      <c r="H289" s="512">
        <v>1.2272808908045978</v>
      </c>
      <c r="I289" s="512">
        <v>173</v>
      </c>
      <c r="J289" s="512">
        <v>128</v>
      </c>
      <c r="K289" s="512">
        <v>22272</v>
      </c>
      <c r="L289" s="512">
        <v>1</v>
      </c>
      <c r="M289" s="512">
        <v>174</v>
      </c>
      <c r="N289" s="512">
        <v>119</v>
      </c>
      <c r="O289" s="512">
        <v>20825</v>
      </c>
      <c r="P289" s="535">
        <v>0.93503053160919536</v>
      </c>
      <c r="Q289" s="513">
        <v>175</v>
      </c>
    </row>
    <row r="290" spans="1:17" ht="14.45" customHeight="1" x14ac:dyDescent="0.2">
      <c r="A290" s="507" t="s">
        <v>1587</v>
      </c>
      <c r="B290" s="508" t="s">
        <v>1588</v>
      </c>
      <c r="C290" s="508" t="s">
        <v>1589</v>
      </c>
      <c r="D290" s="508" t="s">
        <v>1592</v>
      </c>
      <c r="E290" s="508" t="s">
        <v>1593</v>
      </c>
      <c r="F290" s="512">
        <v>1</v>
      </c>
      <c r="G290" s="512">
        <v>192</v>
      </c>
      <c r="H290" s="512"/>
      <c r="I290" s="512">
        <v>192</v>
      </c>
      <c r="J290" s="512"/>
      <c r="K290" s="512"/>
      <c r="L290" s="512"/>
      <c r="M290" s="512"/>
      <c r="N290" s="512">
        <v>0</v>
      </c>
      <c r="O290" s="512">
        <v>0</v>
      </c>
      <c r="P290" s="535"/>
      <c r="Q290" s="513"/>
    </row>
    <row r="291" spans="1:17" ht="14.45" customHeight="1" x14ac:dyDescent="0.2">
      <c r="A291" s="507" t="s">
        <v>1587</v>
      </c>
      <c r="B291" s="508" t="s">
        <v>1588</v>
      </c>
      <c r="C291" s="508" t="s">
        <v>1589</v>
      </c>
      <c r="D291" s="508" t="s">
        <v>1594</v>
      </c>
      <c r="E291" s="508" t="s">
        <v>1595</v>
      </c>
      <c r="F291" s="512"/>
      <c r="G291" s="512"/>
      <c r="H291" s="512"/>
      <c r="I291" s="512"/>
      <c r="J291" s="512">
        <v>1</v>
      </c>
      <c r="K291" s="512">
        <v>76</v>
      </c>
      <c r="L291" s="512">
        <v>1</v>
      </c>
      <c r="M291" s="512">
        <v>76</v>
      </c>
      <c r="N291" s="512"/>
      <c r="O291" s="512"/>
      <c r="P291" s="535"/>
      <c r="Q291" s="513"/>
    </row>
    <row r="292" spans="1:17" ht="14.45" customHeight="1" x14ac:dyDescent="0.2">
      <c r="A292" s="507" t="s">
        <v>1587</v>
      </c>
      <c r="B292" s="508" t="s">
        <v>1588</v>
      </c>
      <c r="C292" s="508" t="s">
        <v>1589</v>
      </c>
      <c r="D292" s="508" t="s">
        <v>1604</v>
      </c>
      <c r="E292" s="508" t="s">
        <v>1605</v>
      </c>
      <c r="F292" s="512">
        <v>35</v>
      </c>
      <c r="G292" s="512">
        <v>37450</v>
      </c>
      <c r="H292" s="512">
        <v>0.42682926829268292</v>
      </c>
      <c r="I292" s="512">
        <v>1070</v>
      </c>
      <c r="J292" s="512">
        <v>82</v>
      </c>
      <c r="K292" s="512">
        <v>87740</v>
      </c>
      <c r="L292" s="512">
        <v>1</v>
      </c>
      <c r="M292" s="512">
        <v>1070</v>
      </c>
      <c r="N292" s="512">
        <v>54</v>
      </c>
      <c r="O292" s="512">
        <v>57942</v>
      </c>
      <c r="P292" s="535">
        <v>0.66038294962388877</v>
      </c>
      <c r="Q292" s="513">
        <v>1073</v>
      </c>
    </row>
    <row r="293" spans="1:17" ht="14.45" customHeight="1" x14ac:dyDescent="0.2">
      <c r="A293" s="507" t="s">
        <v>1587</v>
      </c>
      <c r="B293" s="508" t="s">
        <v>1588</v>
      </c>
      <c r="C293" s="508" t="s">
        <v>1589</v>
      </c>
      <c r="D293" s="508" t="s">
        <v>1606</v>
      </c>
      <c r="E293" s="508" t="s">
        <v>1607</v>
      </c>
      <c r="F293" s="512">
        <v>2078</v>
      </c>
      <c r="G293" s="512">
        <v>95588</v>
      </c>
      <c r="H293" s="512">
        <v>1.2771972956361402</v>
      </c>
      <c r="I293" s="512">
        <v>46</v>
      </c>
      <c r="J293" s="512">
        <v>1627</v>
      </c>
      <c r="K293" s="512">
        <v>74842</v>
      </c>
      <c r="L293" s="512">
        <v>1</v>
      </c>
      <c r="M293" s="512">
        <v>46</v>
      </c>
      <c r="N293" s="512">
        <v>2329</v>
      </c>
      <c r="O293" s="512">
        <v>109463</v>
      </c>
      <c r="P293" s="535">
        <v>1.4625878517410011</v>
      </c>
      <c r="Q293" s="513">
        <v>47</v>
      </c>
    </row>
    <row r="294" spans="1:17" ht="14.45" customHeight="1" x14ac:dyDescent="0.2">
      <c r="A294" s="507" t="s">
        <v>1587</v>
      </c>
      <c r="B294" s="508" t="s">
        <v>1588</v>
      </c>
      <c r="C294" s="508" t="s">
        <v>1589</v>
      </c>
      <c r="D294" s="508" t="s">
        <v>1608</v>
      </c>
      <c r="E294" s="508" t="s">
        <v>1609</v>
      </c>
      <c r="F294" s="512">
        <v>3</v>
      </c>
      <c r="G294" s="512">
        <v>1041</v>
      </c>
      <c r="H294" s="512"/>
      <c r="I294" s="512">
        <v>347</v>
      </c>
      <c r="J294" s="512"/>
      <c r="K294" s="512"/>
      <c r="L294" s="512"/>
      <c r="M294" s="512"/>
      <c r="N294" s="512"/>
      <c r="O294" s="512"/>
      <c r="P294" s="535"/>
      <c r="Q294" s="513"/>
    </row>
    <row r="295" spans="1:17" ht="14.45" customHeight="1" x14ac:dyDescent="0.2">
      <c r="A295" s="507" t="s">
        <v>1587</v>
      </c>
      <c r="B295" s="508" t="s">
        <v>1588</v>
      </c>
      <c r="C295" s="508" t="s">
        <v>1589</v>
      </c>
      <c r="D295" s="508" t="s">
        <v>1610</v>
      </c>
      <c r="E295" s="508" t="s">
        <v>1611</v>
      </c>
      <c r="F295" s="512"/>
      <c r="G295" s="512"/>
      <c r="H295" s="512"/>
      <c r="I295" s="512"/>
      <c r="J295" s="512">
        <v>10</v>
      </c>
      <c r="K295" s="512">
        <v>510</v>
      </c>
      <c r="L295" s="512">
        <v>1</v>
      </c>
      <c r="M295" s="512">
        <v>51</v>
      </c>
      <c r="N295" s="512"/>
      <c r="O295" s="512"/>
      <c r="P295" s="535"/>
      <c r="Q295" s="513"/>
    </row>
    <row r="296" spans="1:17" ht="14.45" customHeight="1" x14ac:dyDescent="0.2">
      <c r="A296" s="507" t="s">
        <v>1587</v>
      </c>
      <c r="B296" s="508" t="s">
        <v>1588</v>
      </c>
      <c r="C296" s="508" t="s">
        <v>1589</v>
      </c>
      <c r="D296" s="508" t="s">
        <v>1614</v>
      </c>
      <c r="E296" s="508" t="s">
        <v>1615</v>
      </c>
      <c r="F296" s="512">
        <v>72</v>
      </c>
      <c r="G296" s="512">
        <v>27144</v>
      </c>
      <c r="H296" s="512">
        <v>0.88888888888888884</v>
      </c>
      <c r="I296" s="512">
        <v>377</v>
      </c>
      <c r="J296" s="512">
        <v>81</v>
      </c>
      <c r="K296" s="512">
        <v>30537</v>
      </c>
      <c r="L296" s="512">
        <v>1</v>
      </c>
      <c r="M296" s="512">
        <v>377</v>
      </c>
      <c r="N296" s="512">
        <v>39</v>
      </c>
      <c r="O296" s="512">
        <v>14742</v>
      </c>
      <c r="P296" s="535">
        <v>0.48275862068965519</v>
      </c>
      <c r="Q296" s="513">
        <v>378</v>
      </c>
    </row>
    <row r="297" spans="1:17" ht="14.45" customHeight="1" x14ac:dyDescent="0.2">
      <c r="A297" s="507" t="s">
        <v>1587</v>
      </c>
      <c r="B297" s="508" t="s">
        <v>1588</v>
      </c>
      <c r="C297" s="508" t="s">
        <v>1589</v>
      </c>
      <c r="D297" s="508" t="s">
        <v>1618</v>
      </c>
      <c r="E297" s="508" t="s">
        <v>1619</v>
      </c>
      <c r="F297" s="512">
        <v>17</v>
      </c>
      <c r="G297" s="512">
        <v>8908</v>
      </c>
      <c r="H297" s="512">
        <v>1.0625</v>
      </c>
      <c r="I297" s="512">
        <v>524</v>
      </c>
      <c r="J297" s="512">
        <v>16</v>
      </c>
      <c r="K297" s="512">
        <v>8384</v>
      </c>
      <c r="L297" s="512">
        <v>1</v>
      </c>
      <c r="M297" s="512">
        <v>524</v>
      </c>
      <c r="N297" s="512">
        <v>17</v>
      </c>
      <c r="O297" s="512">
        <v>8925</v>
      </c>
      <c r="P297" s="535">
        <v>1.0645276717557253</v>
      </c>
      <c r="Q297" s="513">
        <v>525</v>
      </c>
    </row>
    <row r="298" spans="1:17" ht="14.45" customHeight="1" x14ac:dyDescent="0.2">
      <c r="A298" s="507" t="s">
        <v>1587</v>
      </c>
      <c r="B298" s="508" t="s">
        <v>1588</v>
      </c>
      <c r="C298" s="508" t="s">
        <v>1589</v>
      </c>
      <c r="D298" s="508" t="s">
        <v>1620</v>
      </c>
      <c r="E298" s="508" t="s">
        <v>1621</v>
      </c>
      <c r="F298" s="512">
        <v>12</v>
      </c>
      <c r="G298" s="512">
        <v>684</v>
      </c>
      <c r="H298" s="512">
        <v>1.3281553398058252</v>
      </c>
      <c r="I298" s="512">
        <v>57</v>
      </c>
      <c r="J298" s="512">
        <v>9</v>
      </c>
      <c r="K298" s="512">
        <v>515</v>
      </c>
      <c r="L298" s="512">
        <v>1</v>
      </c>
      <c r="M298" s="512">
        <v>57.222222222222221</v>
      </c>
      <c r="N298" s="512">
        <v>4</v>
      </c>
      <c r="O298" s="512">
        <v>232</v>
      </c>
      <c r="P298" s="535">
        <v>0.45048543689320386</v>
      </c>
      <c r="Q298" s="513">
        <v>58</v>
      </c>
    </row>
    <row r="299" spans="1:17" ht="14.45" customHeight="1" x14ac:dyDescent="0.2">
      <c r="A299" s="507" t="s">
        <v>1587</v>
      </c>
      <c r="B299" s="508" t="s">
        <v>1588</v>
      </c>
      <c r="C299" s="508" t="s">
        <v>1589</v>
      </c>
      <c r="D299" s="508" t="s">
        <v>1626</v>
      </c>
      <c r="E299" s="508" t="s">
        <v>1627</v>
      </c>
      <c r="F299" s="512">
        <v>1</v>
      </c>
      <c r="G299" s="512">
        <v>213</v>
      </c>
      <c r="H299" s="512"/>
      <c r="I299" s="512">
        <v>213</v>
      </c>
      <c r="J299" s="512"/>
      <c r="K299" s="512"/>
      <c r="L299" s="512"/>
      <c r="M299" s="512"/>
      <c r="N299" s="512">
        <v>1</v>
      </c>
      <c r="O299" s="512">
        <v>216</v>
      </c>
      <c r="P299" s="535"/>
      <c r="Q299" s="513">
        <v>216</v>
      </c>
    </row>
    <row r="300" spans="1:17" ht="14.45" customHeight="1" x14ac:dyDescent="0.2">
      <c r="A300" s="507" t="s">
        <v>1587</v>
      </c>
      <c r="B300" s="508" t="s">
        <v>1588</v>
      </c>
      <c r="C300" s="508" t="s">
        <v>1589</v>
      </c>
      <c r="D300" s="508" t="s">
        <v>1634</v>
      </c>
      <c r="E300" s="508" t="s">
        <v>1635</v>
      </c>
      <c r="F300" s="512">
        <v>49</v>
      </c>
      <c r="G300" s="512">
        <v>833</v>
      </c>
      <c r="H300" s="512">
        <v>0.73134328358208955</v>
      </c>
      <c r="I300" s="512">
        <v>17</v>
      </c>
      <c r="J300" s="512">
        <v>67</v>
      </c>
      <c r="K300" s="512">
        <v>1139</v>
      </c>
      <c r="L300" s="512">
        <v>1</v>
      </c>
      <c r="M300" s="512">
        <v>17</v>
      </c>
      <c r="N300" s="512">
        <v>35</v>
      </c>
      <c r="O300" s="512">
        <v>595</v>
      </c>
      <c r="P300" s="535">
        <v>0.52238805970149249</v>
      </c>
      <c r="Q300" s="513">
        <v>17</v>
      </c>
    </row>
    <row r="301" spans="1:17" ht="14.45" customHeight="1" x14ac:dyDescent="0.2">
      <c r="A301" s="507" t="s">
        <v>1587</v>
      </c>
      <c r="B301" s="508" t="s">
        <v>1588</v>
      </c>
      <c r="C301" s="508" t="s">
        <v>1589</v>
      </c>
      <c r="D301" s="508" t="s">
        <v>1636</v>
      </c>
      <c r="E301" s="508" t="s">
        <v>1637</v>
      </c>
      <c r="F301" s="512"/>
      <c r="G301" s="512"/>
      <c r="H301" s="512"/>
      <c r="I301" s="512"/>
      <c r="J301" s="512">
        <v>1</v>
      </c>
      <c r="K301" s="512">
        <v>143</v>
      </c>
      <c r="L301" s="512">
        <v>1</v>
      </c>
      <c r="M301" s="512">
        <v>143</v>
      </c>
      <c r="N301" s="512">
        <v>1</v>
      </c>
      <c r="O301" s="512">
        <v>144</v>
      </c>
      <c r="P301" s="535">
        <v>1.0069930069930071</v>
      </c>
      <c r="Q301" s="513">
        <v>144</v>
      </c>
    </row>
    <row r="302" spans="1:17" ht="14.45" customHeight="1" x14ac:dyDescent="0.2">
      <c r="A302" s="507" t="s">
        <v>1587</v>
      </c>
      <c r="B302" s="508" t="s">
        <v>1588</v>
      </c>
      <c r="C302" s="508" t="s">
        <v>1589</v>
      </c>
      <c r="D302" s="508" t="s">
        <v>1638</v>
      </c>
      <c r="E302" s="508" t="s">
        <v>1639</v>
      </c>
      <c r="F302" s="512">
        <v>2</v>
      </c>
      <c r="G302" s="512">
        <v>130</v>
      </c>
      <c r="H302" s="512">
        <v>2</v>
      </c>
      <c r="I302" s="512">
        <v>65</v>
      </c>
      <c r="J302" s="512">
        <v>1</v>
      </c>
      <c r="K302" s="512">
        <v>65</v>
      </c>
      <c r="L302" s="512">
        <v>1</v>
      </c>
      <c r="M302" s="512">
        <v>65</v>
      </c>
      <c r="N302" s="512"/>
      <c r="O302" s="512"/>
      <c r="P302" s="535"/>
      <c r="Q302" s="513"/>
    </row>
    <row r="303" spans="1:17" ht="14.45" customHeight="1" x14ac:dyDescent="0.2">
      <c r="A303" s="507" t="s">
        <v>1587</v>
      </c>
      <c r="B303" s="508" t="s">
        <v>1588</v>
      </c>
      <c r="C303" s="508" t="s">
        <v>1589</v>
      </c>
      <c r="D303" s="508" t="s">
        <v>1642</v>
      </c>
      <c r="E303" s="508" t="s">
        <v>1643</v>
      </c>
      <c r="F303" s="512"/>
      <c r="G303" s="512"/>
      <c r="H303" s="512"/>
      <c r="I303" s="512"/>
      <c r="J303" s="512"/>
      <c r="K303" s="512"/>
      <c r="L303" s="512"/>
      <c r="M303" s="512"/>
      <c r="N303" s="512">
        <v>0</v>
      </c>
      <c r="O303" s="512">
        <v>0</v>
      </c>
      <c r="P303" s="535"/>
      <c r="Q303" s="513"/>
    </row>
    <row r="304" spans="1:17" ht="14.45" customHeight="1" x14ac:dyDescent="0.2">
      <c r="A304" s="507" t="s">
        <v>1587</v>
      </c>
      <c r="B304" s="508" t="s">
        <v>1588</v>
      </c>
      <c r="C304" s="508" t="s">
        <v>1589</v>
      </c>
      <c r="D304" s="508" t="s">
        <v>1644</v>
      </c>
      <c r="E304" s="508" t="s">
        <v>1645</v>
      </c>
      <c r="F304" s="512">
        <v>1432</v>
      </c>
      <c r="G304" s="512">
        <v>194752</v>
      </c>
      <c r="H304" s="512">
        <v>1.4096834668809219</v>
      </c>
      <c r="I304" s="512">
        <v>136</v>
      </c>
      <c r="J304" s="512">
        <v>1011</v>
      </c>
      <c r="K304" s="512">
        <v>138153</v>
      </c>
      <c r="L304" s="512">
        <v>1</v>
      </c>
      <c r="M304" s="512">
        <v>136.64985163204747</v>
      </c>
      <c r="N304" s="512">
        <v>1208</v>
      </c>
      <c r="O304" s="512">
        <v>166704</v>
      </c>
      <c r="P304" s="535">
        <v>1.2066621788886236</v>
      </c>
      <c r="Q304" s="513">
        <v>138</v>
      </c>
    </row>
    <row r="305" spans="1:17" ht="14.45" customHeight="1" x14ac:dyDescent="0.2">
      <c r="A305" s="507" t="s">
        <v>1587</v>
      </c>
      <c r="B305" s="508" t="s">
        <v>1588</v>
      </c>
      <c r="C305" s="508" t="s">
        <v>1589</v>
      </c>
      <c r="D305" s="508" t="s">
        <v>1646</v>
      </c>
      <c r="E305" s="508" t="s">
        <v>1647</v>
      </c>
      <c r="F305" s="512">
        <v>98</v>
      </c>
      <c r="G305" s="512">
        <v>8918</v>
      </c>
      <c r="H305" s="512">
        <v>1.2098765432098766</v>
      </c>
      <c r="I305" s="512">
        <v>91</v>
      </c>
      <c r="J305" s="512">
        <v>81</v>
      </c>
      <c r="K305" s="512">
        <v>7371</v>
      </c>
      <c r="L305" s="512">
        <v>1</v>
      </c>
      <c r="M305" s="512">
        <v>91</v>
      </c>
      <c r="N305" s="512">
        <v>75</v>
      </c>
      <c r="O305" s="512">
        <v>6900</v>
      </c>
      <c r="P305" s="535">
        <v>0.93610093610093614</v>
      </c>
      <c r="Q305" s="513">
        <v>92</v>
      </c>
    </row>
    <row r="306" spans="1:17" ht="14.45" customHeight="1" x14ac:dyDescent="0.2">
      <c r="A306" s="507" t="s">
        <v>1587</v>
      </c>
      <c r="B306" s="508" t="s">
        <v>1588</v>
      </c>
      <c r="C306" s="508" t="s">
        <v>1589</v>
      </c>
      <c r="D306" s="508" t="s">
        <v>1648</v>
      </c>
      <c r="E306" s="508" t="s">
        <v>1649</v>
      </c>
      <c r="F306" s="512">
        <v>16</v>
      </c>
      <c r="G306" s="512">
        <v>2192</v>
      </c>
      <c r="H306" s="512">
        <v>0.75430144528561593</v>
      </c>
      <c r="I306" s="512">
        <v>137</v>
      </c>
      <c r="J306" s="512">
        <v>21</v>
      </c>
      <c r="K306" s="512">
        <v>2906</v>
      </c>
      <c r="L306" s="512">
        <v>1</v>
      </c>
      <c r="M306" s="512">
        <v>138.38095238095238</v>
      </c>
      <c r="N306" s="512">
        <v>29</v>
      </c>
      <c r="O306" s="512">
        <v>4060</v>
      </c>
      <c r="P306" s="535">
        <v>1.3971094287680661</v>
      </c>
      <c r="Q306" s="513">
        <v>140</v>
      </c>
    </row>
    <row r="307" spans="1:17" ht="14.45" customHeight="1" x14ac:dyDescent="0.2">
      <c r="A307" s="507" t="s">
        <v>1587</v>
      </c>
      <c r="B307" s="508" t="s">
        <v>1588</v>
      </c>
      <c r="C307" s="508" t="s">
        <v>1589</v>
      </c>
      <c r="D307" s="508" t="s">
        <v>1650</v>
      </c>
      <c r="E307" s="508" t="s">
        <v>1651</v>
      </c>
      <c r="F307" s="512">
        <v>36</v>
      </c>
      <c r="G307" s="512">
        <v>2376</v>
      </c>
      <c r="H307" s="512">
        <v>2.5714285714285716</v>
      </c>
      <c r="I307" s="512">
        <v>66</v>
      </c>
      <c r="J307" s="512">
        <v>14</v>
      </c>
      <c r="K307" s="512">
        <v>924</v>
      </c>
      <c r="L307" s="512">
        <v>1</v>
      </c>
      <c r="M307" s="512">
        <v>66</v>
      </c>
      <c r="N307" s="512">
        <v>104</v>
      </c>
      <c r="O307" s="512">
        <v>6968</v>
      </c>
      <c r="P307" s="535">
        <v>7.5411255411255409</v>
      </c>
      <c r="Q307" s="513">
        <v>67</v>
      </c>
    </row>
    <row r="308" spans="1:17" ht="14.45" customHeight="1" x14ac:dyDescent="0.2">
      <c r="A308" s="507" t="s">
        <v>1587</v>
      </c>
      <c r="B308" s="508" t="s">
        <v>1588</v>
      </c>
      <c r="C308" s="508" t="s">
        <v>1589</v>
      </c>
      <c r="D308" s="508" t="s">
        <v>1652</v>
      </c>
      <c r="E308" s="508" t="s">
        <v>1653</v>
      </c>
      <c r="F308" s="512">
        <v>14</v>
      </c>
      <c r="G308" s="512">
        <v>4592</v>
      </c>
      <c r="H308" s="512">
        <v>0.93333333333333335</v>
      </c>
      <c r="I308" s="512">
        <v>328</v>
      </c>
      <c r="J308" s="512">
        <v>15</v>
      </c>
      <c r="K308" s="512">
        <v>4920</v>
      </c>
      <c r="L308" s="512">
        <v>1</v>
      </c>
      <c r="M308" s="512">
        <v>328</v>
      </c>
      <c r="N308" s="512">
        <v>8</v>
      </c>
      <c r="O308" s="512">
        <v>2632</v>
      </c>
      <c r="P308" s="535">
        <v>0.53495934959349589</v>
      </c>
      <c r="Q308" s="513">
        <v>329</v>
      </c>
    </row>
    <row r="309" spans="1:17" ht="14.45" customHeight="1" x14ac:dyDescent="0.2">
      <c r="A309" s="507" t="s">
        <v>1587</v>
      </c>
      <c r="B309" s="508" t="s">
        <v>1588</v>
      </c>
      <c r="C309" s="508" t="s">
        <v>1589</v>
      </c>
      <c r="D309" s="508" t="s">
        <v>1658</v>
      </c>
      <c r="E309" s="508" t="s">
        <v>1659</v>
      </c>
      <c r="F309" s="512"/>
      <c r="G309" s="512"/>
      <c r="H309" s="512"/>
      <c r="I309" s="512"/>
      <c r="J309" s="512"/>
      <c r="K309" s="512"/>
      <c r="L309" s="512"/>
      <c r="M309" s="512"/>
      <c r="N309" s="512">
        <v>1</v>
      </c>
      <c r="O309" s="512">
        <v>72</v>
      </c>
      <c r="P309" s="535"/>
      <c r="Q309" s="513">
        <v>72</v>
      </c>
    </row>
    <row r="310" spans="1:17" ht="14.45" customHeight="1" x14ac:dyDescent="0.2">
      <c r="A310" s="507" t="s">
        <v>1587</v>
      </c>
      <c r="B310" s="508" t="s">
        <v>1588</v>
      </c>
      <c r="C310" s="508" t="s">
        <v>1589</v>
      </c>
      <c r="D310" s="508" t="s">
        <v>1660</v>
      </c>
      <c r="E310" s="508" t="s">
        <v>1661</v>
      </c>
      <c r="F310" s="512">
        <v>98</v>
      </c>
      <c r="G310" s="512">
        <v>4998</v>
      </c>
      <c r="H310" s="512">
        <v>1.3424657534246576</v>
      </c>
      <c r="I310" s="512">
        <v>51</v>
      </c>
      <c r="J310" s="512">
        <v>73</v>
      </c>
      <c r="K310" s="512">
        <v>3723</v>
      </c>
      <c r="L310" s="512">
        <v>1</v>
      </c>
      <c r="M310" s="512">
        <v>51</v>
      </c>
      <c r="N310" s="512">
        <v>75</v>
      </c>
      <c r="O310" s="512">
        <v>3900</v>
      </c>
      <c r="P310" s="535">
        <v>1.0475423045930701</v>
      </c>
      <c r="Q310" s="513">
        <v>52</v>
      </c>
    </row>
    <row r="311" spans="1:17" ht="14.45" customHeight="1" x14ac:dyDescent="0.2">
      <c r="A311" s="507" t="s">
        <v>1587</v>
      </c>
      <c r="B311" s="508" t="s">
        <v>1588</v>
      </c>
      <c r="C311" s="508" t="s">
        <v>1589</v>
      </c>
      <c r="D311" s="508" t="s">
        <v>1662</v>
      </c>
      <c r="E311" s="508" t="s">
        <v>1663</v>
      </c>
      <c r="F311" s="512"/>
      <c r="G311" s="512"/>
      <c r="H311" s="512"/>
      <c r="I311" s="512"/>
      <c r="J311" s="512">
        <v>1</v>
      </c>
      <c r="K311" s="512">
        <v>130</v>
      </c>
      <c r="L311" s="512">
        <v>1</v>
      </c>
      <c r="M311" s="512">
        <v>130</v>
      </c>
      <c r="N311" s="512">
        <v>0</v>
      </c>
      <c r="O311" s="512">
        <v>0</v>
      </c>
      <c r="P311" s="535">
        <v>0</v>
      </c>
      <c r="Q311" s="513"/>
    </row>
    <row r="312" spans="1:17" ht="14.45" customHeight="1" x14ac:dyDescent="0.2">
      <c r="A312" s="507" t="s">
        <v>1587</v>
      </c>
      <c r="B312" s="508" t="s">
        <v>1588</v>
      </c>
      <c r="C312" s="508" t="s">
        <v>1589</v>
      </c>
      <c r="D312" s="508" t="s">
        <v>1668</v>
      </c>
      <c r="E312" s="508" t="s">
        <v>1669</v>
      </c>
      <c r="F312" s="512"/>
      <c r="G312" s="512"/>
      <c r="H312" s="512"/>
      <c r="I312" s="512"/>
      <c r="J312" s="512">
        <v>1</v>
      </c>
      <c r="K312" s="512">
        <v>207</v>
      </c>
      <c r="L312" s="512">
        <v>1</v>
      </c>
      <c r="M312" s="512">
        <v>207</v>
      </c>
      <c r="N312" s="512"/>
      <c r="O312" s="512"/>
      <c r="P312" s="535"/>
      <c r="Q312" s="513"/>
    </row>
    <row r="313" spans="1:17" ht="14.45" customHeight="1" x14ac:dyDescent="0.2">
      <c r="A313" s="507" t="s">
        <v>1587</v>
      </c>
      <c r="B313" s="508" t="s">
        <v>1588</v>
      </c>
      <c r="C313" s="508" t="s">
        <v>1589</v>
      </c>
      <c r="D313" s="508" t="s">
        <v>1674</v>
      </c>
      <c r="E313" s="508" t="s">
        <v>1675</v>
      </c>
      <c r="F313" s="512">
        <v>14</v>
      </c>
      <c r="G313" s="512">
        <v>8568</v>
      </c>
      <c r="H313" s="512">
        <v>0.875</v>
      </c>
      <c r="I313" s="512">
        <v>612</v>
      </c>
      <c r="J313" s="512">
        <v>16</v>
      </c>
      <c r="K313" s="512">
        <v>9792</v>
      </c>
      <c r="L313" s="512">
        <v>1</v>
      </c>
      <c r="M313" s="512">
        <v>612</v>
      </c>
      <c r="N313" s="512">
        <v>10</v>
      </c>
      <c r="O313" s="512">
        <v>6150</v>
      </c>
      <c r="P313" s="535">
        <v>0.62806372549019607</v>
      </c>
      <c r="Q313" s="513">
        <v>615</v>
      </c>
    </row>
    <row r="314" spans="1:17" ht="14.45" customHeight="1" x14ac:dyDescent="0.2">
      <c r="A314" s="507" t="s">
        <v>1587</v>
      </c>
      <c r="B314" s="508" t="s">
        <v>1588</v>
      </c>
      <c r="C314" s="508" t="s">
        <v>1589</v>
      </c>
      <c r="D314" s="508" t="s">
        <v>1683</v>
      </c>
      <c r="E314" s="508" t="s">
        <v>1684</v>
      </c>
      <c r="F314" s="512"/>
      <c r="G314" s="512"/>
      <c r="H314" s="512"/>
      <c r="I314" s="512"/>
      <c r="J314" s="512"/>
      <c r="K314" s="512"/>
      <c r="L314" s="512"/>
      <c r="M314" s="512"/>
      <c r="N314" s="512">
        <v>0</v>
      </c>
      <c r="O314" s="512">
        <v>0</v>
      </c>
      <c r="P314" s="535"/>
      <c r="Q314" s="513"/>
    </row>
    <row r="315" spans="1:17" ht="14.45" customHeight="1" x14ac:dyDescent="0.2">
      <c r="A315" s="507" t="s">
        <v>1587</v>
      </c>
      <c r="B315" s="508" t="s">
        <v>1588</v>
      </c>
      <c r="C315" s="508" t="s">
        <v>1589</v>
      </c>
      <c r="D315" s="508" t="s">
        <v>1685</v>
      </c>
      <c r="E315" s="508" t="s">
        <v>1686</v>
      </c>
      <c r="F315" s="512">
        <v>1</v>
      </c>
      <c r="G315" s="512">
        <v>271</v>
      </c>
      <c r="H315" s="512"/>
      <c r="I315" s="512">
        <v>271</v>
      </c>
      <c r="J315" s="512"/>
      <c r="K315" s="512"/>
      <c r="L315" s="512"/>
      <c r="M315" s="512"/>
      <c r="N315" s="512">
        <v>1</v>
      </c>
      <c r="O315" s="512">
        <v>275</v>
      </c>
      <c r="P315" s="535"/>
      <c r="Q315" s="513">
        <v>275</v>
      </c>
    </row>
    <row r="316" spans="1:17" ht="14.45" customHeight="1" x14ac:dyDescent="0.2">
      <c r="A316" s="507" t="s">
        <v>1587</v>
      </c>
      <c r="B316" s="508" t="s">
        <v>1588</v>
      </c>
      <c r="C316" s="508" t="s">
        <v>1589</v>
      </c>
      <c r="D316" s="508" t="s">
        <v>1691</v>
      </c>
      <c r="E316" s="508" t="s">
        <v>1692</v>
      </c>
      <c r="F316" s="512">
        <v>261</v>
      </c>
      <c r="G316" s="512">
        <v>12267</v>
      </c>
      <c r="H316" s="512">
        <v>1.5818181818181818</v>
      </c>
      <c r="I316" s="512">
        <v>47</v>
      </c>
      <c r="J316" s="512">
        <v>165</v>
      </c>
      <c r="K316" s="512">
        <v>7755</v>
      </c>
      <c r="L316" s="512">
        <v>1</v>
      </c>
      <c r="M316" s="512">
        <v>47</v>
      </c>
      <c r="N316" s="512">
        <v>266</v>
      </c>
      <c r="O316" s="512">
        <v>12502</v>
      </c>
      <c r="P316" s="535">
        <v>1.6121212121212121</v>
      </c>
      <c r="Q316" s="513">
        <v>47</v>
      </c>
    </row>
    <row r="317" spans="1:17" ht="14.45" customHeight="1" x14ac:dyDescent="0.2">
      <c r="A317" s="507" t="s">
        <v>1587</v>
      </c>
      <c r="B317" s="508" t="s">
        <v>1588</v>
      </c>
      <c r="C317" s="508" t="s">
        <v>1589</v>
      </c>
      <c r="D317" s="508" t="s">
        <v>1699</v>
      </c>
      <c r="E317" s="508" t="s">
        <v>1700</v>
      </c>
      <c r="F317" s="512">
        <v>1</v>
      </c>
      <c r="G317" s="512">
        <v>242</v>
      </c>
      <c r="H317" s="512">
        <v>0.33333333333333331</v>
      </c>
      <c r="I317" s="512">
        <v>242</v>
      </c>
      <c r="J317" s="512">
        <v>3</v>
      </c>
      <c r="K317" s="512">
        <v>726</v>
      </c>
      <c r="L317" s="512">
        <v>1</v>
      </c>
      <c r="M317" s="512">
        <v>242</v>
      </c>
      <c r="N317" s="512"/>
      <c r="O317" s="512"/>
      <c r="P317" s="535"/>
      <c r="Q317" s="513"/>
    </row>
    <row r="318" spans="1:17" ht="14.45" customHeight="1" x14ac:dyDescent="0.2">
      <c r="A318" s="507" t="s">
        <v>1587</v>
      </c>
      <c r="B318" s="508" t="s">
        <v>1588</v>
      </c>
      <c r="C318" s="508" t="s">
        <v>1589</v>
      </c>
      <c r="D318" s="508" t="s">
        <v>1701</v>
      </c>
      <c r="E318" s="508" t="s">
        <v>1702</v>
      </c>
      <c r="F318" s="512">
        <v>51</v>
      </c>
      <c r="G318" s="512">
        <v>76143</v>
      </c>
      <c r="H318" s="512">
        <v>1.7586206896551724</v>
      </c>
      <c r="I318" s="512">
        <v>1493</v>
      </c>
      <c r="J318" s="512">
        <v>29</v>
      </c>
      <c r="K318" s="512">
        <v>43297</v>
      </c>
      <c r="L318" s="512">
        <v>1</v>
      </c>
      <c r="M318" s="512">
        <v>1493</v>
      </c>
      <c r="N318" s="512">
        <v>31</v>
      </c>
      <c r="O318" s="512">
        <v>46376</v>
      </c>
      <c r="P318" s="535">
        <v>1.071113472065039</v>
      </c>
      <c r="Q318" s="513">
        <v>1496</v>
      </c>
    </row>
    <row r="319" spans="1:17" ht="14.45" customHeight="1" x14ac:dyDescent="0.2">
      <c r="A319" s="507" t="s">
        <v>1587</v>
      </c>
      <c r="B319" s="508" t="s">
        <v>1588</v>
      </c>
      <c r="C319" s="508" t="s">
        <v>1589</v>
      </c>
      <c r="D319" s="508" t="s">
        <v>1703</v>
      </c>
      <c r="E319" s="508" t="s">
        <v>1704</v>
      </c>
      <c r="F319" s="512">
        <v>37</v>
      </c>
      <c r="G319" s="512">
        <v>12099</v>
      </c>
      <c r="H319" s="512">
        <v>0.53623188405797106</v>
      </c>
      <c r="I319" s="512">
        <v>327</v>
      </c>
      <c r="J319" s="512">
        <v>69</v>
      </c>
      <c r="K319" s="512">
        <v>22563</v>
      </c>
      <c r="L319" s="512">
        <v>1</v>
      </c>
      <c r="M319" s="512">
        <v>327</v>
      </c>
      <c r="N319" s="512">
        <v>60</v>
      </c>
      <c r="O319" s="512">
        <v>19740</v>
      </c>
      <c r="P319" s="535">
        <v>0.87488365908788723</v>
      </c>
      <c r="Q319" s="513">
        <v>329</v>
      </c>
    </row>
    <row r="320" spans="1:17" ht="14.45" customHeight="1" x14ac:dyDescent="0.2">
      <c r="A320" s="507" t="s">
        <v>1587</v>
      </c>
      <c r="B320" s="508" t="s">
        <v>1588</v>
      </c>
      <c r="C320" s="508" t="s">
        <v>1589</v>
      </c>
      <c r="D320" s="508" t="s">
        <v>1705</v>
      </c>
      <c r="E320" s="508" t="s">
        <v>1706</v>
      </c>
      <c r="F320" s="512">
        <v>9</v>
      </c>
      <c r="G320" s="512">
        <v>7983</v>
      </c>
      <c r="H320" s="512">
        <v>0.56186655405405406</v>
      </c>
      <c r="I320" s="512">
        <v>887</v>
      </c>
      <c r="J320" s="512">
        <v>16</v>
      </c>
      <c r="K320" s="512">
        <v>14208</v>
      </c>
      <c r="L320" s="512">
        <v>1</v>
      </c>
      <c r="M320" s="512">
        <v>888</v>
      </c>
      <c r="N320" s="512">
        <v>5</v>
      </c>
      <c r="O320" s="512">
        <v>4455</v>
      </c>
      <c r="P320" s="535">
        <v>0.31355574324324326</v>
      </c>
      <c r="Q320" s="513">
        <v>891</v>
      </c>
    </row>
    <row r="321" spans="1:17" ht="14.45" customHeight="1" x14ac:dyDescent="0.2">
      <c r="A321" s="507" t="s">
        <v>1587</v>
      </c>
      <c r="B321" s="508" t="s">
        <v>1588</v>
      </c>
      <c r="C321" s="508" t="s">
        <v>1589</v>
      </c>
      <c r="D321" s="508" t="s">
        <v>1709</v>
      </c>
      <c r="E321" s="508" t="s">
        <v>1710</v>
      </c>
      <c r="F321" s="512">
        <v>578</v>
      </c>
      <c r="G321" s="512">
        <v>150280</v>
      </c>
      <c r="H321" s="512">
        <v>0.55046409236427041</v>
      </c>
      <c r="I321" s="512">
        <v>260</v>
      </c>
      <c r="J321" s="512">
        <v>1046</v>
      </c>
      <c r="K321" s="512">
        <v>273006</v>
      </c>
      <c r="L321" s="512">
        <v>1</v>
      </c>
      <c r="M321" s="512">
        <v>261</v>
      </c>
      <c r="N321" s="512">
        <v>1276</v>
      </c>
      <c r="O321" s="512">
        <v>334312</v>
      </c>
      <c r="P321" s="535">
        <v>1.2245591671977905</v>
      </c>
      <c r="Q321" s="513">
        <v>262</v>
      </c>
    </row>
    <row r="322" spans="1:17" ht="14.45" customHeight="1" x14ac:dyDescent="0.2">
      <c r="A322" s="507" t="s">
        <v>1587</v>
      </c>
      <c r="B322" s="508" t="s">
        <v>1588</v>
      </c>
      <c r="C322" s="508" t="s">
        <v>1589</v>
      </c>
      <c r="D322" s="508" t="s">
        <v>1711</v>
      </c>
      <c r="E322" s="508" t="s">
        <v>1712</v>
      </c>
      <c r="F322" s="512">
        <v>1</v>
      </c>
      <c r="G322" s="512">
        <v>165</v>
      </c>
      <c r="H322" s="512">
        <v>8.3333333333333329E-2</v>
      </c>
      <c r="I322" s="512">
        <v>165</v>
      </c>
      <c r="J322" s="512">
        <v>12</v>
      </c>
      <c r="K322" s="512">
        <v>1980</v>
      </c>
      <c r="L322" s="512">
        <v>1</v>
      </c>
      <c r="M322" s="512">
        <v>165</v>
      </c>
      <c r="N322" s="512">
        <v>23</v>
      </c>
      <c r="O322" s="512">
        <v>3818</v>
      </c>
      <c r="P322" s="535">
        <v>1.9282828282828284</v>
      </c>
      <c r="Q322" s="513">
        <v>166</v>
      </c>
    </row>
    <row r="323" spans="1:17" ht="14.45" customHeight="1" x14ac:dyDescent="0.2">
      <c r="A323" s="507" t="s">
        <v>1757</v>
      </c>
      <c r="B323" s="508" t="s">
        <v>1588</v>
      </c>
      <c r="C323" s="508" t="s">
        <v>1589</v>
      </c>
      <c r="D323" s="508" t="s">
        <v>1590</v>
      </c>
      <c r="E323" s="508" t="s">
        <v>1591</v>
      </c>
      <c r="F323" s="512">
        <v>1092</v>
      </c>
      <c r="G323" s="512">
        <v>188916</v>
      </c>
      <c r="H323" s="512">
        <v>1.0233026747700609</v>
      </c>
      <c r="I323" s="512">
        <v>173</v>
      </c>
      <c r="J323" s="512">
        <v>1061</v>
      </c>
      <c r="K323" s="512">
        <v>184614</v>
      </c>
      <c r="L323" s="512">
        <v>1</v>
      </c>
      <c r="M323" s="512">
        <v>174</v>
      </c>
      <c r="N323" s="512">
        <v>1148</v>
      </c>
      <c r="O323" s="512">
        <v>200900</v>
      </c>
      <c r="P323" s="535">
        <v>1.0882164949570454</v>
      </c>
      <c r="Q323" s="513">
        <v>175</v>
      </c>
    </row>
    <row r="324" spans="1:17" ht="14.45" customHeight="1" x14ac:dyDescent="0.2">
      <c r="A324" s="507" t="s">
        <v>1757</v>
      </c>
      <c r="B324" s="508" t="s">
        <v>1588</v>
      </c>
      <c r="C324" s="508" t="s">
        <v>1589</v>
      </c>
      <c r="D324" s="508" t="s">
        <v>1592</v>
      </c>
      <c r="E324" s="508" t="s">
        <v>1593</v>
      </c>
      <c r="F324" s="512"/>
      <c r="G324" s="512"/>
      <c r="H324" s="512"/>
      <c r="I324" s="512"/>
      <c r="J324" s="512"/>
      <c r="K324" s="512"/>
      <c r="L324" s="512"/>
      <c r="M324" s="512"/>
      <c r="N324" s="512">
        <v>2</v>
      </c>
      <c r="O324" s="512">
        <v>390</v>
      </c>
      <c r="P324" s="535"/>
      <c r="Q324" s="513">
        <v>195</v>
      </c>
    </row>
    <row r="325" spans="1:17" ht="14.45" customHeight="1" x14ac:dyDescent="0.2">
      <c r="A325" s="507" t="s">
        <v>1757</v>
      </c>
      <c r="B325" s="508" t="s">
        <v>1588</v>
      </c>
      <c r="C325" s="508" t="s">
        <v>1589</v>
      </c>
      <c r="D325" s="508" t="s">
        <v>1594</v>
      </c>
      <c r="E325" s="508" t="s">
        <v>1595</v>
      </c>
      <c r="F325" s="512">
        <v>8</v>
      </c>
      <c r="G325" s="512">
        <v>608</v>
      </c>
      <c r="H325" s="512">
        <v>2</v>
      </c>
      <c r="I325" s="512">
        <v>76</v>
      </c>
      <c r="J325" s="512">
        <v>4</v>
      </c>
      <c r="K325" s="512">
        <v>304</v>
      </c>
      <c r="L325" s="512">
        <v>1</v>
      </c>
      <c r="M325" s="512">
        <v>76</v>
      </c>
      <c r="N325" s="512">
        <v>3</v>
      </c>
      <c r="O325" s="512">
        <v>231</v>
      </c>
      <c r="P325" s="535">
        <v>0.75986842105263153</v>
      </c>
      <c r="Q325" s="513">
        <v>77</v>
      </c>
    </row>
    <row r="326" spans="1:17" ht="14.45" customHeight="1" x14ac:dyDescent="0.2">
      <c r="A326" s="507" t="s">
        <v>1757</v>
      </c>
      <c r="B326" s="508" t="s">
        <v>1588</v>
      </c>
      <c r="C326" s="508" t="s">
        <v>1589</v>
      </c>
      <c r="D326" s="508" t="s">
        <v>1604</v>
      </c>
      <c r="E326" s="508" t="s">
        <v>1605</v>
      </c>
      <c r="F326" s="512">
        <v>262</v>
      </c>
      <c r="G326" s="512">
        <v>280340</v>
      </c>
      <c r="H326" s="512">
        <v>0.51984126984126988</v>
      </c>
      <c r="I326" s="512">
        <v>1070</v>
      </c>
      <c r="J326" s="512">
        <v>504</v>
      </c>
      <c r="K326" s="512">
        <v>539280</v>
      </c>
      <c r="L326" s="512">
        <v>1</v>
      </c>
      <c r="M326" s="512">
        <v>1070</v>
      </c>
      <c r="N326" s="512">
        <v>473</v>
      </c>
      <c r="O326" s="512">
        <v>507529</v>
      </c>
      <c r="P326" s="535">
        <v>0.941123349651387</v>
      </c>
      <c r="Q326" s="513">
        <v>1073</v>
      </c>
    </row>
    <row r="327" spans="1:17" ht="14.45" customHeight="1" x14ac:dyDescent="0.2">
      <c r="A327" s="507" t="s">
        <v>1757</v>
      </c>
      <c r="B327" s="508" t="s">
        <v>1588</v>
      </c>
      <c r="C327" s="508" t="s">
        <v>1589</v>
      </c>
      <c r="D327" s="508" t="s">
        <v>1606</v>
      </c>
      <c r="E327" s="508" t="s">
        <v>1607</v>
      </c>
      <c r="F327" s="512">
        <v>2939</v>
      </c>
      <c r="G327" s="512">
        <v>135194</v>
      </c>
      <c r="H327" s="512">
        <v>1.0785321100917431</v>
      </c>
      <c r="I327" s="512">
        <v>46</v>
      </c>
      <c r="J327" s="512">
        <v>2725</v>
      </c>
      <c r="K327" s="512">
        <v>125350</v>
      </c>
      <c r="L327" s="512">
        <v>1</v>
      </c>
      <c r="M327" s="512">
        <v>46</v>
      </c>
      <c r="N327" s="512">
        <v>2514</v>
      </c>
      <c r="O327" s="512">
        <v>118158</v>
      </c>
      <c r="P327" s="535">
        <v>0.94262465097726367</v>
      </c>
      <c r="Q327" s="513">
        <v>47</v>
      </c>
    </row>
    <row r="328" spans="1:17" ht="14.45" customHeight="1" x14ac:dyDescent="0.2">
      <c r="A328" s="507" t="s">
        <v>1757</v>
      </c>
      <c r="B328" s="508" t="s">
        <v>1588</v>
      </c>
      <c r="C328" s="508" t="s">
        <v>1589</v>
      </c>
      <c r="D328" s="508" t="s">
        <v>1608</v>
      </c>
      <c r="E328" s="508" t="s">
        <v>1609</v>
      </c>
      <c r="F328" s="512">
        <v>129</v>
      </c>
      <c r="G328" s="512">
        <v>44763</v>
      </c>
      <c r="H328" s="512">
        <v>1</v>
      </c>
      <c r="I328" s="512">
        <v>347</v>
      </c>
      <c r="J328" s="512">
        <v>129</v>
      </c>
      <c r="K328" s="512">
        <v>44763</v>
      </c>
      <c r="L328" s="512">
        <v>1</v>
      </c>
      <c r="M328" s="512">
        <v>347</v>
      </c>
      <c r="N328" s="512">
        <v>100</v>
      </c>
      <c r="O328" s="512">
        <v>34800</v>
      </c>
      <c r="P328" s="535">
        <v>0.77742778634139798</v>
      </c>
      <c r="Q328" s="513">
        <v>348</v>
      </c>
    </row>
    <row r="329" spans="1:17" ht="14.45" customHeight="1" x14ac:dyDescent="0.2">
      <c r="A329" s="507" t="s">
        <v>1757</v>
      </c>
      <c r="B329" s="508" t="s">
        <v>1588</v>
      </c>
      <c r="C329" s="508" t="s">
        <v>1589</v>
      </c>
      <c r="D329" s="508" t="s">
        <v>1610</v>
      </c>
      <c r="E329" s="508" t="s">
        <v>1611</v>
      </c>
      <c r="F329" s="512">
        <v>445</v>
      </c>
      <c r="G329" s="512">
        <v>22695</v>
      </c>
      <c r="H329" s="512">
        <v>1.4448051948051948</v>
      </c>
      <c r="I329" s="512">
        <v>51</v>
      </c>
      <c r="J329" s="512">
        <v>308</v>
      </c>
      <c r="K329" s="512">
        <v>15708</v>
      </c>
      <c r="L329" s="512">
        <v>1</v>
      </c>
      <c r="M329" s="512">
        <v>51</v>
      </c>
      <c r="N329" s="512">
        <v>346</v>
      </c>
      <c r="O329" s="512">
        <v>17646</v>
      </c>
      <c r="P329" s="535">
        <v>1.1233766233766234</v>
      </c>
      <c r="Q329" s="513">
        <v>51</v>
      </c>
    </row>
    <row r="330" spans="1:17" ht="14.45" customHeight="1" x14ac:dyDescent="0.2">
      <c r="A330" s="507" t="s">
        <v>1757</v>
      </c>
      <c r="B330" s="508" t="s">
        <v>1588</v>
      </c>
      <c r="C330" s="508" t="s">
        <v>1589</v>
      </c>
      <c r="D330" s="508" t="s">
        <v>1614</v>
      </c>
      <c r="E330" s="508" t="s">
        <v>1615</v>
      </c>
      <c r="F330" s="512">
        <v>1991</v>
      </c>
      <c r="G330" s="512">
        <v>750607</v>
      </c>
      <c r="H330" s="512">
        <v>0.96276595744680848</v>
      </c>
      <c r="I330" s="512">
        <v>377</v>
      </c>
      <c r="J330" s="512">
        <v>2068</v>
      </c>
      <c r="K330" s="512">
        <v>779636</v>
      </c>
      <c r="L330" s="512">
        <v>1</v>
      </c>
      <c r="M330" s="512">
        <v>377</v>
      </c>
      <c r="N330" s="512">
        <v>2062</v>
      </c>
      <c r="O330" s="512">
        <v>779436</v>
      </c>
      <c r="P330" s="535">
        <v>0.99974347002960351</v>
      </c>
      <c r="Q330" s="513">
        <v>378</v>
      </c>
    </row>
    <row r="331" spans="1:17" ht="14.45" customHeight="1" x14ac:dyDescent="0.2">
      <c r="A331" s="507" t="s">
        <v>1757</v>
      </c>
      <c r="B331" s="508" t="s">
        <v>1588</v>
      </c>
      <c r="C331" s="508" t="s">
        <v>1589</v>
      </c>
      <c r="D331" s="508" t="s">
        <v>1618</v>
      </c>
      <c r="E331" s="508" t="s">
        <v>1619</v>
      </c>
      <c r="F331" s="512">
        <v>1325</v>
      </c>
      <c r="G331" s="512">
        <v>694300</v>
      </c>
      <c r="H331" s="512">
        <v>1.0869565217391304</v>
      </c>
      <c r="I331" s="512">
        <v>524</v>
      </c>
      <c r="J331" s="512">
        <v>1219</v>
      </c>
      <c r="K331" s="512">
        <v>638756</v>
      </c>
      <c r="L331" s="512">
        <v>1</v>
      </c>
      <c r="M331" s="512">
        <v>524</v>
      </c>
      <c r="N331" s="512">
        <v>1376</v>
      </c>
      <c r="O331" s="512">
        <v>722400</v>
      </c>
      <c r="P331" s="535">
        <v>1.1309482807206508</v>
      </c>
      <c r="Q331" s="513">
        <v>525</v>
      </c>
    </row>
    <row r="332" spans="1:17" ht="14.45" customHeight="1" x14ac:dyDescent="0.2">
      <c r="A332" s="507" t="s">
        <v>1757</v>
      </c>
      <c r="B332" s="508" t="s">
        <v>1588</v>
      </c>
      <c r="C332" s="508" t="s">
        <v>1589</v>
      </c>
      <c r="D332" s="508" t="s">
        <v>1620</v>
      </c>
      <c r="E332" s="508" t="s">
        <v>1621</v>
      </c>
      <c r="F332" s="512">
        <v>146</v>
      </c>
      <c r="G332" s="512">
        <v>8322</v>
      </c>
      <c r="H332" s="512">
        <v>0.9152095018145826</v>
      </c>
      <c r="I332" s="512">
        <v>57</v>
      </c>
      <c r="J332" s="512">
        <v>159</v>
      </c>
      <c r="K332" s="512">
        <v>9093</v>
      </c>
      <c r="L332" s="512">
        <v>1</v>
      </c>
      <c r="M332" s="512">
        <v>57.188679245283019</v>
      </c>
      <c r="N332" s="512">
        <v>116</v>
      </c>
      <c r="O332" s="512">
        <v>6728</v>
      </c>
      <c r="P332" s="535">
        <v>0.73990982074122946</v>
      </c>
      <c r="Q332" s="513">
        <v>58</v>
      </c>
    </row>
    <row r="333" spans="1:17" ht="14.45" customHeight="1" x14ac:dyDescent="0.2">
      <c r="A333" s="507" t="s">
        <v>1757</v>
      </c>
      <c r="B333" s="508" t="s">
        <v>1588</v>
      </c>
      <c r="C333" s="508" t="s">
        <v>1589</v>
      </c>
      <c r="D333" s="508" t="s">
        <v>1622</v>
      </c>
      <c r="E333" s="508" t="s">
        <v>1623</v>
      </c>
      <c r="F333" s="512">
        <v>10</v>
      </c>
      <c r="G333" s="512">
        <v>2240</v>
      </c>
      <c r="H333" s="512">
        <v>1.4222222222222223</v>
      </c>
      <c r="I333" s="512">
        <v>224</v>
      </c>
      <c r="J333" s="512">
        <v>7</v>
      </c>
      <c r="K333" s="512">
        <v>1575</v>
      </c>
      <c r="L333" s="512">
        <v>1</v>
      </c>
      <c r="M333" s="512">
        <v>225</v>
      </c>
      <c r="N333" s="512">
        <v>11</v>
      </c>
      <c r="O333" s="512">
        <v>2486</v>
      </c>
      <c r="P333" s="535">
        <v>1.5784126984126985</v>
      </c>
      <c r="Q333" s="513">
        <v>226</v>
      </c>
    </row>
    <row r="334" spans="1:17" ht="14.45" customHeight="1" x14ac:dyDescent="0.2">
      <c r="A334" s="507" t="s">
        <v>1757</v>
      </c>
      <c r="B334" s="508" t="s">
        <v>1588</v>
      </c>
      <c r="C334" s="508" t="s">
        <v>1589</v>
      </c>
      <c r="D334" s="508" t="s">
        <v>1624</v>
      </c>
      <c r="E334" s="508" t="s">
        <v>1625</v>
      </c>
      <c r="F334" s="512">
        <v>10</v>
      </c>
      <c r="G334" s="512">
        <v>5530</v>
      </c>
      <c r="H334" s="512">
        <v>1.6636582430806257</v>
      </c>
      <c r="I334" s="512">
        <v>553</v>
      </c>
      <c r="J334" s="512">
        <v>6</v>
      </c>
      <c r="K334" s="512">
        <v>3324</v>
      </c>
      <c r="L334" s="512">
        <v>1</v>
      </c>
      <c r="M334" s="512">
        <v>554</v>
      </c>
      <c r="N334" s="512">
        <v>11</v>
      </c>
      <c r="O334" s="512">
        <v>6105</v>
      </c>
      <c r="P334" s="535">
        <v>1.8366425992779782</v>
      </c>
      <c r="Q334" s="513">
        <v>555</v>
      </c>
    </row>
    <row r="335" spans="1:17" ht="14.45" customHeight="1" x14ac:dyDescent="0.2">
      <c r="A335" s="507" t="s">
        <v>1757</v>
      </c>
      <c r="B335" s="508" t="s">
        <v>1588</v>
      </c>
      <c r="C335" s="508" t="s">
        <v>1589</v>
      </c>
      <c r="D335" s="508" t="s">
        <v>1626</v>
      </c>
      <c r="E335" s="508" t="s">
        <v>1627</v>
      </c>
      <c r="F335" s="512">
        <v>1</v>
      </c>
      <c r="G335" s="512">
        <v>213</v>
      </c>
      <c r="H335" s="512">
        <v>0.19906542056074766</v>
      </c>
      <c r="I335" s="512">
        <v>213</v>
      </c>
      <c r="J335" s="512">
        <v>5</v>
      </c>
      <c r="K335" s="512">
        <v>1070</v>
      </c>
      <c r="L335" s="512">
        <v>1</v>
      </c>
      <c r="M335" s="512">
        <v>214</v>
      </c>
      <c r="N335" s="512">
        <v>5</v>
      </c>
      <c r="O335" s="512">
        <v>1080</v>
      </c>
      <c r="P335" s="535">
        <v>1.0093457943925233</v>
      </c>
      <c r="Q335" s="513">
        <v>216</v>
      </c>
    </row>
    <row r="336" spans="1:17" ht="14.45" customHeight="1" x14ac:dyDescent="0.2">
      <c r="A336" s="507" t="s">
        <v>1757</v>
      </c>
      <c r="B336" s="508" t="s">
        <v>1588</v>
      </c>
      <c r="C336" s="508" t="s">
        <v>1589</v>
      </c>
      <c r="D336" s="508" t="s">
        <v>1628</v>
      </c>
      <c r="E336" s="508" t="s">
        <v>1629</v>
      </c>
      <c r="F336" s="512">
        <v>102</v>
      </c>
      <c r="G336" s="512">
        <v>14382</v>
      </c>
      <c r="H336" s="512">
        <v>0.86565547128927411</v>
      </c>
      <c r="I336" s="512">
        <v>141</v>
      </c>
      <c r="J336" s="512">
        <v>117</v>
      </c>
      <c r="K336" s="512">
        <v>16614</v>
      </c>
      <c r="L336" s="512">
        <v>1</v>
      </c>
      <c r="M336" s="512">
        <v>142</v>
      </c>
      <c r="N336" s="512">
        <v>130</v>
      </c>
      <c r="O336" s="512">
        <v>18590</v>
      </c>
      <c r="P336" s="535">
        <v>1.1189358372456963</v>
      </c>
      <c r="Q336" s="513">
        <v>143</v>
      </c>
    </row>
    <row r="337" spans="1:17" ht="14.45" customHeight="1" x14ac:dyDescent="0.2">
      <c r="A337" s="507" t="s">
        <v>1757</v>
      </c>
      <c r="B337" s="508" t="s">
        <v>1588</v>
      </c>
      <c r="C337" s="508" t="s">
        <v>1589</v>
      </c>
      <c r="D337" s="508" t="s">
        <v>1630</v>
      </c>
      <c r="E337" s="508" t="s">
        <v>1631</v>
      </c>
      <c r="F337" s="512">
        <v>0</v>
      </c>
      <c r="G337" s="512">
        <v>0</v>
      </c>
      <c r="H337" s="512"/>
      <c r="I337" s="512"/>
      <c r="J337" s="512"/>
      <c r="K337" s="512"/>
      <c r="L337" s="512"/>
      <c r="M337" s="512"/>
      <c r="N337" s="512">
        <v>5</v>
      </c>
      <c r="O337" s="512">
        <v>1110</v>
      </c>
      <c r="P337" s="535"/>
      <c r="Q337" s="513">
        <v>222</v>
      </c>
    </row>
    <row r="338" spans="1:17" ht="14.45" customHeight="1" x14ac:dyDescent="0.2">
      <c r="A338" s="507" t="s">
        <v>1757</v>
      </c>
      <c r="B338" s="508" t="s">
        <v>1588</v>
      </c>
      <c r="C338" s="508" t="s">
        <v>1589</v>
      </c>
      <c r="D338" s="508" t="s">
        <v>1634</v>
      </c>
      <c r="E338" s="508" t="s">
        <v>1635</v>
      </c>
      <c r="F338" s="512">
        <v>2068</v>
      </c>
      <c r="G338" s="512">
        <v>35156</v>
      </c>
      <c r="H338" s="512">
        <v>1.1501668520578421</v>
      </c>
      <c r="I338" s="512">
        <v>17</v>
      </c>
      <c r="J338" s="512">
        <v>1798</v>
      </c>
      <c r="K338" s="512">
        <v>30566</v>
      </c>
      <c r="L338" s="512">
        <v>1</v>
      </c>
      <c r="M338" s="512">
        <v>17</v>
      </c>
      <c r="N338" s="512">
        <v>1931</v>
      </c>
      <c r="O338" s="512">
        <v>32827</v>
      </c>
      <c r="P338" s="535">
        <v>1.0739710789766408</v>
      </c>
      <c r="Q338" s="513">
        <v>17</v>
      </c>
    </row>
    <row r="339" spans="1:17" ht="14.45" customHeight="1" x14ac:dyDescent="0.2">
      <c r="A339" s="507" t="s">
        <v>1757</v>
      </c>
      <c r="B339" s="508" t="s">
        <v>1588</v>
      </c>
      <c r="C339" s="508" t="s">
        <v>1589</v>
      </c>
      <c r="D339" s="508" t="s">
        <v>1636</v>
      </c>
      <c r="E339" s="508" t="s">
        <v>1637</v>
      </c>
      <c r="F339" s="512">
        <v>652</v>
      </c>
      <c r="G339" s="512">
        <v>93236</v>
      </c>
      <c r="H339" s="512">
        <v>0.8635761589403973</v>
      </c>
      <c r="I339" s="512">
        <v>143</v>
      </c>
      <c r="J339" s="512">
        <v>755</v>
      </c>
      <c r="K339" s="512">
        <v>107965</v>
      </c>
      <c r="L339" s="512">
        <v>1</v>
      </c>
      <c r="M339" s="512">
        <v>143</v>
      </c>
      <c r="N339" s="512">
        <v>494</v>
      </c>
      <c r="O339" s="512">
        <v>71136</v>
      </c>
      <c r="P339" s="535">
        <v>0.65888019265502706</v>
      </c>
      <c r="Q339" s="513">
        <v>144</v>
      </c>
    </row>
    <row r="340" spans="1:17" ht="14.45" customHeight="1" x14ac:dyDescent="0.2">
      <c r="A340" s="507" t="s">
        <v>1757</v>
      </c>
      <c r="B340" s="508" t="s">
        <v>1588</v>
      </c>
      <c r="C340" s="508" t="s">
        <v>1589</v>
      </c>
      <c r="D340" s="508" t="s">
        <v>1638</v>
      </c>
      <c r="E340" s="508" t="s">
        <v>1639</v>
      </c>
      <c r="F340" s="512">
        <v>83</v>
      </c>
      <c r="G340" s="512">
        <v>5395</v>
      </c>
      <c r="H340" s="512">
        <v>0.5</v>
      </c>
      <c r="I340" s="512">
        <v>65</v>
      </c>
      <c r="J340" s="512">
        <v>166</v>
      </c>
      <c r="K340" s="512">
        <v>10790</v>
      </c>
      <c r="L340" s="512">
        <v>1</v>
      </c>
      <c r="M340" s="512">
        <v>65</v>
      </c>
      <c r="N340" s="512">
        <v>87</v>
      </c>
      <c r="O340" s="512">
        <v>5742</v>
      </c>
      <c r="P340" s="535">
        <v>0.53215940685820207</v>
      </c>
      <c r="Q340" s="513">
        <v>66</v>
      </c>
    </row>
    <row r="341" spans="1:17" ht="14.45" customHeight="1" x14ac:dyDescent="0.2">
      <c r="A341" s="507" t="s">
        <v>1757</v>
      </c>
      <c r="B341" s="508" t="s">
        <v>1588</v>
      </c>
      <c r="C341" s="508" t="s">
        <v>1589</v>
      </c>
      <c r="D341" s="508" t="s">
        <v>1642</v>
      </c>
      <c r="E341" s="508" t="s">
        <v>1643</v>
      </c>
      <c r="F341" s="512"/>
      <c r="G341" s="512"/>
      <c r="H341" s="512"/>
      <c r="I341" s="512"/>
      <c r="J341" s="512"/>
      <c r="K341" s="512"/>
      <c r="L341" s="512"/>
      <c r="M341" s="512"/>
      <c r="N341" s="512">
        <v>1</v>
      </c>
      <c r="O341" s="512">
        <v>44</v>
      </c>
      <c r="P341" s="535"/>
      <c r="Q341" s="513">
        <v>44</v>
      </c>
    </row>
    <row r="342" spans="1:17" ht="14.45" customHeight="1" x14ac:dyDescent="0.2">
      <c r="A342" s="507" t="s">
        <v>1757</v>
      </c>
      <c r="B342" s="508" t="s">
        <v>1588</v>
      </c>
      <c r="C342" s="508" t="s">
        <v>1589</v>
      </c>
      <c r="D342" s="508" t="s">
        <v>1644</v>
      </c>
      <c r="E342" s="508" t="s">
        <v>1645</v>
      </c>
      <c r="F342" s="512">
        <v>2135</v>
      </c>
      <c r="G342" s="512">
        <v>290360</v>
      </c>
      <c r="H342" s="512">
        <v>1.0787555449877768</v>
      </c>
      <c r="I342" s="512">
        <v>136</v>
      </c>
      <c r="J342" s="512">
        <v>1969</v>
      </c>
      <c r="K342" s="512">
        <v>269162</v>
      </c>
      <c r="L342" s="512">
        <v>1</v>
      </c>
      <c r="M342" s="512">
        <v>136.69984763839511</v>
      </c>
      <c r="N342" s="512">
        <v>1774</v>
      </c>
      <c r="O342" s="512">
        <v>244812</v>
      </c>
      <c r="P342" s="535">
        <v>0.90953403526500765</v>
      </c>
      <c r="Q342" s="513">
        <v>138</v>
      </c>
    </row>
    <row r="343" spans="1:17" ht="14.45" customHeight="1" x14ac:dyDescent="0.2">
      <c r="A343" s="507" t="s">
        <v>1757</v>
      </c>
      <c r="B343" s="508" t="s">
        <v>1588</v>
      </c>
      <c r="C343" s="508" t="s">
        <v>1589</v>
      </c>
      <c r="D343" s="508" t="s">
        <v>1646</v>
      </c>
      <c r="E343" s="508" t="s">
        <v>1647</v>
      </c>
      <c r="F343" s="512">
        <v>395</v>
      </c>
      <c r="G343" s="512">
        <v>35945</v>
      </c>
      <c r="H343" s="512">
        <v>0.88764044943820219</v>
      </c>
      <c r="I343" s="512">
        <v>91</v>
      </c>
      <c r="J343" s="512">
        <v>445</v>
      </c>
      <c r="K343" s="512">
        <v>40495</v>
      </c>
      <c r="L343" s="512">
        <v>1</v>
      </c>
      <c r="M343" s="512">
        <v>91</v>
      </c>
      <c r="N343" s="512">
        <v>526</v>
      </c>
      <c r="O343" s="512">
        <v>48392</v>
      </c>
      <c r="P343" s="535">
        <v>1.1950117298431906</v>
      </c>
      <c r="Q343" s="513">
        <v>92</v>
      </c>
    </row>
    <row r="344" spans="1:17" ht="14.45" customHeight="1" x14ac:dyDescent="0.2">
      <c r="A344" s="507" t="s">
        <v>1757</v>
      </c>
      <c r="B344" s="508" t="s">
        <v>1588</v>
      </c>
      <c r="C344" s="508" t="s">
        <v>1589</v>
      </c>
      <c r="D344" s="508" t="s">
        <v>1648</v>
      </c>
      <c r="E344" s="508" t="s">
        <v>1649</v>
      </c>
      <c r="F344" s="512">
        <v>32</v>
      </c>
      <c r="G344" s="512">
        <v>4384</v>
      </c>
      <c r="H344" s="512">
        <v>0.96014016644765654</v>
      </c>
      <c r="I344" s="512">
        <v>137</v>
      </c>
      <c r="J344" s="512">
        <v>33</v>
      </c>
      <c r="K344" s="512">
        <v>4566</v>
      </c>
      <c r="L344" s="512">
        <v>1</v>
      </c>
      <c r="M344" s="512">
        <v>138.36363636363637</v>
      </c>
      <c r="N344" s="512">
        <v>28</v>
      </c>
      <c r="O344" s="512">
        <v>3920</v>
      </c>
      <c r="P344" s="535">
        <v>0.85851949189662724</v>
      </c>
      <c r="Q344" s="513">
        <v>140</v>
      </c>
    </row>
    <row r="345" spans="1:17" ht="14.45" customHeight="1" x14ac:dyDescent="0.2">
      <c r="A345" s="507" t="s">
        <v>1757</v>
      </c>
      <c r="B345" s="508" t="s">
        <v>1588</v>
      </c>
      <c r="C345" s="508" t="s">
        <v>1589</v>
      </c>
      <c r="D345" s="508" t="s">
        <v>1650</v>
      </c>
      <c r="E345" s="508" t="s">
        <v>1651</v>
      </c>
      <c r="F345" s="512">
        <v>206</v>
      </c>
      <c r="G345" s="512">
        <v>13596</v>
      </c>
      <c r="H345" s="512">
        <v>1.2508970466464255</v>
      </c>
      <c r="I345" s="512">
        <v>66</v>
      </c>
      <c r="J345" s="512">
        <v>164</v>
      </c>
      <c r="K345" s="512">
        <v>10869</v>
      </c>
      <c r="L345" s="512">
        <v>1</v>
      </c>
      <c r="M345" s="512">
        <v>66.274390243902445</v>
      </c>
      <c r="N345" s="512">
        <v>242</v>
      </c>
      <c r="O345" s="512">
        <v>16214</v>
      </c>
      <c r="P345" s="535">
        <v>1.491765571809734</v>
      </c>
      <c r="Q345" s="513">
        <v>67</v>
      </c>
    </row>
    <row r="346" spans="1:17" ht="14.45" customHeight="1" x14ac:dyDescent="0.2">
      <c r="A346" s="507" t="s">
        <v>1757</v>
      </c>
      <c r="B346" s="508" t="s">
        <v>1588</v>
      </c>
      <c r="C346" s="508" t="s">
        <v>1589</v>
      </c>
      <c r="D346" s="508" t="s">
        <v>1652</v>
      </c>
      <c r="E346" s="508" t="s">
        <v>1653</v>
      </c>
      <c r="F346" s="512">
        <v>1693</v>
      </c>
      <c r="G346" s="512">
        <v>555304</v>
      </c>
      <c r="H346" s="512">
        <v>1.214490674318508</v>
      </c>
      <c r="I346" s="512">
        <v>328</v>
      </c>
      <c r="J346" s="512">
        <v>1394</v>
      </c>
      <c r="K346" s="512">
        <v>457232</v>
      </c>
      <c r="L346" s="512">
        <v>1</v>
      </c>
      <c r="M346" s="512">
        <v>328</v>
      </c>
      <c r="N346" s="512">
        <v>1537</v>
      </c>
      <c r="O346" s="512">
        <v>505673</v>
      </c>
      <c r="P346" s="535">
        <v>1.1059440284144593</v>
      </c>
      <c r="Q346" s="513">
        <v>329</v>
      </c>
    </row>
    <row r="347" spans="1:17" ht="14.45" customHeight="1" x14ac:dyDescent="0.2">
      <c r="A347" s="507" t="s">
        <v>1757</v>
      </c>
      <c r="B347" s="508" t="s">
        <v>1588</v>
      </c>
      <c r="C347" s="508" t="s">
        <v>1589</v>
      </c>
      <c r="D347" s="508" t="s">
        <v>1660</v>
      </c>
      <c r="E347" s="508" t="s">
        <v>1661</v>
      </c>
      <c r="F347" s="512">
        <v>484</v>
      </c>
      <c r="G347" s="512">
        <v>24684</v>
      </c>
      <c r="H347" s="512">
        <v>1.0900900900900901</v>
      </c>
      <c r="I347" s="512">
        <v>51</v>
      </c>
      <c r="J347" s="512">
        <v>444</v>
      </c>
      <c r="K347" s="512">
        <v>22644</v>
      </c>
      <c r="L347" s="512">
        <v>1</v>
      </c>
      <c r="M347" s="512">
        <v>51</v>
      </c>
      <c r="N347" s="512">
        <v>380</v>
      </c>
      <c r="O347" s="512">
        <v>19760</v>
      </c>
      <c r="P347" s="535">
        <v>0.87263734322557851</v>
      </c>
      <c r="Q347" s="513">
        <v>52</v>
      </c>
    </row>
    <row r="348" spans="1:17" ht="14.45" customHeight="1" x14ac:dyDescent="0.2">
      <c r="A348" s="507" t="s">
        <v>1757</v>
      </c>
      <c r="B348" s="508" t="s">
        <v>1588</v>
      </c>
      <c r="C348" s="508" t="s">
        <v>1589</v>
      </c>
      <c r="D348" s="508" t="s">
        <v>1666</v>
      </c>
      <c r="E348" s="508" t="s">
        <v>1667</v>
      </c>
      <c r="F348" s="512">
        <v>3</v>
      </c>
      <c r="G348" s="512">
        <v>1440</v>
      </c>
      <c r="H348" s="512"/>
      <c r="I348" s="512">
        <v>480</v>
      </c>
      <c r="J348" s="512"/>
      <c r="K348" s="512"/>
      <c r="L348" s="512"/>
      <c r="M348" s="512"/>
      <c r="N348" s="512"/>
      <c r="O348" s="512"/>
      <c r="P348" s="535"/>
      <c r="Q348" s="513"/>
    </row>
    <row r="349" spans="1:17" ht="14.45" customHeight="1" x14ac:dyDescent="0.2">
      <c r="A349" s="507" t="s">
        <v>1757</v>
      </c>
      <c r="B349" s="508" t="s">
        <v>1588</v>
      </c>
      <c r="C349" s="508" t="s">
        <v>1589</v>
      </c>
      <c r="D349" s="508" t="s">
        <v>1668</v>
      </c>
      <c r="E349" s="508" t="s">
        <v>1669</v>
      </c>
      <c r="F349" s="512">
        <v>5</v>
      </c>
      <c r="G349" s="512">
        <v>1035</v>
      </c>
      <c r="H349" s="512">
        <v>0.45454545454545453</v>
      </c>
      <c r="I349" s="512">
        <v>207</v>
      </c>
      <c r="J349" s="512">
        <v>11</v>
      </c>
      <c r="K349" s="512">
        <v>2277</v>
      </c>
      <c r="L349" s="512">
        <v>1</v>
      </c>
      <c r="M349" s="512">
        <v>207</v>
      </c>
      <c r="N349" s="512">
        <v>10</v>
      </c>
      <c r="O349" s="512">
        <v>2090</v>
      </c>
      <c r="P349" s="535">
        <v>0.91787439613526567</v>
      </c>
      <c r="Q349" s="513">
        <v>209</v>
      </c>
    </row>
    <row r="350" spans="1:17" ht="14.45" customHeight="1" x14ac:dyDescent="0.2">
      <c r="A350" s="507" t="s">
        <v>1757</v>
      </c>
      <c r="B350" s="508" t="s">
        <v>1588</v>
      </c>
      <c r="C350" s="508" t="s">
        <v>1589</v>
      </c>
      <c r="D350" s="508" t="s">
        <v>1670</v>
      </c>
      <c r="E350" s="508" t="s">
        <v>1671</v>
      </c>
      <c r="F350" s="512">
        <v>36</v>
      </c>
      <c r="G350" s="512">
        <v>27468</v>
      </c>
      <c r="H350" s="512">
        <v>2.1176470588235294</v>
      </c>
      <c r="I350" s="512">
        <v>763</v>
      </c>
      <c r="J350" s="512">
        <v>17</v>
      </c>
      <c r="K350" s="512">
        <v>12971</v>
      </c>
      <c r="L350" s="512">
        <v>1</v>
      </c>
      <c r="M350" s="512">
        <v>763</v>
      </c>
      <c r="N350" s="512">
        <v>31</v>
      </c>
      <c r="O350" s="512">
        <v>23684</v>
      </c>
      <c r="P350" s="535">
        <v>1.8259193585691158</v>
      </c>
      <c r="Q350" s="513">
        <v>764</v>
      </c>
    </row>
    <row r="351" spans="1:17" ht="14.45" customHeight="1" x14ac:dyDescent="0.2">
      <c r="A351" s="507" t="s">
        <v>1757</v>
      </c>
      <c r="B351" s="508" t="s">
        <v>1588</v>
      </c>
      <c r="C351" s="508" t="s">
        <v>1589</v>
      </c>
      <c r="D351" s="508" t="s">
        <v>1672</v>
      </c>
      <c r="E351" s="508" t="s">
        <v>1673</v>
      </c>
      <c r="F351" s="512">
        <v>2</v>
      </c>
      <c r="G351" s="512">
        <v>4232</v>
      </c>
      <c r="H351" s="512"/>
      <c r="I351" s="512">
        <v>2116</v>
      </c>
      <c r="J351" s="512"/>
      <c r="K351" s="512"/>
      <c r="L351" s="512"/>
      <c r="M351" s="512"/>
      <c r="N351" s="512"/>
      <c r="O351" s="512"/>
      <c r="P351" s="535"/>
      <c r="Q351" s="513"/>
    </row>
    <row r="352" spans="1:17" ht="14.45" customHeight="1" x14ac:dyDescent="0.2">
      <c r="A352" s="507" t="s">
        <v>1757</v>
      </c>
      <c r="B352" s="508" t="s">
        <v>1588</v>
      </c>
      <c r="C352" s="508" t="s">
        <v>1589</v>
      </c>
      <c r="D352" s="508" t="s">
        <v>1674</v>
      </c>
      <c r="E352" s="508" t="s">
        <v>1675</v>
      </c>
      <c r="F352" s="512">
        <v>156</v>
      </c>
      <c r="G352" s="512">
        <v>95472</v>
      </c>
      <c r="H352" s="512">
        <v>1.1729323308270676</v>
      </c>
      <c r="I352" s="512">
        <v>612</v>
      </c>
      <c r="J352" s="512">
        <v>133</v>
      </c>
      <c r="K352" s="512">
        <v>81396</v>
      </c>
      <c r="L352" s="512">
        <v>1</v>
      </c>
      <c r="M352" s="512">
        <v>612</v>
      </c>
      <c r="N352" s="512">
        <v>156</v>
      </c>
      <c r="O352" s="512">
        <v>95940</v>
      </c>
      <c r="P352" s="535">
        <v>1.1786819991154356</v>
      </c>
      <c r="Q352" s="513">
        <v>615</v>
      </c>
    </row>
    <row r="353" spans="1:17" ht="14.45" customHeight="1" x14ac:dyDescent="0.2">
      <c r="A353" s="507" t="s">
        <v>1757</v>
      </c>
      <c r="B353" s="508" t="s">
        <v>1588</v>
      </c>
      <c r="C353" s="508" t="s">
        <v>1589</v>
      </c>
      <c r="D353" s="508" t="s">
        <v>1678</v>
      </c>
      <c r="E353" s="508" t="s">
        <v>1679</v>
      </c>
      <c r="F353" s="512">
        <v>1</v>
      </c>
      <c r="G353" s="512">
        <v>431</v>
      </c>
      <c r="H353" s="512">
        <v>0.5</v>
      </c>
      <c r="I353" s="512">
        <v>431</v>
      </c>
      <c r="J353" s="512">
        <v>2</v>
      </c>
      <c r="K353" s="512">
        <v>862</v>
      </c>
      <c r="L353" s="512">
        <v>1</v>
      </c>
      <c r="M353" s="512">
        <v>431</v>
      </c>
      <c r="N353" s="512"/>
      <c r="O353" s="512"/>
      <c r="P353" s="535"/>
      <c r="Q353" s="513"/>
    </row>
    <row r="354" spans="1:17" ht="14.45" customHeight="1" x14ac:dyDescent="0.2">
      <c r="A354" s="507" t="s">
        <v>1757</v>
      </c>
      <c r="B354" s="508" t="s">
        <v>1588</v>
      </c>
      <c r="C354" s="508" t="s">
        <v>1589</v>
      </c>
      <c r="D354" s="508" t="s">
        <v>1680</v>
      </c>
      <c r="E354" s="508" t="s">
        <v>1681</v>
      </c>
      <c r="F354" s="512">
        <v>11</v>
      </c>
      <c r="G354" s="512">
        <v>19393</v>
      </c>
      <c r="H354" s="512">
        <v>0.84376087713191783</v>
      </c>
      <c r="I354" s="512">
        <v>1763</v>
      </c>
      <c r="J354" s="512">
        <v>13</v>
      </c>
      <c r="K354" s="512">
        <v>22984</v>
      </c>
      <c r="L354" s="512">
        <v>1</v>
      </c>
      <c r="M354" s="512">
        <v>1768</v>
      </c>
      <c r="N354" s="512">
        <v>13</v>
      </c>
      <c r="O354" s="512">
        <v>23283</v>
      </c>
      <c r="P354" s="535">
        <v>1.0130090497737556</v>
      </c>
      <c r="Q354" s="513">
        <v>1791</v>
      </c>
    </row>
    <row r="355" spans="1:17" ht="14.45" customHeight="1" x14ac:dyDescent="0.2">
      <c r="A355" s="507" t="s">
        <v>1757</v>
      </c>
      <c r="B355" s="508" t="s">
        <v>1588</v>
      </c>
      <c r="C355" s="508" t="s">
        <v>1589</v>
      </c>
      <c r="D355" s="508" t="s">
        <v>1685</v>
      </c>
      <c r="E355" s="508" t="s">
        <v>1686</v>
      </c>
      <c r="F355" s="512">
        <v>1</v>
      </c>
      <c r="G355" s="512">
        <v>271</v>
      </c>
      <c r="H355" s="512">
        <v>0.19882611885546589</v>
      </c>
      <c r="I355" s="512">
        <v>271</v>
      </c>
      <c r="J355" s="512">
        <v>5</v>
      </c>
      <c r="K355" s="512">
        <v>1363</v>
      </c>
      <c r="L355" s="512">
        <v>1</v>
      </c>
      <c r="M355" s="512">
        <v>272.60000000000002</v>
      </c>
      <c r="N355" s="512">
        <v>5</v>
      </c>
      <c r="O355" s="512">
        <v>1375</v>
      </c>
      <c r="P355" s="535">
        <v>1.0088041085840058</v>
      </c>
      <c r="Q355" s="513">
        <v>275</v>
      </c>
    </row>
    <row r="356" spans="1:17" ht="14.45" customHeight="1" x14ac:dyDescent="0.2">
      <c r="A356" s="507" t="s">
        <v>1757</v>
      </c>
      <c r="B356" s="508" t="s">
        <v>1588</v>
      </c>
      <c r="C356" s="508" t="s">
        <v>1589</v>
      </c>
      <c r="D356" s="508" t="s">
        <v>1691</v>
      </c>
      <c r="E356" s="508" t="s">
        <v>1692</v>
      </c>
      <c r="F356" s="512">
        <v>107</v>
      </c>
      <c r="G356" s="512">
        <v>5029</v>
      </c>
      <c r="H356" s="512">
        <v>1.3048780487804879</v>
      </c>
      <c r="I356" s="512">
        <v>47</v>
      </c>
      <c r="J356" s="512">
        <v>82</v>
      </c>
      <c r="K356" s="512">
        <v>3854</v>
      </c>
      <c r="L356" s="512">
        <v>1</v>
      </c>
      <c r="M356" s="512">
        <v>47</v>
      </c>
      <c r="N356" s="512">
        <v>111</v>
      </c>
      <c r="O356" s="512">
        <v>5217</v>
      </c>
      <c r="P356" s="535">
        <v>1.3536585365853659</v>
      </c>
      <c r="Q356" s="513">
        <v>47</v>
      </c>
    </row>
    <row r="357" spans="1:17" ht="14.45" customHeight="1" x14ac:dyDescent="0.2">
      <c r="A357" s="507" t="s">
        <v>1757</v>
      </c>
      <c r="B357" s="508" t="s">
        <v>1588</v>
      </c>
      <c r="C357" s="508" t="s">
        <v>1589</v>
      </c>
      <c r="D357" s="508" t="s">
        <v>1693</v>
      </c>
      <c r="E357" s="508" t="s">
        <v>1694</v>
      </c>
      <c r="F357" s="512">
        <v>2</v>
      </c>
      <c r="G357" s="512">
        <v>88</v>
      </c>
      <c r="H357" s="512">
        <v>2</v>
      </c>
      <c r="I357" s="512">
        <v>44</v>
      </c>
      <c r="J357" s="512">
        <v>1</v>
      </c>
      <c r="K357" s="512">
        <v>44</v>
      </c>
      <c r="L357" s="512">
        <v>1</v>
      </c>
      <c r="M357" s="512">
        <v>44</v>
      </c>
      <c r="N357" s="512">
        <v>3</v>
      </c>
      <c r="O357" s="512">
        <v>135</v>
      </c>
      <c r="P357" s="535">
        <v>3.0681818181818183</v>
      </c>
      <c r="Q357" s="513">
        <v>45</v>
      </c>
    </row>
    <row r="358" spans="1:17" ht="14.45" customHeight="1" x14ac:dyDescent="0.2">
      <c r="A358" s="507" t="s">
        <v>1757</v>
      </c>
      <c r="B358" s="508" t="s">
        <v>1588</v>
      </c>
      <c r="C358" s="508" t="s">
        <v>1589</v>
      </c>
      <c r="D358" s="508" t="s">
        <v>1748</v>
      </c>
      <c r="E358" s="508" t="s">
        <v>1749</v>
      </c>
      <c r="F358" s="512">
        <v>4</v>
      </c>
      <c r="G358" s="512">
        <v>200</v>
      </c>
      <c r="H358" s="512"/>
      <c r="I358" s="512">
        <v>50</v>
      </c>
      <c r="J358" s="512"/>
      <c r="K358" s="512"/>
      <c r="L358" s="512"/>
      <c r="M358" s="512"/>
      <c r="N358" s="512"/>
      <c r="O358" s="512"/>
      <c r="P358" s="535"/>
      <c r="Q358" s="513"/>
    </row>
    <row r="359" spans="1:17" ht="14.45" customHeight="1" x14ac:dyDescent="0.2">
      <c r="A359" s="507" t="s">
        <v>1757</v>
      </c>
      <c r="B359" s="508" t="s">
        <v>1588</v>
      </c>
      <c r="C359" s="508" t="s">
        <v>1589</v>
      </c>
      <c r="D359" s="508" t="s">
        <v>1695</v>
      </c>
      <c r="E359" s="508" t="s">
        <v>1696</v>
      </c>
      <c r="F359" s="512">
        <v>1</v>
      </c>
      <c r="G359" s="512">
        <v>377</v>
      </c>
      <c r="H359" s="512">
        <v>0.49867724867724866</v>
      </c>
      <c r="I359" s="512">
        <v>377</v>
      </c>
      <c r="J359" s="512">
        <v>2</v>
      </c>
      <c r="K359" s="512">
        <v>756</v>
      </c>
      <c r="L359" s="512">
        <v>1</v>
      </c>
      <c r="M359" s="512">
        <v>378</v>
      </c>
      <c r="N359" s="512">
        <v>3</v>
      </c>
      <c r="O359" s="512">
        <v>1137</v>
      </c>
      <c r="P359" s="535">
        <v>1.503968253968254</v>
      </c>
      <c r="Q359" s="513">
        <v>379</v>
      </c>
    </row>
    <row r="360" spans="1:17" ht="14.45" customHeight="1" x14ac:dyDescent="0.2">
      <c r="A360" s="507" t="s">
        <v>1757</v>
      </c>
      <c r="B360" s="508" t="s">
        <v>1588</v>
      </c>
      <c r="C360" s="508" t="s">
        <v>1589</v>
      </c>
      <c r="D360" s="508" t="s">
        <v>1699</v>
      </c>
      <c r="E360" s="508" t="s">
        <v>1700</v>
      </c>
      <c r="F360" s="512">
        <v>18</v>
      </c>
      <c r="G360" s="512">
        <v>4356</v>
      </c>
      <c r="H360" s="512">
        <v>2</v>
      </c>
      <c r="I360" s="512">
        <v>242</v>
      </c>
      <c r="J360" s="512">
        <v>9</v>
      </c>
      <c r="K360" s="512">
        <v>2178</v>
      </c>
      <c r="L360" s="512">
        <v>1</v>
      </c>
      <c r="M360" s="512">
        <v>242</v>
      </c>
      <c r="N360" s="512">
        <v>14</v>
      </c>
      <c r="O360" s="512">
        <v>3388</v>
      </c>
      <c r="P360" s="535">
        <v>1.5555555555555556</v>
      </c>
      <c r="Q360" s="513">
        <v>242</v>
      </c>
    </row>
    <row r="361" spans="1:17" ht="14.45" customHeight="1" x14ac:dyDescent="0.2">
      <c r="A361" s="507" t="s">
        <v>1757</v>
      </c>
      <c r="B361" s="508" t="s">
        <v>1588</v>
      </c>
      <c r="C361" s="508" t="s">
        <v>1589</v>
      </c>
      <c r="D361" s="508" t="s">
        <v>1701</v>
      </c>
      <c r="E361" s="508" t="s">
        <v>1702</v>
      </c>
      <c r="F361" s="512">
        <v>315</v>
      </c>
      <c r="G361" s="512">
        <v>470295</v>
      </c>
      <c r="H361" s="512">
        <v>1.3938053097345133</v>
      </c>
      <c r="I361" s="512">
        <v>1493</v>
      </c>
      <c r="J361" s="512">
        <v>226</v>
      </c>
      <c r="K361" s="512">
        <v>337418</v>
      </c>
      <c r="L361" s="512">
        <v>1</v>
      </c>
      <c r="M361" s="512">
        <v>1493</v>
      </c>
      <c r="N361" s="512">
        <v>295</v>
      </c>
      <c r="O361" s="512">
        <v>441320</v>
      </c>
      <c r="P361" s="535">
        <v>1.3079325939932072</v>
      </c>
      <c r="Q361" s="513">
        <v>1496</v>
      </c>
    </row>
    <row r="362" spans="1:17" ht="14.45" customHeight="1" x14ac:dyDescent="0.2">
      <c r="A362" s="507" t="s">
        <v>1757</v>
      </c>
      <c r="B362" s="508" t="s">
        <v>1588</v>
      </c>
      <c r="C362" s="508" t="s">
        <v>1589</v>
      </c>
      <c r="D362" s="508" t="s">
        <v>1703</v>
      </c>
      <c r="E362" s="508" t="s">
        <v>1704</v>
      </c>
      <c r="F362" s="512">
        <v>127</v>
      </c>
      <c r="G362" s="512">
        <v>41529</v>
      </c>
      <c r="H362" s="512">
        <v>0.27729257641921395</v>
      </c>
      <c r="I362" s="512">
        <v>327</v>
      </c>
      <c r="J362" s="512">
        <v>458</v>
      </c>
      <c r="K362" s="512">
        <v>149766</v>
      </c>
      <c r="L362" s="512">
        <v>1</v>
      </c>
      <c r="M362" s="512">
        <v>327</v>
      </c>
      <c r="N362" s="512">
        <v>513</v>
      </c>
      <c r="O362" s="512">
        <v>168777</v>
      </c>
      <c r="P362" s="535">
        <v>1.1269380233163735</v>
      </c>
      <c r="Q362" s="513">
        <v>329</v>
      </c>
    </row>
    <row r="363" spans="1:17" ht="14.45" customHeight="1" x14ac:dyDescent="0.2">
      <c r="A363" s="507" t="s">
        <v>1757</v>
      </c>
      <c r="B363" s="508" t="s">
        <v>1588</v>
      </c>
      <c r="C363" s="508" t="s">
        <v>1589</v>
      </c>
      <c r="D363" s="508" t="s">
        <v>1705</v>
      </c>
      <c r="E363" s="508" t="s">
        <v>1706</v>
      </c>
      <c r="F363" s="512">
        <v>161</v>
      </c>
      <c r="G363" s="512">
        <v>142807</v>
      </c>
      <c r="H363" s="512">
        <v>0.94046019703914441</v>
      </c>
      <c r="I363" s="512">
        <v>887</v>
      </c>
      <c r="J363" s="512">
        <v>171</v>
      </c>
      <c r="K363" s="512">
        <v>151848</v>
      </c>
      <c r="L363" s="512">
        <v>1</v>
      </c>
      <c r="M363" s="512">
        <v>888</v>
      </c>
      <c r="N363" s="512">
        <v>163</v>
      </c>
      <c r="O363" s="512">
        <v>145233</v>
      </c>
      <c r="P363" s="535">
        <v>0.95643669985775248</v>
      </c>
      <c r="Q363" s="513">
        <v>891</v>
      </c>
    </row>
    <row r="364" spans="1:17" ht="14.45" customHeight="1" x14ac:dyDescent="0.2">
      <c r="A364" s="507" t="s">
        <v>1757</v>
      </c>
      <c r="B364" s="508" t="s">
        <v>1588</v>
      </c>
      <c r="C364" s="508" t="s">
        <v>1589</v>
      </c>
      <c r="D364" s="508" t="s">
        <v>1707</v>
      </c>
      <c r="E364" s="508" t="s">
        <v>1708</v>
      </c>
      <c r="F364" s="512">
        <v>2</v>
      </c>
      <c r="G364" s="512">
        <v>662</v>
      </c>
      <c r="H364" s="512"/>
      <c r="I364" s="512">
        <v>331</v>
      </c>
      <c r="J364" s="512"/>
      <c r="K364" s="512"/>
      <c r="L364" s="512"/>
      <c r="M364" s="512"/>
      <c r="N364" s="512">
        <v>2</v>
      </c>
      <c r="O364" s="512">
        <v>668</v>
      </c>
      <c r="P364" s="535"/>
      <c r="Q364" s="513">
        <v>334</v>
      </c>
    </row>
    <row r="365" spans="1:17" ht="14.45" customHeight="1" x14ac:dyDescent="0.2">
      <c r="A365" s="507" t="s">
        <v>1757</v>
      </c>
      <c r="B365" s="508" t="s">
        <v>1588</v>
      </c>
      <c r="C365" s="508" t="s">
        <v>1589</v>
      </c>
      <c r="D365" s="508" t="s">
        <v>1709</v>
      </c>
      <c r="E365" s="508" t="s">
        <v>1710</v>
      </c>
      <c r="F365" s="512">
        <v>790</v>
      </c>
      <c r="G365" s="512">
        <v>205400</v>
      </c>
      <c r="H365" s="512">
        <v>0.38748064011650829</v>
      </c>
      <c r="I365" s="512">
        <v>260</v>
      </c>
      <c r="J365" s="512">
        <v>2031</v>
      </c>
      <c r="K365" s="512">
        <v>530091</v>
      </c>
      <c r="L365" s="512">
        <v>1</v>
      </c>
      <c r="M365" s="512">
        <v>261</v>
      </c>
      <c r="N365" s="512">
        <v>2125</v>
      </c>
      <c r="O365" s="512">
        <v>556750</v>
      </c>
      <c r="P365" s="535">
        <v>1.0502913650675072</v>
      </c>
      <c r="Q365" s="513">
        <v>262</v>
      </c>
    </row>
    <row r="366" spans="1:17" ht="14.45" customHeight="1" x14ac:dyDescent="0.2">
      <c r="A366" s="507" t="s">
        <v>1757</v>
      </c>
      <c r="B366" s="508" t="s">
        <v>1588</v>
      </c>
      <c r="C366" s="508" t="s">
        <v>1589</v>
      </c>
      <c r="D366" s="508" t="s">
        <v>1711</v>
      </c>
      <c r="E366" s="508" t="s">
        <v>1712</v>
      </c>
      <c r="F366" s="512">
        <v>8</v>
      </c>
      <c r="G366" s="512">
        <v>1320</v>
      </c>
      <c r="H366" s="512">
        <v>0.1702127659574468</v>
      </c>
      <c r="I366" s="512">
        <v>165</v>
      </c>
      <c r="J366" s="512">
        <v>47</v>
      </c>
      <c r="K366" s="512">
        <v>7755</v>
      </c>
      <c r="L366" s="512">
        <v>1</v>
      </c>
      <c r="M366" s="512">
        <v>165</v>
      </c>
      <c r="N366" s="512">
        <v>88</v>
      </c>
      <c r="O366" s="512">
        <v>14608</v>
      </c>
      <c r="P366" s="535">
        <v>1.8836879432624114</v>
      </c>
      <c r="Q366" s="513">
        <v>166</v>
      </c>
    </row>
    <row r="367" spans="1:17" ht="14.45" customHeight="1" x14ac:dyDescent="0.2">
      <c r="A367" s="507" t="s">
        <v>1757</v>
      </c>
      <c r="B367" s="508" t="s">
        <v>1588</v>
      </c>
      <c r="C367" s="508" t="s">
        <v>1589</v>
      </c>
      <c r="D367" s="508" t="s">
        <v>1713</v>
      </c>
      <c r="E367" s="508" t="s">
        <v>1714</v>
      </c>
      <c r="F367" s="512"/>
      <c r="G367" s="512"/>
      <c r="H367" s="512"/>
      <c r="I367" s="512"/>
      <c r="J367" s="512">
        <v>4</v>
      </c>
      <c r="K367" s="512">
        <v>4312</v>
      </c>
      <c r="L367" s="512">
        <v>1</v>
      </c>
      <c r="M367" s="512">
        <v>1078</v>
      </c>
      <c r="N367" s="512"/>
      <c r="O367" s="512"/>
      <c r="P367" s="535"/>
      <c r="Q367" s="513"/>
    </row>
    <row r="368" spans="1:17" ht="14.45" customHeight="1" x14ac:dyDescent="0.2">
      <c r="A368" s="507" t="s">
        <v>1757</v>
      </c>
      <c r="B368" s="508" t="s">
        <v>1588</v>
      </c>
      <c r="C368" s="508" t="s">
        <v>1589</v>
      </c>
      <c r="D368" s="508" t="s">
        <v>1715</v>
      </c>
      <c r="E368" s="508" t="s">
        <v>1716</v>
      </c>
      <c r="F368" s="512"/>
      <c r="G368" s="512"/>
      <c r="H368" s="512"/>
      <c r="I368" s="512"/>
      <c r="J368" s="512">
        <v>6</v>
      </c>
      <c r="K368" s="512">
        <v>910</v>
      </c>
      <c r="L368" s="512">
        <v>1</v>
      </c>
      <c r="M368" s="512">
        <v>151.66666666666666</v>
      </c>
      <c r="N368" s="512">
        <v>14</v>
      </c>
      <c r="O368" s="512">
        <v>2128</v>
      </c>
      <c r="P368" s="535">
        <v>2.3384615384615386</v>
      </c>
      <c r="Q368" s="513">
        <v>152</v>
      </c>
    </row>
    <row r="369" spans="1:17" ht="14.45" customHeight="1" x14ac:dyDescent="0.2">
      <c r="A369" s="507" t="s">
        <v>1758</v>
      </c>
      <c r="B369" s="508" t="s">
        <v>1588</v>
      </c>
      <c r="C369" s="508" t="s">
        <v>1589</v>
      </c>
      <c r="D369" s="508" t="s">
        <v>1590</v>
      </c>
      <c r="E369" s="508" t="s">
        <v>1591</v>
      </c>
      <c r="F369" s="512">
        <v>2777</v>
      </c>
      <c r="G369" s="512">
        <v>480421</v>
      </c>
      <c r="H369" s="512">
        <v>0.89819135650131998</v>
      </c>
      <c r="I369" s="512">
        <v>173</v>
      </c>
      <c r="J369" s="512">
        <v>3074</v>
      </c>
      <c r="K369" s="512">
        <v>534876</v>
      </c>
      <c r="L369" s="512">
        <v>1</v>
      </c>
      <c r="M369" s="512">
        <v>174</v>
      </c>
      <c r="N369" s="512">
        <v>3187</v>
      </c>
      <c r="O369" s="512">
        <v>557725</v>
      </c>
      <c r="P369" s="535">
        <v>1.0427183122817252</v>
      </c>
      <c r="Q369" s="513">
        <v>175</v>
      </c>
    </row>
    <row r="370" spans="1:17" ht="14.45" customHeight="1" x14ac:dyDescent="0.2">
      <c r="A370" s="507" t="s">
        <v>1758</v>
      </c>
      <c r="B370" s="508" t="s">
        <v>1588</v>
      </c>
      <c r="C370" s="508" t="s">
        <v>1589</v>
      </c>
      <c r="D370" s="508" t="s">
        <v>1604</v>
      </c>
      <c r="E370" s="508" t="s">
        <v>1605</v>
      </c>
      <c r="F370" s="512">
        <v>6</v>
      </c>
      <c r="G370" s="512">
        <v>6420</v>
      </c>
      <c r="H370" s="512">
        <v>2</v>
      </c>
      <c r="I370" s="512">
        <v>1070</v>
      </c>
      <c r="J370" s="512">
        <v>3</v>
      </c>
      <c r="K370" s="512">
        <v>3210</v>
      </c>
      <c r="L370" s="512">
        <v>1</v>
      </c>
      <c r="M370" s="512">
        <v>1070</v>
      </c>
      <c r="N370" s="512">
        <v>5</v>
      </c>
      <c r="O370" s="512">
        <v>5365</v>
      </c>
      <c r="P370" s="535">
        <v>1.6713395638629283</v>
      </c>
      <c r="Q370" s="513">
        <v>1073</v>
      </c>
    </row>
    <row r="371" spans="1:17" ht="14.45" customHeight="1" x14ac:dyDescent="0.2">
      <c r="A371" s="507" t="s">
        <v>1758</v>
      </c>
      <c r="B371" s="508" t="s">
        <v>1588</v>
      </c>
      <c r="C371" s="508" t="s">
        <v>1589</v>
      </c>
      <c r="D371" s="508" t="s">
        <v>1606</v>
      </c>
      <c r="E371" s="508" t="s">
        <v>1607</v>
      </c>
      <c r="F371" s="512">
        <v>80</v>
      </c>
      <c r="G371" s="512">
        <v>3680</v>
      </c>
      <c r="H371" s="512">
        <v>1.5384615384615385</v>
      </c>
      <c r="I371" s="512">
        <v>46</v>
      </c>
      <c r="J371" s="512">
        <v>52</v>
      </c>
      <c r="K371" s="512">
        <v>2392</v>
      </c>
      <c r="L371" s="512">
        <v>1</v>
      </c>
      <c r="M371" s="512">
        <v>46</v>
      </c>
      <c r="N371" s="512">
        <v>50</v>
      </c>
      <c r="O371" s="512">
        <v>2350</v>
      </c>
      <c r="P371" s="535">
        <v>0.98244147157190631</v>
      </c>
      <c r="Q371" s="513">
        <v>47</v>
      </c>
    </row>
    <row r="372" spans="1:17" ht="14.45" customHeight="1" x14ac:dyDescent="0.2">
      <c r="A372" s="507" t="s">
        <v>1758</v>
      </c>
      <c r="B372" s="508" t="s">
        <v>1588</v>
      </c>
      <c r="C372" s="508" t="s">
        <v>1589</v>
      </c>
      <c r="D372" s="508" t="s">
        <v>1608</v>
      </c>
      <c r="E372" s="508" t="s">
        <v>1609</v>
      </c>
      <c r="F372" s="512">
        <v>21</v>
      </c>
      <c r="G372" s="512">
        <v>7287</v>
      </c>
      <c r="H372" s="512">
        <v>1</v>
      </c>
      <c r="I372" s="512">
        <v>347</v>
      </c>
      <c r="J372" s="512">
        <v>21</v>
      </c>
      <c r="K372" s="512">
        <v>7287</v>
      </c>
      <c r="L372" s="512">
        <v>1</v>
      </c>
      <c r="M372" s="512">
        <v>347</v>
      </c>
      <c r="N372" s="512">
        <v>24</v>
      </c>
      <c r="O372" s="512">
        <v>8352</v>
      </c>
      <c r="P372" s="535">
        <v>1.1461506792918896</v>
      </c>
      <c r="Q372" s="513">
        <v>348</v>
      </c>
    </row>
    <row r="373" spans="1:17" ht="14.45" customHeight="1" x14ac:dyDescent="0.2">
      <c r="A373" s="507" t="s">
        <v>1758</v>
      </c>
      <c r="B373" s="508" t="s">
        <v>1588</v>
      </c>
      <c r="C373" s="508" t="s">
        <v>1589</v>
      </c>
      <c r="D373" s="508" t="s">
        <v>1610</v>
      </c>
      <c r="E373" s="508" t="s">
        <v>1611</v>
      </c>
      <c r="F373" s="512">
        <v>25</v>
      </c>
      <c r="G373" s="512">
        <v>1275</v>
      </c>
      <c r="H373" s="512">
        <v>12.5</v>
      </c>
      <c r="I373" s="512">
        <v>51</v>
      </c>
      <c r="J373" s="512">
        <v>2</v>
      </c>
      <c r="K373" s="512">
        <v>102</v>
      </c>
      <c r="L373" s="512">
        <v>1</v>
      </c>
      <c r="M373" s="512">
        <v>51</v>
      </c>
      <c r="N373" s="512"/>
      <c r="O373" s="512"/>
      <c r="P373" s="535"/>
      <c r="Q373" s="513"/>
    </row>
    <row r="374" spans="1:17" ht="14.45" customHeight="1" x14ac:dyDescent="0.2">
      <c r="A374" s="507" t="s">
        <v>1758</v>
      </c>
      <c r="B374" s="508" t="s">
        <v>1588</v>
      </c>
      <c r="C374" s="508" t="s">
        <v>1589</v>
      </c>
      <c r="D374" s="508" t="s">
        <v>1614</v>
      </c>
      <c r="E374" s="508" t="s">
        <v>1615</v>
      </c>
      <c r="F374" s="512">
        <v>64</v>
      </c>
      <c r="G374" s="512">
        <v>24128</v>
      </c>
      <c r="H374" s="512">
        <v>1.4545454545454546</v>
      </c>
      <c r="I374" s="512">
        <v>377</v>
      </c>
      <c r="J374" s="512">
        <v>44</v>
      </c>
      <c r="K374" s="512">
        <v>16588</v>
      </c>
      <c r="L374" s="512">
        <v>1</v>
      </c>
      <c r="M374" s="512">
        <v>377</v>
      </c>
      <c r="N374" s="512">
        <v>164</v>
      </c>
      <c r="O374" s="512">
        <v>61992</v>
      </c>
      <c r="P374" s="535">
        <v>3.7371593923318063</v>
      </c>
      <c r="Q374" s="513">
        <v>378</v>
      </c>
    </row>
    <row r="375" spans="1:17" ht="14.45" customHeight="1" x14ac:dyDescent="0.2">
      <c r="A375" s="507" t="s">
        <v>1758</v>
      </c>
      <c r="B375" s="508" t="s">
        <v>1588</v>
      </c>
      <c r="C375" s="508" t="s">
        <v>1589</v>
      </c>
      <c r="D375" s="508" t="s">
        <v>1616</v>
      </c>
      <c r="E375" s="508" t="s">
        <v>1617</v>
      </c>
      <c r="F375" s="512">
        <v>2</v>
      </c>
      <c r="G375" s="512">
        <v>68</v>
      </c>
      <c r="H375" s="512">
        <v>2</v>
      </c>
      <c r="I375" s="512">
        <v>34</v>
      </c>
      <c r="J375" s="512">
        <v>1</v>
      </c>
      <c r="K375" s="512">
        <v>34</v>
      </c>
      <c r="L375" s="512">
        <v>1</v>
      </c>
      <c r="M375" s="512">
        <v>34</v>
      </c>
      <c r="N375" s="512"/>
      <c r="O375" s="512"/>
      <c r="P375" s="535"/>
      <c r="Q375" s="513"/>
    </row>
    <row r="376" spans="1:17" ht="14.45" customHeight="1" x14ac:dyDescent="0.2">
      <c r="A376" s="507" t="s">
        <v>1758</v>
      </c>
      <c r="B376" s="508" t="s">
        <v>1588</v>
      </c>
      <c r="C376" s="508" t="s">
        <v>1589</v>
      </c>
      <c r="D376" s="508" t="s">
        <v>1618</v>
      </c>
      <c r="E376" s="508" t="s">
        <v>1619</v>
      </c>
      <c r="F376" s="512">
        <v>48</v>
      </c>
      <c r="G376" s="512">
        <v>25152</v>
      </c>
      <c r="H376" s="512">
        <v>2.8235294117647061</v>
      </c>
      <c r="I376" s="512">
        <v>524</v>
      </c>
      <c r="J376" s="512">
        <v>17</v>
      </c>
      <c r="K376" s="512">
        <v>8908</v>
      </c>
      <c r="L376" s="512">
        <v>1</v>
      </c>
      <c r="M376" s="512">
        <v>524</v>
      </c>
      <c r="N376" s="512">
        <v>24</v>
      </c>
      <c r="O376" s="512">
        <v>12600</v>
      </c>
      <c r="P376" s="535">
        <v>1.414458913336327</v>
      </c>
      <c r="Q376" s="513">
        <v>525</v>
      </c>
    </row>
    <row r="377" spans="1:17" ht="14.45" customHeight="1" x14ac:dyDescent="0.2">
      <c r="A377" s="507" t="s">
        <v>1758</v>
      </c>
      <c r="B377" s="508" t="s">
        <v>1588</v>
      </c>
      <c r="C377" s="508" t="s">
        <v>1589</v>
      </c>
      <c r="D377" s="508" t="s">
        <v>1620</v>
      </c>
      <c r="E377" s="508" t="s">
        <v>1621</v>
      </c>
      <c r="F377" s="512">
        <v>26</v>
      </c>
      <c r="G377" s="512">
        <v>1482</v>
      </c>
      <c r="H377" s="512">
        <v>5.1637630662020904</v>
      </c>
      <c r="I377" s="512">
        <v>57</v>
      </c>
      <c r="J377" s="512">
        <v>5</v>
      </c>
      <c r="K377" s="512">
        <v>287</v>
      </c>
      <c r="L377" s="512">
        <v>1</v>
      </c>
      <c r="M377" s="512">
        <v>57.4</v>
      </c>
      <c r="N377" s="512">
        <v>5</v>
      </c>
      <c r="O377" s="512">
        <v>290</v>
      </c>
      <c r="P377" s="535">
        <v>1.0104529616724738</v>
      </c>
      <c r="Q377" s="513">
        <v>58</v>
      </c>
    </row>
    <row r="378" spans="1:17" ht="14.45" customHeight="1" x14ac:dyDescent="0.2">
      <c r="A378" s="507" t="s">
        <v>1758</v>
      </c>
      <c r="B378" s="508" t="s">
        <v>1588</v>
      </c>
      <c r="C378" s="508" t="s">
        <v>1589</v>
      </c>
      <c r="D378" s="508" t="s">
        <v>1622</v>
      </c>
      <c r="E378" s="508" t="s">
        <v>1623</v>
      </c>
      <c r="F378" s="512">
        <v>99</v>
      </c>
      <c r="G378" s="512">
        <v>22176</v>
      </c>
      <c r="H378" s="512">
        <v>1.4079999999999999</v>
      </c>
      <c r="I378" s="512">
        <v>224</v>
      </c>
      <c r="J378" s="512">
        <v>70</v>
      </c>
      <c r="K378" s="512">
        <v>15750</v>
      </c>
      <c r="L378" s="512">
        <v>1</v>
      </c>
      <c r="M378" s="512">
        <v>225</v>
      </c>
      <c r="N378" s="512">
        <v>96</v>
      </c>
      <c r="O378" s="512">
        <v>21696</v>
      </c>
      <c r="P378" s="535">
        <v>1.3775238095238096</v>
      </c>
      <c r="Q378" s="513">
        <v>226</v>
      </c>
    </row>
    <row r="379" spans="1:17" ht="14.45" customHeight="1" x14ac:dyDescent="0.2">
      <c r="A379" s="507" t="s">
        <v>1758</v>
      </c>
      <c r="B379" s="508" t="s">
        <v>1588</v>
      </c>
      <c r="C379" s="508" t="s">
        <v>1589</v>
      </c>
      <c r="D379" s="508" t="s">
        <v>1624</v>
      </c>
      <c r="E379" s="508" t="s">
        <v>1625</v>
      </c>
      <c r="F379" s="512">
        <v>100</v>
      </c>
      <c r="G379" s="512">
        <v>55300</v>
      </c>
      <c r="H379" s="512">
        <v>1.4898432027587694</v>
      </c>
      <c r="I379" s="512">
        <v>553</v>
      </c>
      <c r="J379" s="512">
        <v>67</v>
      </c>
      <c r="K379" s="512">
        <v>37118</v>
      </c>
      <c r="L379" s="512">
        <v>1</v>
      </c>
      <c r="M379" s="512">
        <v>554</v>
      </c>
      <c r="N379" s="512">
        <v>93</v>
      </c>
      <c r="O379" s="512">
        <v>51615</v>
      </c>
      <c r="P379" s="535">
        <v>1.3905652244194191</v>
      </c>
      <c r="Q379" s="513">
        <v>555</v>
      </c>
    </row>
    <row r="380" spans="1:17" ht="14.45" customHeight="1" x14ac:dyDescent="0.2">
      <c r="A380" s="507" t="s">
        <v>1758</v>
      </c>
      <c r="B380" s="508" t="s">
        <v>1588</v>
      </c>
      <c r="C380" s="508" t="s">
        <v>1589</v>
      </c>
      <c r="D380" s="508" t="s">
        <v>1634</v>
      </c>
      <c r="E380" s="508" t="s">
        <v>1635</v>
      </c>
      <c r="F380" s="512">
        <v>84</v>
      </c>
      <c r="G380" s="512">
        <v>1428</v>
      </c>
      <c r="H380" s="512">
        <v>2.0487804878048781</v>
      </c>
      <c r="I380" s="512">
        <v>17</v>
      </c>
      <c r="J380" s="512">
        <v>41</v>
      </c>
      <c r="K380" s="512">
        <v>697</v>
      </c>
      <c r="L380" s="512">
        <v>1</v>
      </c>
      <c r="M380" s="512">
        <v>17</v>
      </c>
      <c r="N380" s="512">
        <v>116</v>
      </c>
      <c r="O380" s="512">
        <v>1972</v>
      </c>
      <c r="P380" s="535">
        <v>2.8292682926829267</v>
      </c>
      <c r="Q380" s="513">
        <v>17</v>
      </c>
    </row>
    <row r="381" spans="1:17" ht="14.45" customHeight="1" x14ac:dyDescent="0.2">
      <c r="A381" s="507" t="s">
        <v>1758</v>
      </c>
      <c r="B381" s="508" t="s">
        <v>1588</v>
      </c>
      <c r="C381" s="508" t="s">
        <v>1589</v>
      </c>
      <c r="D381" s="508" t="s">
        <v>1636</v>
      </c>
      <c r="E381" s="508" t="s">
        <v>1637</v>
      </c>
      <c r="F381" s="512">
        <v>1</v>
      </c>
      <c r="G381" s="512">
        <v>143</v>
      </c>
      <c r="H381" s="512"/>
      <c r="I381" s="512">
        <v>143</v>
      </c>
      <c r="J381" s="512"/>
      <c r="K381" s="512"/>
      <c r="L381" s="512"/>
      <c r="M381" s="512"/>
      <c r="N381" s="512"/>
      <c r="O381" s="512"/>
      <c r="P381" s="535"/>
      <c r="Q381" s="513"/>
    </row>
    <row r="382" spans="1:17" ht="14.45" customHeight="1" x14ac:dyDescent="0.2">
      <c r="A382" s="507" t="s">
        <v>1758</v>
      </c>
      <c r="B382" s="508" t="s">
        <v>1588</v>
      </c>
      <c r="C382" s="508" t="s">
        <v>1589</v>
      </c>
      <c r="D382" s="508" t="s">
        <v>1638</v>
      </c>
      <c r="E382" s="508" t="s">
        <v>1639</v>
      </c>
      <c r="F382" s="512">
        <v>3</v>
      </c>
      <c r="G382" s="512">
        <v>195</v>
      </c>
      <c r="H382" s="512"/>
      <c r="I382" s="512">
        <v>65</v>
      </c>
      <c r="J382" s="512"/>
      <c r="K382" s="512"/>
      <c r="L382" s="512"/>
      <c r="M382" s="512"/>
      <c r="N382" s="512"/>
      <c r="O382" s="512"/>
      <c r="P382" s="535"/>
      <c r="Q382" s="513"/>
    </row>
    <row r="383" spans="1:17" ht="14.45" customHeight="1" x14ac:dyDescent="0.2">
      <c r="A383" s="507" t="s">
        <v>1758</v>
      </c>
      <c r="B383" s="508" t="s">
        <v>1588</v>
      </c>
      <c r="C383" s="508" t="s">
        <v>1589</v>
      </c>
      <c r="D383" s="508" t="s">
        <v>1644</v>
      </c>
      <c r="E383" s="508" t="s">
        <v>1645</v>
      </c>
      <c r="F383" s="512">
        <v>327</v>
      </c>
      <c r="G383" s="512">
        <v>44472</v>
      </c>
      <c r="H383" s="512">
        <v>1.0469173003130958</v>
      </c>
      <c r="I383" s="512">
        <v>136</v>
      </c>
      <c r="J383" s="512">
        <v>311</v>
      </c>
      <c r="K383" s="512">
        <v>42479</v>
      </c>
      <c r="L383" s="512">
        <v>1</v>
      </c>
      <c r="M383" s="512">
        <v>136.58842443729904</v>
      </c>
      <c r="N383" s="512">
        <v>315</v>
      </c>
      <c r="O383" s="512">
        <v>43470</v>
      </c>
      <c r="P383" s="535">
        <v>1.0233291744155937</v>
      </c>
      <c r="Q383" s="513">
        <v>138</v>
      </c>
    </row>
    <row r="384" spans="1:17" ht="14.45" customHeight="1" x14ac:dyDescent="0.2">
      <c r="A384" s="507" t="s">
        <v>1758</v>
      </c>
      <c r="B384" s="508" t="s">
        <v>1588</v>
      </c>
      <c r="C384" s="508" t="s">
        <v>1589</v>
      </c>
      <c r="D384" s="508" t="s">
        <v>1646</v>
      </c>
      <c r="E384" s="508" t="s">
        <v>1647</v>
      </c>
      <c r="F384" s="512">
        <v>286</v>
      </c>
      <c r="G384" s="512">
        <v>26026</v>
      </c>
      <c r="H384" s="512">
        <v>1.1042471042471043</v>
      </c>
      <c r="I384" s="512">
        <v>91</v>
      </c>
      <c r="J384" s="512">
        <v>259</v>
      </c>
      <c r="K384" s="512">
        <v>23569</v>
      </c>
      <c r="L384" s="512">
        <v>1</v>
      </c>
      <c r="M384" s="512">
        <v>91</v>
      </c>
      <c r="N384" s="512">
        <v>269</v>
      </c>
      <c r="O384" s="512">
        <v>24748</v>
      </c>
      <c r="P384" s="535">
        <v>1.0500233357376214</v>
      </c>
      <c r="Q384" s="513">
        <v>92</v>
      </c>
    </row>
    <row r="385" spans="1:17" ht="14.45" customHeight="1" x14ac:dyDescent="0.2">
      <c r="A385" s="507" t="s">
        <v>1758</v>
      </c>
      <c r="B385" s="508" t="s">
        <v>1588</v>
      </c>
      <c r="C385" s="508" t="s">
        <v>1589</v>
      </c>
      <c r="D385" s="508" t="s">
        <v>1648</v>
      </c>
      <c r="E385" s="508" t="s">
        <v>1649</v>
      </c>
      <c r="F385" s="512">
        <v>3</v>
      </c>
      <c r="G385" s="512">
        <v>411</v>
      </c>
      <c r="H385" s="512"/>
      <c r="I385" s="512">
        <v>137</v>
      </c>
      <c r="J385" s="512"/>
      <c r="K385" s="512"/>
      <c r="L385" s="512"/>
      <c r="M385" s="512"/>
      <c r="N385" s="512"/>
      <c r="O385" s="512"/>
      <c r="P385" s="535"/>
      <c r="Q385" s="513"/>
    </row>
    <row r="386" spans="1:17" ht="14.45" customHeight="1" x14ac:dyDescent="0.2">
      <c r="A386" s="507" t="s">
        <v>1758</v>
      </c>
      <c r="B386" s="508" t="s">
        <v>1588</v>
      </c>
      <c r="C386" s="508" t="s">
        <v>1589</v>
      </c>
      <c r="D386" s="508" t="s">
        <v>1650</v>
      </c>
      <c r="E386" s="508" t="s">
        <v>1651</v>
      </c>
      <c r="F386" s="512">
        <v>15</v>
      </c>
      <c r="G386" s="512">
        <v>990</v>
      </c>
      <c r="H386" s="512">
        <v>2.4750000000000001</v>
      </c>
      <c r="I386" s="512">
        <v>66</v>
      </c>
      <c r="J386" s="512">
        <v>6</v>
      </c>
      <c r="K386" s="512">
        <v>400</v>
      </c>
      <c r="L386" s="512">
        <v>1</v>
      </c>
      <c r="M386" s="512">
        <v>66.666666666666671</v>
      </c>
      <c r="N386" s="512">
        <v>7</v>
      </c>
      <c r="O386" s="512">
        <v>469</v>
      </c>
      <c r="P386" s="535">
        <v>1.1725000000000001</v>
      </c>
      <c r="Q386" s="513">
        <v>67</v>
      </c>
    </row>
    <row r="387" spans="1:17" ht="14.45" customHeight="1" x14ac:dyDescent="0.2">
      <c r="A387" s="507" t="s">
        <v>1758</v>
      </c>
      <c r="B387" s="508" t="s">
        <v>1588</v>
      </c>
      <c r="C387" s="508" t="s">
        <v>1589</v>
      </c>
      <c r="D387" s="508" t="s">
        <v>1652</v>
      </c>
      <c r="E387" s="508" t="s">
        <v>1653</v>
      </c>
      <c r="F387" s="512">
        <v>39</v>
      </c>
      <c r="G387" s="512">
        <v>12792</v>
      </c>
      <c r="H387" s="512">
        <v>1.8571428571428572</v>
      </c>
      <c r="I387" s="512">
        <v>328</v>
      </c>
      <c r="J387" s="512">
        <v>21</v>
      </c>
      <c r="K387" s="512">
        <v>6888</v>
      </c>
      <c r="L387" s="512">
        <v>1</v>
      </c>
      <c r="M387" s="512">
        <v>328</v>
      </c>
      <c r="N387" s="512">
        <v>64</v>
      </c>
      <c r="O387" s="512">
        <v>21056</v>
      </c>
      <c r="P387" s="535">
        <v>3.0569105691056913</v>
      </c>
      <c r="Q387" s="513">
        <v>329</v>
      </c>
    </row>
    <row r="388" spans="1:17" ht="14.45" customHeight="1" x14ac:dyDescent="0.2">
      <c r="A388" s="507" t="s">
        <v>1758</v>
      </c>
      <c r="B388" s="508" t="s">
        <v>1588</v>
      </c>
      <c r="C388" s="508" t="s">
        <v>1589</v>
      </c>
      <c r="D388" s="508" t="s">
        <v>1660</v>
      </c>
      <c r="E388" s="508" t="s">
        <v>1661</v>
      </c>
      <c r="F388" s="512">
        <v>67</v>
      </c>
      <c r="G388" s="512">
        <v>3417</v>
      </c>
      <c r="H388" s="512">
        <v>0.71276595744680848</v>
      </c>
      <c r="I388" s="512">
        <v>51</v>
      </c>
      <c r="J388" s="512">
        <v>94</v>
      </c>
      <c r="K388" s="512">
        <v>4794</v>
      </c>
      <c r="L388" s="512">
        <v>1</v>
      </c>
      <c r="M388" s="512">
        <v>51</v>
      </c>
      <c r="N388" s="512">
        <v>72</v>
      </c>
      <c r="O388" s="512">
        <v>3744</v>
      </c>
      <c r="P388" s="535">
        <v>0.78097622027534419</v>
      </c>
      <c r="Q388" s="513">
        <v>52</v>
      </c>
    </row>
    <row r="389" spans="1:17" ht="14.45" customHeight="1" x14ac:dyDescent="0.2">
      <c r="A389" s="507" t="s">
        <v>1758</v>
      </c>
      <c r="B389" s="508" t="s">
        <v>1588</v>
      </c>
      <c r="C389" s="508" t="s">
        <v>1589</v>
      </c>
      <c r="D389" s="508" t="s">
        <v>1668</v>
      </c>
      <c r="E389" s="508" t="s">
        <v>1669</v>
      </c>
      <c r="F389" s="512">
        <v>1</v>
      </c>
      <c r="G389" s="512">
        <v>207</v>
      </c>
      <c r="H389" s="512"/>
      <c r="I389" s="512">
        <v>207</v>
      </c>
      <c r="J389" s="512"/>
      <c r="K389" s="512"/>
      <c r="L389" s="512"/>
      <c r="M389" s="512"/>
      <c r="N389" s="512"/>
      <c r="O389" s="512"/>
      <c r="P389" s="535"/>
      <c r="Q389" s="513"/>
    </row>
    <row r="390" spans="1:17" ht="14.45" customHeight="1" x14ac:dyDescent="0.2">
      <c r="A390" s="507" t="s">
        <v>1758</v>
      </c>
      <c r="B390" s="508" t="s">
        <v>1588</v>
      </c>
      <c r="C390" s="508" t="s">
        <v>1589</v>
      </c>
      <c r="D390" s="508" t="s">
        <v>1670</v>
      </c>
      <c r="E390" s="508" t="s">
        <v>1671</v>
      </c>
      <c r="F390" s="512">
        <v>2</v>
      </c>
      <c r="G390" s="512">
        <v>1526</v>
      </c>
      <c r="H390" s="512"/>
      <c r="I390" s="512">
        <v>763</v>
      </c>
      <c r="J390" s="512"/>
      <c r="K390" s="512"/>
      <c r="L390" s="512"/>
      <c r="M390" s="512"/>
      <c r="N390" s="512"/>
      <c r="O390" s="512"/>
      <c r="P390" s="535"/>
      <c r="Q390" s="513"/>
    </row>
    <row r="391" spans="1:17" ht="14.45" customHeight="1" x14ac:dyDescent="0.2">
      <c r="A391" s="507" t="s">
        <v>1758</v>
      </c>
      <c r="B391" s="508" t="s">
        <v>1588</v>
      </c>
      <c r="C391" s="508" t="s">
        <v>1589</v>
      </c>
      <c r="D391" s="508" t="s">
        <v>1674</v>
      </c>
      <c r="E391" s="508" t="s">
        <v>1675</v>
      </c>
      <c r="F391" s="512">
        <v>16</v>
      </c>
      <c r="G391" s="512">
        <v>9792</v>
      </c>
      <c r="H391" s="512">
        <v>0.88888888888888884</v>
      </c>
      <c r="I391" s="512">
        <v>612</v>
      </c>
      <c r="J391" s="512">
        <v>18</v>
      </c>
      <c r="K391" s="512">
        <v>11016</v>
      </c>
      <c r="L391" s="512">
        <v>1</v>
      </c>
      <c r="M391" s="512">
        <v>612</v>
      </c>
      <c r="N391" s="512">
        <v>18</v>
      </c>
      <c r="O391" s="512">
        <v>11070</v>
      </c>
      <c r="P391" s="535">
        <v>1.0049019607843137</v>
      </c>
      <c r="Q391" s="513">
        <v>615</v>
      </c>
    </row>
    <row r="392" spans="1:17" ht="14.45" customHeight="1" x14ac:dyDescent="0.2">
      <c r="A392" s="507" t="s">
        <v>1758</v>
      </c>
      <c r="B392" s="508" t="s">
        <v>1588</v>
      </c>
      <c r="C392" s="508" t="s">
        <v>1589</v>
      </c>
      <c r="D392" s="508" t="s">
        <v>1691</v>
      </c>
      <c r="E392" s="508" t="s">
        <v>1692</v>
      </c>
      <c r="F392" s="512"/>
      <c r="G392" s="512"/>
      <c r="H392" s="512"/>
      <c r="I392" s="512"/>
      <c r="J392" s="512">
        <v>1</v>
      </c>
      <c r="K392" s="512">
        <v>47</v>
      </c>
      <c r="L392" s="512">
        <v>1</v>
      </c>
      <c r="M392" s="512">
        <v>47</v>
      </c>
      <c r="N392" s="512"/>
      <c r="O392" s="512"/>
      <c r="P392" s="535"/>
      <c r="Q392" s="513"/>
    </row>
    <row r="393" spans="1:17" ht="14.45" customHeight="1" x14ac:dyDescent="0.2">
      <c r="A393" s="507" t="s">
        <v>1758</v>
      </c>
      <c r="B393" s="508" t="s">
        <v>1588</v>
      </c>
      <c r="C393" s="508" t="s">
        <v>1589</v>
      </c>
      <c r="D393" s="508" t="s">
        <v>1748</v>
      </c>
      <c r="E393" s="508" t="s">
        <v>1749</v>
      </c>
      <c r="F393" s="512">
        <v>748</v>
      </c>
      <c r="G393" s="512">
        <v>37400</v>
      </c>
      <c r="H393" s="512">
        <v>0.99446926185917894</v>
      </c>
      <c r="I393" s="512">
        <v>50</v>
      </c>
      <c r="J393" s="512">
        <v>748</v>
      </c>
      <c r="K393" s="512">
        <v>37608</v>
      </c>
      <c r="L393" s="512">
        <v>1</v>
      </c>
      <c r="M393" s="512">
        <v>50.278074866310163</v>
      </c>
      <c r="N393" s="512">
        <v>732</v>
      </c>
      <c r="O393" s="512">
        <v>38064</v>
      </c>
      <c r="P393" s="535">
        <v>1.0121250797702617</v>
      </c>
      <c r="Q393" s="513">
        <v>52</v>
      </c>
    </row>
    <row r="394" spans="1:17" ht="14.45" customHeight="1" x14ac:dyDescent="0.2">
      <c r="A394" s="507" t="s">
        <v>1758</v>
      </c>
      <c r="B394" s="508" t="s">
        <v>1588</v>
      </c>
      <c r="C394" s="508" t="s">
        <v>1589</v>
      </c>
      <c r="D394" s="508" t="s">
        <v>1701</v>
      </c>
      <c r="E394" s="508" t="s">
        <v>1702</v>
      </c>
      <c r="F394" s="512">
        <v>14</v>
      </c>
      <c r="G394" s="512">
        <v>20902</v>
      </c>
      <c r="H394" s="512">
        <v>2</v>
      </c>
      <c r="I394" s="512">
        <v>1493</v>
      </c>
      <c r="J394" s="512">
        <v>7</v>
      </c>
      <c r="K394" s="512">
        <v>10451</v>
      </c>
      <c r="L394" s="512">
        <v>1</v>
      </c>
      <c r="M394" s="512">
        <v>1493</v>
      </c>
      <c r="N394" s="512">
        <v>3</v>
      </c>
      <c r="O394" s="512">
        <v>4488</v>
      </c>
      <c r="P394" s="535">
        <v>0.42943259018275765</v>
      </c>
      <c r="Q394" s="513">
        <v>1496</v>
      </c>
    </row>
    <row r="395" spans="1:17" ht="14.45" customHeight="1" x14ac:dyDescent="0.2">
      <c r="A395" s="507" t="s">
        <v>1758</v>
      </c>
      <c r="B395" s="508" t="s">
        <v>1588</v>
      </c>
      <c r="C395" s="508" t="s">
        <v>1589</v>
      </c>
      <c r="D395" s="508" t="s">
        <v>1703</v>
      </c>
      <c r="E395" s="508" t="s">
        <v>1704</v>
      </c>
      <c r="F395" s="512">
        <v>12</v>
      </c>
      <c r="G395" s="512">
        <v>3924</v>
      </c>
      <c r="H395" s="512">
        <v>1.3333333333333333</v>
      </c>
      <c r="I395" s="512">
        <v>327</v>
      </c>
      <c r="J395" s="512">
        <v>9</v>
      </c>
      <c r="K395" s="512">
        <v>2943</v>
      </c>
      <c r="L395" s="512">
        <v>1</v>
      </c>
      <c r="M395" s="512">
        <v>327</v>
      </c>
      <c r="N395" s="512">
        <v>6</v>
      </c>
      <c r="O395" s="512">
        <v>1974</v>
      </c>
      <c r="P395" s="535">
        <v>0.67074413863404692</v>
      </c>
      <c r="Q395" s="513">
        <v>329</v>
      </c>
    </row>
    <row r="396" spans="1:17" ht="14.45" customHeight="1" x14ac:dyDescent="0.2">
      <c r="A396" s="507" t="s">
        <v>1758</v>
      </c>
      <c r="B396" s="508" t="s">
        <v>1588</v>
      </c>
      <c r="C396" s="508" t="s">
        <v>1589</v>
      </c>
      <c r="D396" s="508" t="s">
        <v>1705</v>
      </c>
      <c r="E396" s="508" t="s">
        <v>1706</v>
      </c>
      <c r="F396" s="512">
        <v>1</v>
      </c>
      <c r="G396" s="512">
        <v>887</v>
      </c>
      <c r="H396" s="512"/>
      <c r="I396" s="512">
        <v>887</v>
      </c>
      <c r="J396" s="512"/>
      <c r="K396" s="512"/>
      <c r="L396" s="512"/>
      <c r="M396" s="512"/>
      <c r="N396" s="512"/>
      <c r="O396" s="512"/>
      <c r="P396" s="535"/>
      <c r="Q396" s="513"/>
    </row>
    <row r="397" spans="1:17" ht="14.45" customHeight="1" x14ac:dyDescent="0.2">
      <c r="A397" s="507" t="s">
        <v>1758</v>
      </c>
      <c r="B397" s="508" t="s">
        <v>1588</v>
      </c>
      <c r="C397" s="508" t="s">
        <v>1589</v>
      </c>
      <c r="D397" s="508" t="s">
        <v>1709</v>
      </c>
      <c r="E397" s="508" t="s">
        <v>1710</v>
      </c>
      <c r="F397" s="512">
        <v>94</v>
      </c>
      <c r="G397" s="512">
        <v>24440</v>
      </c>
      <c r="H397" s="512">
        <v>0.31850288007923477</v>
      </c>
      <c r="I397" s="512">
        <v>260</v>
      </c>
      <c r="J397" s="512">
        <v>294</v>
      </c>
      <c r="K397" s="512">
        <v>76734</v>
      </c>
      <c r="L397" s="512">
        <v>1</v>
      </c>
      <c r="M397" s="512">
        <v>261</v>
      </c>
      <c r="N397" s="512">
        <v>287</v>
      </c>
      <c r="O397" s="512">
        <v>75194</v>
      </c>
      <c r="P397" s="535">
        <v>0.97993066958584196</v>
      </c>
      <c r="Q397" s="513">
        <v>262</v>
      </c>
    </row>
    <row r="398" spans="1:17" ht="14.45" customHeight="1" x14ac:dyDescent="0.2">
      <c r="A398" s="507" t="s">
        <v>1758</v>
      </c>
      <c r="B398" s="508" t="s">
        <v>1588</v>
      </c>
      <c r="C398" s="508" t="s">
        <v>1589</v>
      </c>
      <c r="D398" s="508" t="s">
        <v>1711</v>
      </c>
      <c r="E398" s="508" t="s">
        <v>1712</v>
      </c>
      <c r="F398" s="512"/>
      <c r="G398" s="512"/>
      <c r="H398" s="512"/>
      <c r="I398" s="512"/>
      <c r="J398" s="512">
        <v>7</v>
      </c>
      <c r="K398" s="512">
        <v>1155</v>
      </c>
      <c r="L398" s="512">
        <v>1</v>
      </c>
      <c r="M398" s="512">
        <v>165</v>
      </c>
      <c r="N398" s="512">
        <v>32</v>
      </c>
      <c r="O398" s="512">
        <v>5312</v>
      </c>
      <c r="P398" s="535">
        <v>4.5991341991341992</v>
      </c>
      <c r="Q398" s="513">
        <v>166</v>
      </c>
    </row>
    <row r="399" spans="1:17" ht="14.45" customHeight="1" x14ac:dyDescent="0.2">
      <c r="A399" s="507" t="s">
        <v>1758</v>
      </c>
      <c r="B399" s="508" t="s">
        <v>1588</v>
      </c>
      <c r="C399" s="508" t="s">
        <v>1589</v>
      </c>
      <c r="D399" s="508" t="s">
        <v>1715</v>
      </c>
      <c r="E399" s="508" t="s">
        <v>1716</v>
      </c>
      <c r="F399" s="512"/>
      <c r="G399" s="512"/>
      <c r="H399" s="512"/>
      <c r="I399" s="512"/>
      <c r="J399" s="512">
        <v>60</v>
      </c>
      <c r="K399" s="512">
        <v>9099</v>
      </c>
      <c r="L399" s="512">
        <v>1</v>
      </c>
      <c r="M399" s="512">
        <v>151.65</v>
      </c>
      <c r="N399" s="512">
        <v>115</v>
      </c>
      <c r="O399" s="512">
        <v>17480</v>
      </c>
      <c r="P399" s="535">
        <v>1.921090229695571</v>
      </c>
      <c r="Q399" s="513">
        <v>152</v>
      </c>
    </row>
    <row r="400" spans="1:17" ht="14.45" customHeight="1" x14ac:dyDescent="0.2">
      <c r="A400" s="507" t="s">
        <v>1759</v>
      </c>
      <c r="B400" s="508" t="s">
        <v>1588</v>
      </c>
      <c r="C400" s="508" t="s">
        <v>1589</v>
      </c>
      <c r="D400" s="508" t="s">
        <v>1590</v>
      </c>
      <c r="E400" s="508" t="s">
        <v>1591</v>
      </c>
      <c r="F400" s="512">
        <v>645</v>
      </c>
      <c r="G400" s="512">
        <v>111585</v>
      </c>
      <c r="H400" s="512">
        <v>0.86079611201110851</v>
      </c>
      <c r="I400" s="512">
        <v>173</v>
      </c>
      <c r="J400" s="512">
        <v>745</v>
      </c>
      <c r="K400" s="512">
        <v>129630</v>
      </c>
      <c r="L400" s="512">
        <v>1</v>
      </c>
      <c r="M400" s="512">
        <v>174</v>
      </c>
      <c r="N400" s="512">
        <v>694</v>
      </c>
      <c r="O400" s="512">
        <v>121450</v>
      </c>
      <c r="P400" s="535">
        <v>0.93689732315050533</v>
      </c>
      <c r="Q400" s="513">
        <v>175</v>
      </c>
    </row>
    <row r="401" spans="1:17" ht="14.45" customHeight="1" x14ac:dyDescent="0.2">
      <c r="A401" s="507" t="s">
        <v>1759</v>
      </c>
      <c r="B401" s="508" t="s">
        <v>1588</v>
      </c>
      <c r="C401" s="508" t="s">
        <v>1589</v>
      </c>
      <c r="D401" s="508" t="s">
        <v>1604</v>
      </c>
      <c r="E401" s="508" t="s">
        <v>1605</v>
      </c>
      <c r="F401" s="512"/>
      <c r="G401" s="512"/>
      <c r="H401" s="512"/>
      <c r="I401" s="512"/>
      <c r="J401" s="512">
        <v>2</v>
      </c>
      <c r="K401" s="512">
        <v>2140</v>
      </c>
      <c r="L401" s="512">
        <v>1</v>
      </c>
      <c r="M401" s="512">
        <v>1070</v>
      </c>
      <c r="N401" s="512"/>
      <c r="O401" s="512"/>
      <c r="P401" s="535"/>
      <c r="Q401" s="513"/>
    </row>
    <row r="402" spans="1:17" ht="14.45" customHeight="1" x14ac:dyDescent="0.2">
      <c r="A402" s="507" t="s">
        <v>1759</v>
      </c>
      <c r="B402" s="508" t="s">
        <v>1588</v>
      </c>
      <c r="C402" s="508" t="s">
        <v>1589</v>
      </c>
      <c r="D402" s="508" t="s">
        <v>1606</v>
      </c>
      <c r="E402" s="508" t="s">
        <v>1607</v>
      </c>
      <c r="F402" s="512">
        <v>16</v>
      </c>
      <c r="G402" s="512">
        <v>736</v>
      </c>
      <c r="H402" s="512">
        <v>0.88888888888888884</v>
      </c>
      <c r="I402" s="512">
        <v>46</v>
      </c>
      <c r="J402" s="512">
        <v>18</v>
      </c>
      <c r="K402" s="512">
        <v>828</v>
      </c>
      <c r="L402" s="512">
        <v>1</v>
      </c>
      <c r="M402" s="512">
        <v>46</v>
      </c>
      <c r="N402" s="512">
        <v>18</v>
      </c>
      <c r="O402" s="512">
        <v>846</v>
      </c>
      <c r="P402" s="535">
        <v>1.0217391304347827</v>
      </c>
      <c r="Q402" s="513">
        <v>47</v>
      </c>
    </row>
    <row r="403" spans="1:17" ht="14.45" customHeight="1" x14ac:dyDescent="0.2">
      <c r="A403" s="507" t="s">
        <v>1759</v>
      </c>
      <c r="B403" s="508" t="s">
        <v>1588</v>
      </c>
      <c r="C403" s="508" t="s">
        <v>1589</v>
      </c>
      <c r="D403" s="508" t="s">
        <v>1608</v>
      </c>
      <c r="E403" s="508" t="s">
        <v>1609</v>
      </c>
      <c r="F403" s="512">
        <v>4</v>
      </c>
      <c r="G403" s="512">
        <v>1388</v>
      </c>
      <c r="H403" s="512">
        <v>0.8</v>
      </c>
      <c r="I403" s="512">
        <v>347</v>
      </c>
      <c r="J403" s="512">
        <v>5</v>
      </c>
      <c r="K403" s="512">
        <v>1735</v>
      </c>
      <c r="L403" s="512">
        <v>1</v>
      </c>
      <c r="M403" s="512">
        <v>347</v>
      </c>
      <c r="N403" s="512">
        <v>5</v>
      </c>
      <c r="O403" s="512">
        <v>1740</v>
      </c>
      <c r="P403" s="535">
        <v>1.0028818443804035</v>
      </c>
      <c r="Q403" s="513">
        <v>348</v>
      </c>
    </row>
    <row r="404" spans="1:17" ht="14.45" customHeight="1" x14ac:dyDescent="0.2">
      <c r="A404" s="507" t="s">
        <v>1759</v>
      </c>
      <c r="B404" s="508" t="s">
        <v>1588</v>
      </c>
      <c r="C404" s="508" t="s">
        <v>1589</v>
      </c>
      <c r="D404" s="508" t="s">
        <v>1614</v>
      </c>
      <c r="E404" s="508" t="s">
        <v>1615</v>
      </c>
      <c r="F404" s="512">
        <v>6</v>
      </c>
      <c r="G404" s="512">
        <v>2262</v>
      </c>
      <c r="H404" s="512">
        <v>0.21428571428571427</v>
      </c>
      <c r="I404" s="512">
        <v>377</v>
      </c>
      <c r="J404" s="512">
        <v>28</v>
      </c>
      <c r="K404" s="512">
        <v>10556</v>
      </c>
      <c r="L404" s="512">
        <v>1</v>
      </c>
      <c r="M404" s="512">
        <v>377</v>
      </c>
      <c r="N404" s="512">
        <v>16</v>
      </c>
      <c r="O404" s="512">
        <v>6048</v>
      </c>
      <c r="P404" s="535">
        <v>0.57294429708222816</v>
      </c>
      <c r="Q404" s="513">
        <v>378</v>
      </c>
    </row>
    <row r="405" spans="1:17" ht="14.45" customHeight="1" x14ac:dyDescent="0.2">
      <c r="A405" s="507" t="s">
        <v>1759</v>
      </c>
      <c r="B405" s="508" t="s">
        <v>1588</v>
      </c>
      <c r="C405" s="508" t="s">
        <v>1589</v>
      </c>
      <c r="D405" s="508" t="s">
        <v>1616</v>
      </c>
      <c r="E405" s="508" t="s">
        <v>1617</v>
      </c>
      <c r="F405" s="512">
        <v>1</v>
      </c>
      <c r="G405" s="512">
        <v>34</v>
      </c>
      <c r="H405" s="512">
        <v>0.5</v>
      </c>
      <c r="I405" s="512">
        <v>34</v>
      </c>
      <c r="J405" s="512">
        <v>2</v>
      </c>
      <c r="K405" s="512">
        <v>68</v>
      </c>
      <c r="L405" s="512">
        <v>1</v>
      </c>
      <c r="M405" s="512">
        <v>34</v>
      </c>
      <c r="N405" s="512"/>
      <c r="O405" s="512"/>
      <c r="P405" s="535"/>
      <c r="Q405" s="513"/>
    </row>
    <row r="406" spans="1:17" ht="14.45" customHeight="1" x14ac:dyDescent="0.2">
      <c r="A406" s="507" t="s">
        <v>1759</v>
      </c>
      <c r="B406" s="508" t="s">
        <v>1588</v>
      </c>
      <c r="C406" s="508" t="s">
        <v>1589</v>
      </c>
      <c r="D406" s="508" t="s">
        <v>1618</v>
      </c>
      <c r="E406" s="508" t="s">
        <v>1619</v>
      </c>
      <c r="F406" s="512"/>
      <c r="G406" s="512"/>
      <c r="H406" s="512"/>
      <c r="I406" s="512"/>
      <c r="J406" s="512">
        <v>4</v>
      </c>
      <c r="K406" s="512">
        <v>2096</v>
      </c>
      <c r="L406" s="512">
        <v>1</v>
      </c>
      <c r="M406" s="512">
        <v>524</v>
      </c>
      <c r="N406" s="512">
        <v>1</v>
      </c>
      <c r="O406" s="512">
        <v>525</v>
      </c>
      <c r="P406" s="535">
        <v>0.25047709923664124</v>
      </c>
      <c r="Q406" s="513">
        <v>525</v>
      </c>
    </row>
    <row r="407" spans="1:17" ht="14.45" customHeight="1" x14ac:dyDescent="0.2">
      <c r="A407" s="507" t="s">
        <v>1759</v>
      </c>
      <c r="B407" s="508" t="s">
        <v>1588</v>
      </c>
      <c r="C407" s="508" t="s">
        <v>1589</v>
      </c>
      <c r="D407" s="508" t="s">
        <v>1620</v>
      </c>
      <c r="E407" s="508" t="s">
        <v>1621</v>
      </c>
      <c r="F407" s="512"/>
      <c r="G407" s="512"/>
      <c r="H407" s="512"/>
      <c r="I407" s="512"/>
      <c r="J407" s="512"/>
      <c r="K407" s="512"/>
      <c r="L407" s="512"/>
      <c r="M407" s="512"/>
      <c r="N407" s="512">
        <v>4</v>
      </c>
      <c r="O407" s="512">
        <v>232</v>
      </c>
      <c r="P407" s="535"/>
      <c r="Q407" s="513">
        <v>58</v>
      </c>
    </row>
    <row r="408" spans="1:17" ht="14.45" customHeight="1" x14ac:dyDescent="0.2">
      <c r="A408" s="507" t="s">
        <v>1759</v>
      </c>
      <c r="B408" s="508" t="s">
        <v>1588</v>
      </c>
      <c r="C408" s="508" t="s">
        <v>1589</v>
      </c>
      <c r="D408" s="508" t="s">
        <v>1626</v>
      </c>
      <c r="E408" s="508" t="s">
        <v>1627</v>
      </c>
      <c r="F408" s="512">
        <v>1</v>
      </c>
      <c r="G408" s="512">
        <v>213</v>
      </c>
      <c r="H408" s="512">
        <v>0.33177570093457942</v>
      </c>
      <c r="I408" s="512">
        <v>213</v>
      </c>
      <c r="J408" s="512">
        <v>3</v>
      </c>
      <c r="K408" s="512">
        <v>642</v>
      </c>
      <c r="L408" s="512">
        <v>1</v>
      </c>
      <c r="M408" s="512">
        <v>214</v>
      </c>
      <c r="N408" s="512"/>
      <c r="O408" s="512"/>
      <c r="P408" s="535"/>
      <c r="Q408" s="513"/>
    </row>
    <row r="409" spans="1:17" ht="14.45" customHeight="1" x14ac:dyDescent="0.2">
      <c r="A409" s="507" t="s">
        <v>1759</v>
      </c>
      <c r="B409" s="508" t="s">
        <v>1588</v>
      </c>
      <c r="C409" s="508" t="s">
        <v>1589</v>
      </c>
      <c r="D409" s="508" t="s">
        <v>1634</v>
      </c>
      <c r="E409" s="508" t="s">
        <v>1635</v>
      </c>
      <c r="F409" s="512">
        <v>10</v>
      </c>
      <c r="G409" s="512">
        <v>170</v>
      </c>
      <c r="H409" s="512">
        <v>0.43478260869565216</v>
      </c>
      <c r="I409" s="512">
        <v>17</v>
      </c>
      <c r="J409" s="512">
        <v>23</v>
      </c>
      <c r="K409" s="512">
        <v>391</v>
      </c>
      <c r="L409" s="512">
        <v>1</v>
      </c>
      <c r="M409" s="512">
        <v>17</v>
      </c>
      <c r="N409" s="512">
        <v>13</v>
      </c>
      <c r="O409" s="512">
        <v>221</v>
      </c>
      <c r="P409" s="535">
        <v>0.56521739130434778</v>
      </c>
      <c r="Q409" s="513">
        <v>17</v>
      </c>
    </row>
    <row r="410" spans="1:17" ht="14.45" customHeight="1" x14ac:dyDescent="0.2">
      <c r="A410" s="507" t="s">
        <v>1759</v>
      </c>
      <c r="B410" s="508" t="s">
        <v>1588</v>
      </c>
      <c r="C410" s="508" t="s">
        <v>1589</v>
      </c>
      <c r="D410" s="508" t="s">
        <v>1638</v>
      </c>
      <c r="E410" s="508" t="s">
        <v>1639</v>
      </c>
      <c r="F410" s="512">
        <v>10</v>
      </c>
      <c r="G410" s="512">
        <v>650</v>
      </c>
      <c r="H410" s="512">
        <v>3.3333333333333335</v>
      </c>
      <c r="I410" s="512">
        <v>65</v>
      </c>
      <c r="J410" s="512">
        <v>3</v>
      </c>
      <c r="K410" s="512">
        <v>195</v>
      </c>
      <c r="L410" s="512">
        <v>1</v>
      </c>
      <c r="M410" s="512">
        <v>65</v>
      </c>
      <c r="N410" s="512">
        <v>2</v>
      </c>
      <c r="O410" s="512">
        <v>132</v>
      </c>
      <c r="P410" s="535">
        <v>0.67692307692307696</v>
      </c>
      <c r="Q410" s="513">
        <v>66</v>
      </c>
    </row>
    <row r="411" spans="1:17" ht="14.45" customHeight="1" x14ac:dyDescent="0.2">
      <c r="A411" s="507" t="s">
        <v>1759</v>
      </c>
      <c r="B411" s="508" t="s">
        <v>1588</v>
      </c>
      <c r="C411" s="508" t="s">
        <v>1589</v>
      </c>
      <c r="D411" s="508" t="s">
        <v>1644</v>
      </c>
      <c r="E411" s="508" t="s">
        <v>1645</v>
      </c>
      <c r="F411" s="512">
        <v>497</v>
      </c>
      <c r="G411" s="512">
        <v>67592</v>
      </c>
      <c r="H411" s="512">
        <v>1.0864086408640865</v>
      </c>
      <c r="I411" s="512">
        <v>136</v>
      </c>
      <c r="J411" s="512">
        <v>455</v>
      </c>
      <c r="K411" s="512">
        <v>62216</v>
      </c>
      <c r="L411" s="512">
        <v>1</v>
      </c>
      <c r="M411" s="512">
        <v>136.73846153846154</v>
      </c>
      <c r="N411" s="512">
        <v>443</v>
      </c>
      <c r="O411" s="512">
        <v>61134</v>
      </c>
      <c r="P411" s="535">
        <v>0.98260897518323265</v>
      </c>
      <c r="Q411" s="513">
        <v>138</v>
      </c>
    </row>
    <row r="412" spans="1:17" ht="14.45" customHeight="1" x14ac:dyDescent="0.2">
      <c r="A412" s="507" t="s">
        <v>1759</v>
      </c>
      <c r="B412" s="508" t="s">
        <v>1588</v>
      </c>
      <c r="C412" s="508" t="s">
        <v>1589</v>
      </c>
      <c r="D412" s="508" t="s">
        <v>1646</v>
      </c>
      <c r="E412" s="508" t="s">
        <v>1647</v>
      </c>
      <c r="F412" s="512">
        <v>65</v>
      </c>
      <c r="G412" s="512">
        <v>5915</v>
      </c>
      <c r="H412" s="512">
        <v>0.8783783783783784</v>
      </c>
      <c r="I412" s="512">
        <v>91</v>
      </c>
      <c r="J412" s="512">
        <v>74</v>
      </c>
      <c r="K412" s="512">
        <v>6734</v>
      </c>
      <c r="L412" s="512">
        <v>1</v>
      </c>
      <c r="M412" s="512">
        <v>91</v>
      </c>
      <c r="N412" s="512">
        <v>100</v>
      </c>
      <c r="O412" s="512">
        <v>9200</v>
      </c>
      <c r="P412" s="535">
        <v>1.3662013662013661</v>
      </c>
      <c r="Q412" s="513">
        <v>92</v>
      </c>
    </row>
    <row r="413" spans="1:17" ht="14.45" customHeight="1" x14ac:dyDescent="0.2">
      <c r="A413" s="507" t="s">
        <v>1759</v>
      </c>
      <c r="B413" s="508" t="s">
        <v>1588</v>
      </c>
      <c r="C413" s="508" t="s">
        <v>1589</v>
      </c>
      <c r="D413" s="508" t="s">
        <v>1648</v>
      </c>
      <c r="E413" s="508" t="s">
        <v>1649</v>
      </c>
      <c r="F413" s="512">
        <v>2</v>
      </c>
      <c r="G413" s="512">
        <v>274</v>
      </c>
      <c r="H413" s="512">
        <v>0.66183574879227058</v>
      </c>
      <c r="I413" s="512">
        <v>137</v>
      </c>
      <c r="J413" s="512">
        <v>3</v>
      </c>
      <c r="K413" s="512">
        <v>414</v>
      </c>
      <c r="L413" s="512">
        <v>1</v>
      </c>
      <c r="M413" s="512">
        <v>138</v>
      </c>
      <c r="N413" s="512"/>
      <c r="O413" s="512"/>
      <c r="P413" s="535"/>
      <c r="Q413" s="513"/>
    </row>
    <row r="414" spans="1:17" ht="14.45" customHeight="1" x14ac:dyDescent="0.2">
      <c r="A414" s="507" t="s">
        <v>1759</v>
      </c>
      <c r="B414" s="508" t="s">
        <v>1588</v>
      </c>
      <c r="C414" s="508" t="s">
        <v>1589</v>
      </c>
      <c r="D414" s="508" t="s">
        <v>1650</v>
      </c>
      <c r="E414" s="508" t="s">
        <v>1651</v>
      </c>
      <c r="F414" s="512">
        <v>15</v>
      </c>
      <c r="G414" s="512">
        <v>990</v>
      </c>
      <c r="H414" s="512">
        <v>0.55183946488294311</v>
      </c>
      <c r="I414" s="512">
        <v>66</v>
      </c>
      <c r="J414" s="512">
        <v>27</v>
      </c>
      <c r="K414" s="512">
        <v>1794</v>
      </c>
      <c r="L414" s="512">
        <v>1</v>
      </c>
      <c r="M414" s="512">
        <v>66.444444444444443</v>
      </c>
      <c r="N414" s="512">
        <v>15</v>
      </c>
      <c r="O414" s="512">
        <v>1005</v>
      </c>
      <c r="P414" s="535">
        <v>0.56020066889632103</v>
      </c>
      <c r="Q414" s="513">
        <v>67</v>
      </c>
    </row>
    <row r="415" spans="1:17" ht="14.45" customHeight="1" x14ac:dyDescent="0.2">
      <c r="A415" s="507" t="s">
        <v>1759</v>
      </c>
      <c r="B415" s="508" t="s">
        <v>1588</v>
      </c>
      <c r="C415" s="508" t="s">
        <v>1589</v>
      </c>
      <c r="D415" s="508" t="s">
        <v>1652</v>
      </c>
      <c r="E415" s="508" t="s">
        <v>1653</v>
      </c>
      <c r="F415" s="512">
        <v>9</v>
      </c>
      <c r="G415" s="512">
        <v>2952</v>
      </c>
      <c r="H415" s="512">
        <v>0.52941176470588236</v>
      </c>
      <c r="I415" s="512">
        <v>328</v>
      </c>
      <c r="J415" s="512">
        <v>17</v>
      </c>
      <c r="K415" s="512">
        <v>5576</v>
      </c>
      <c r="L415" s="512">
        <v>1</v>
      </c>
      <c r="M415" s="512">
        <v>328</v>
      </c>
      <c r="N415" s="512">
        <v>9</v>
      </c>
      <c r="O415" s="512">
        <v>2961</v>
      </c>
      <c r="P415" s="535">
        <v>0.53102582496413198</v>
      </c>
      <c r="Q415" s="513">
        <v>329</v>
      </c>
    </row>
    <row r="416" spans="1:17" ht="14.45" customHeight="1" x14ac:dyDescent="0.2">
      <c r="A416" s="507" t="s">
        <v>1759</v>
      </c>
      <c r="B416" s="508" t="s">
        <v>1588</v>
      </c>
      <c r="C416" s="508" t="s">
        <v>1589</v>
      </c>
      <c r="D416" s="508" t="s">
        <v>1658</v>
      </c>
      <c r="E416" s="508" t="s">
        <v>1659</v>
      </c>
      <c r="F416" s="512"/>
      <c r="G416" s="512"/>
      <c r="H416" s="512"/>
      <c r="I416" s="512"/>
      <c r="J416" s="512">
        <v>2</v>
      </c>
      <c r="K416" s="512">
        <v>144</v>
      </c>
      <c r="L416" s="512">
        <v>1</v>
      </c>
      <c r="M416" s="512">
        <v>72</v>
      </c>
      <c r="N416" s="512"/>
      <c r="O416" s="512"/>
      <c r="P416" s="535"/>
      <c r="Q416" s="513"/>
    </row>
    <row r="417" spans="1:17" ht="14.45" customHeight="1" x14ac:dyDescent="0.2">
      <c r="A417" s="507" t="s">
        <v>1759</v>
      </c>
      <c r="B417" s="508" t="s">
        <v>1588</v>
      </c>
      <c r="C417" s="508" t="s">
        <v>1589</v>
      </c>
      <c r="D417" s="508" t="s">
        <v>1660</v>
      </c>
      <c r="E417" s="508" t="s">
        <v>1661</v>
      </c>
      <c r="F417" s="512">
        <v>53</v>
      </c>
      <c r="G417" s="512">
        <v>2703</v>
      </c>
      <c r="H417" s="512">
        <v>0.98148148148148151</v>
      </c>
      <c r="I417" s="512">
        <v>51</v>
      </c>
      <c r="J417" s="512">
        <v>54</v>
      </c>
      <c r="K417" s="512">
        <v>2754</v>
      </c>
      <c r="L417" s="512">
        <v>1</v>
      </c>
      <c r="M417" s="512">
        <v>51</v>
      </c>
      <c r="N417" s="512">
        <v>50</v>
      </c>
      <c r="O417" s="512">
        <v>2600</v>
      </c>
      <c r="P417" s="535">
        <v>0.94408133623819901</v>
      </c>
      <c r="Q417" s="513">
        <v>52</v>
      </c>
    </row>
    <row r="418" spans="1:17" ht="14.45" customHeight="1" x14ac:dyDescent="0.2">
      <c r="A418" s="507" t="s">
        <v>1759</v>
      </c>
      <c r="B418" s="508" t="s">
        <v>1588</v>
      </c>
      <c r="C418" s="508" t="s">
        <v>1589</v>
      </c>
      <c r="D418" s="508" t="s">
        <v>1668</v>
      </c>
      <c r="E418" s="508" t="s">
        <v>1669</v>
      </c>
      <c r="F418" s="512"/>
      <c r="G418" s="512"/>
      <c r="H418" s="512"/>
      <c r="I418" s="512"/>
      <c r="J418" s="512">
        <v>1</v>
      </c>
      <c r="K418" s="512">
        <v>207</v>
      </c>
      <c r="L418" s="512">
        <v>1</v>
      </c>
      <c r="M418" s="512">
        <v>207</v>
      </c>
      <c r="N418" s="512"/>
      <c r="O418" s="512"/>
      <c r="P418" s="535"/>
      <c r="Q418" s="513"/>
    </row>
    <row r="419" spans="1:17" ht="14.45" customHeight="1" x14ac:dyDescent="0.2">
      <c r="A419" s="507" t="s">
        <v>1759</v>
      </c>
      <c r="B419" s="508" t="s">
        <v>1588</v>
      </c>
      <c r="C419" s="508" t="s">
        <v>1589</v>
      </c>
      <c r="D419" s="508" t="s">
        <v>1674</v>
      </c>
      <c r="E419" s="508" t="s">
        <v>1675</v>
      </c>
      <c r="F419" s="512"/>
      <c r="G419" s="512"/>
      <c r="H419" s="512"/>
      <c r="I419" s="512"/>
      <c r="J419" s="512">
        <v>4</v>
      </c>
      <c r="K419" s="512">
        <v>2448</v>
      </c>
      <c r="L419" s="512">
        <v>1</v>
      </c>
      <c r="M419" s="512">
        <v>612</v>
      </c>
      <c r="N419" s="512">
        <v>1</v>
      </c>
      <c r="O419" s="512">
        <v>615</v>
      </c>
      <c r="P419" s="535">
        <v>0.25122549019607843</v>
      </c>
      <c r="Q419" s="513">
        <v>615</v>
      </c>
    </row>
    <row r="420" spans="1:17" ht="14.45" customHeight="1" x14ac:dyDescent="0.2">
      <c r="A420" s="507" t="s">
        <v>1759</v>
      </c>
      <c r="B420" s="508" t="s">
        <v>1588</v>
      </c>
      <c r="C420" s="508" t="s">
        <v>1589</v>
      </c>
      <c r="D420" s="508" t="s">
        <v>1685</v>
      </c>
      <c r="E420" s="508" t="s">
        <v>1686</v>
      </c>
      <c r="F420" s="512">
        <v>1</v>
      </c>
      <c r="G420" s="512">
        <v>271</v>
      </c>
      <c r="H420" s="512">
        <v>0.33210784313725489</v>
      </c>
      <c r="I420" s="512">
        <v>271</v>
      </c>
      <c r="J420" s="512">
        <v>3</v>
      </c>
      <c r="K420" s="512">
        <v>816</v>
      </c>
      <c r="L420" s="512">
        <v>1</v>
      </c>
      <c r="M420" s="512">
        <v>272</v>
      </c>
      <c r="N420" s="512"/>
      <c r="O420" s="512"/>
      <c r="P420" s="535"/>
      <c r="Q420" s="513"/>
    </row>
    <row r="421" spans="1:17" ht="14.45" customHeight="1" x14ac:dyDescent="0.2">
      <c r="A421" s="507" t="s">
        <v>1759</v>
      </c>
      <c r="B421" s="508" t="s">
        <v>1588</v>
      </c>
      <c r="C421" s="508" t="s">
        <v>1589</v>
      </c>
      <c r="D421" s="508" t="s">
        <v>1703</v>
      </c>
      <c r="E421" s="508" t="s">
        <v>1704</v>
      </c>
      <c r="F421" s="512"/>
      <c r="G421" s="512"/>
      <c r="H421" s="512"/>
      <c r="I421" s="512"/>
      <c r="J421" s="512">
        <v>2</v>
      </c>
      <c r="K421" s="512">
        <v>654</v>
      </c>
      <c r="L421" s="512">
        <v>1</v>
      </c>
      <c r="M421" s="512">
        <v>327</v>
      </c>
      <c r="N421" s="512"/>
      <c r="O421" s="512"/>
      <c r="P421" s="535"/>
      <c r="Q421" s="513"/>
    </row>
    <row r="422" spans="1:17" ht="14.45" customHeight="1" x14ac:dyDescent="0.2">
      <c r="A422" s="507" t="s">
        <v>1759</v>
      </c>
      <c r="B422" s="508" t="s">
        <v>1588</v>
      </c>
      <c r="C422" s="508" t="s">
        <v>1589</v>
      </c>
      <c r="D422" s="508" t="s">
        <v>1709</v>
      </c>
      <c r="E422" s="508" t="s">
        <v>1710</v>
      </c>
      <c r="F422" s="512">
        <v>150</v>
      </c>
      <c r="G422" s="512">
        <v>39000</v>
      </c>
      <c r="H422" s="512">
        <v>0.51348895998736033</v>
      </c>
      <c r="I422" s="512">
        <v>260</v>
      </c>
      <c r="J422" s="512">
        <v>291</v>
      </c>
      <c r="K422" s="512">
        <v>75951</v>
      </c>
      <c r="L422" s="512">
        <v>1</v>
      </c>
      <c r="M422" s="512">
        <v>261</v>
      </c>
      <c r="N422" s="512">
        <v>331</v>
      </c>
      <c r="O422" s="512">
        <v>86722</v>
      </c>
      <c r="P422" s="535">
        <v>1.1418151176416373</v>
      </c>
      <c r="Q422" s="513">
        <v>262</v>
      </c>
    </row>
    <row r="423" spans="1:17" ht="14.45" customHeight="1" x14ac:dyDescent="0.2">
      <c r="A423" s="507" t="s">
        <v>1759</v>
      </c>
      <c r="B423" s="508" t="s">
        <v>1588</v>
      </c>
      <c r="C423" s="508" t="s">
        <v>1589</v>
      </c>
      <c r="D423" s="508" t="s">
        <v>1711</v>
      </c>
      <c r="E423" s="508" t="s">
        <v>1712</v>
      </c>
      <c r="F423" s="512">
        <v>1</v>
      </c>
      <c r="G423" s="512">
        <v>165</v>
      </c>
      <c r="H423" s="512">
        <v>0.1111111111111111</v>
      </c>
      <c r="I423" s="512">
        <v>165</v>
      </c>
      <c r="J423" s="512">
        <v>9</v>
      </c>
      <c r="K423" s="512">
        <v>1485</v>
      </c>
      <c r="L423" s="512">
        <v>1</v>
      </c>
      <c r="M423" s="512">
        <v>165</v>
      </c>
      <c r="N423" s="512">
        <v>18</v>
      </c>
      <c r="O423" s="512">
        <v>2988</v>
      </c>
      <c r="P423" s="535">
        <v>2.0121212121212122</v>
      </c>
      <c r="Q423" s="513">
        <v>166</v>
      </c>
    </row>
    <row r="424" spans="1:17" ht="14.45" customHeight="1" x14ac:dyDescent="0.2">
      <c r="A424" s="507" t="s">
        <v>1760</v>
      </c>
      <c r="B424" s="508" t="s">
        <v>1588</v>
      </c>
      <c r="C424" s="508" t="s">
        <v>1589</v>
      </c>
      <c r="D424" s="508" t="s">
        <v>1590</v>
      </c>
      <c r="E424" s="508" t="s">
        <v>1591</v>
      </c>
      <c r="F424" s="512">
        <v>233</v>
      </c>
      <c r="G424" s="512">
        <v>40309</v>
      </c>
      <c r="H424" s="512">
        <v>0.86764389340910064</v>
      </c>
      <c r="I424" s="512">
        <v>173</v>
      </c>
      <c r="J424" s="512">
        <v>267</v>
      </c>
      <c r="K424" s="512">
        <v>46458</v>
      </c>
      <c r="L424" s="512">
        <v>1</v>
      </c>
      <c r="M424" s="512">
        <v>174</v>
      </c>
      <c r="N424" s="512">
        <v>270</v>
      </c>
      <c r="O424" s="512">
        <v>47250</v>
      </c>
      <c r="P424" s="535">
        <v>1.0170476559473072</v>
      </c>
      <c r="Q424" s="513">
        <v>175</v>
      </c>
    </row>
    <row r="425" spans="1:17" ht="14.45" customHeight="1" x14ac:dyDescent="0.2">
      <c r="A425" s="507" t="s">
        <v>1760</v>
      </c>
      <c r="B425" s="508" t="s">
        <v>1588</v>
      </c>
      <c r="C425" s="508" t="s">
        <v>1589</v>
      </c>
      <c r="D425" s="508" t="s">
        <v>1604</v>
      </c>
      <c r="E425" s="508" t="s">
        <v>1605</v>
      </c>
      <c r="F425" s="512">
        <v>2</v>
      </c>
      <c r="G425" s="512">
        <v>2140</v>
      </c>
      <c r="H425" s="512">
        <v>1</v>
      </c>
      <c r="I425" s="512">
        <v>1070</v>
      </c>
      <c r="J425" s="512">
        <v>2</v>
      </c>
      <c r="K425" s="512">
        <v>2140</v>
      </c>
      <c r="L425" s="512">
        <v>1</v>
      </c>
      <c r="M425" s="512">
        <v>1070</v>
      </c>
      <c r="N425" s="512">
        <v>6</v>
      </c>
      <c r="O425" s="512">
        <v>6438</v>
      </c>
      <c r="P425" s="535">
        <v>3.0084112149532709</v>
      </c>
      <c r="Q425" s="513">
        <v>1073</v>
      </c>
    </row>
    <row r="426" spans="1:17" ht="14.45" customHeight="1" x14ac:dyDescent="0.2">
      <c r="A426" s="507" t="s">
        <v>1760</v>
      </c>
      <c r="B426" s="508" t="s">
        <v>1588</v>
      </c>
      <c r="C426" s="508" t="s">
        <v>1589</v>
      </c>
      <c r="D426" s="508" t="s">
        <v>1606</v>
      </c>
      <c r="E426" s="508" t="s">
        <v>1607</v>
      </c>
      <c r="F426" s="512">
        <v>92</v>
      </c>
      <c r="G426" s="512">
        <v>4232</v>
      </c>
      <c r="H426" s="512">
        <v>1.4603174603174602</v>
      </c>
      <c r="I426" s="512">
        <v>46</v>
      </c>
      <c r="J426" s="512">
        <v>63</v>
      </c>
      <c r="K426" s="512">
        <v>2898</v>
      </c>
      <c r="L426" s="512">
        <v>1</v>
      </c>
      <c r="M426" s="512">
        <v>46</v>
      </c>
      <c r="N426" s="512">
        <v>61</v>
      </c>
      <c r="O426" s="512">
        <v>2867</v>
      </c>
      <c r="P426" s="535">
        <v>0.98930296756383718</v>
      </c>
      <c r="Q426" s="513">
        <v>47</v>
      </c>
    </row>
    <row r="427" spans="1:17" ht="14.45" customHeight="1" x14ac:dyDescent="0.2">
      <c r="A427" s="507" t="s">
        <v>1760</v>
      </c>
      <c r="B427" s="508" t="s">
        <v>1588</v>
      </c>
      <c r="C427" s="508" t="s">
        <v>1589</v>
      </c>
      <c r="D427" s="508" t="s">
        <v>1608</v>
      </c>
      <c r="E427" s="508" t="s">
        <v>1609</v>
      </c>
      <c r="F427" s="512">
        <v>11</v>
      </c>
      <c r="G427" s="512">
        <v>3817</v>
      </c>
      <c r="H427" s="512">
        <v>0.61111111111111116</v>
      </c>
      <c r="I427" s="512">
        <v>347</v>
      </c>
      <c r="J427" s="512">
        <v>18</v>
      </c>
      <c r="K427" s="512">
        <v>6246</v>
      </c>
      <c r="L427" s="512">
        <v>1</v>
      </c>
      <c r="M427" s="512">
        <v>347</v>
      </c>
      <c r="N427" s="512">
        <v>3</v>
      </c>
      <c r="O427" s="512">
        <v>1044</v>
      </c>
      <c r="P427" s="535">
        <v>0.16714697406340057</v>
      </c>
      <c r="Q427" s="513">
        <v>348</v>
      </c>
    </row>
    <row r="428" spans="1:17" ht="14.45" customHeight="1" x14ac:dyDescent="0.2">
      <c r="A428" s="507" t="s">
        <v>1760</v>
      </c>
      <c r="B428" s="508" t="s">
        <v>1588</v>
      </c>
      <c r="C428" s="508" t="s">
        <v>1589</v>
      </c>
      <c r="D428" s="508" t="s">
        <v>1610</v>
      </c>
      <c r="E428" s="508" t="s">
        <v>1611</v>
      </c>
      <c r="F428" s="512">
        <v>4</v>
      </c>
      <c r="G428" s="512">
        <v>204</v>
      </c>
      <c r="H428" s="512">
        <v>4</v>
      </c>
      <c r="I428" s="512">
        <v>51</v>
      </c>
      <c r="J428" s="512">
        <v>1</v>
      </c>
      <c r="K428" s="512">
        <v>51</v>
      </c>
      <c r="L428" s="512">
        <v>1</v>
      </c>
      <c r="M428" s="512">
        <v>51</v>
      </c>
      <c r="N428" s="512"/>
      <c r="O428" s="512"/>
      <c r="P428" s="535"/>
      <c r="Q428" s="513"/>
    </row>
    <row r="429" spans="1:17" ht="14.45" customHeight="1" x14ac:dyDescent="0.2">
      <c r="A429" s="507" t="s">
        <v>1760</v>
      </c>
      <c r="B429" s="508" t="s">
        <v>1588</v>
      </c>
      <c r="C429" s="508" t="s">
        <v>1589</v>
      </c>
      <c r="D429" s="508" t="s">
        <v>1614</v>
      </c>
      <c r="E429" s="508" t="s">
        <v>1615</v>
      </c>
      <c r="F429" s="512">
        <v>27</v>
      </c>
      <c r="G429" s="512">
        <v>10179</v>
      </c>
      <c r="H429" s="512">
        <v>0.42857142857142855</v>
      </c>
      <c r="I429" s="512">
        <v>377</v>
      </c>
      <c r="J429" s="512">
        <v>63</v>
      </c>
      <c r="K429" s="512">
        <v>23751</v>
      </c>
      <c r="L429" s="512">
        <v>1</v>
      </c>
      <c r="M429" s="512">
        <v>377</v>
      </c>
      <c r="N429" s="512">
        <v>5</v>
      </c>
      <c r="O429" s="512">
        <v>1890</v>
      </c>
      <c r="P429" s="535">
        <v>7.9575596816976124E-2</v>
      </c>
      <c r="Q429" s="513">
        <v>378</v>
      </c>
    </row>
    <row r="430" spans="1:17" ht="14.45" customHeight="1" x14ac:dyDescent="0.2">
      <c r="A430" s="507" t="s">
        <v>1760</v>
      </c>
      <c r="B430" s="508" t="s">
        <v>1588</v>
      </c>
      <c r="C430" s="508" t="s">
        <v>1589</v>
      </c>
      <c r="D430" s="508" t="s">
        <v>1618</v>
      </c>
      <c r="E430" s="508" t="s">
        <v>1619</v>
      </c>
      <c r="F430" s="512">
        <v>2</v>
      </c>
      <c r="G430" s="512">
        <v>1048</v>
      </c>
      <c r="H430" s="512">
        <v>2</v>
      </c>
      <c r="I430" s="512">
        <v>524</v>
      </c>
      <c r="J430" s="512">
        <v>1</v>
      </c>
      <c r="K430" s="512">
        <v>524</v>
      </c>
      <c r="L430" s="512">
        <v>1</v>
      </c>
      <c r="M430" s="512">
        <v>524</v>
      </c>
      <c r="N430" s="512"/>
      <c r="O430" s="512"/>
      <c r="P430" s="535"/>
      <c r="Q430" s="513"/>
    </row>
    <row r="431" spans="1:17" ht="14.45" customHeight="1" x14ac:dyDescent="0.2">
      <c r="A431" s="507" t="s">
        <v>1760</v>
      </c>
      <c r="B431" s="508" t="s">
        <v>1588</v>
      </c>
      <c r="C431" s="508" t="s">
        <v>1589</v>
      </c>
      <c r="D431" s="508" t="s">
        <v>1620</v>
      </c>
      <c r="E431" s="508" t="s">
        <v>1621</v>
      </c>
      <c r="F431" s="512">
        <v>2</v>
      </c>
      <c r="G431" s="512">
        <v>114</v>
      </c>
      <c r="H431" s="512">
        <v>2</v>
      </c>
      <c r="I431" s="512">
        <v>57</v>
      </c>
      <c r="J431" s="512">
        <v>1</v>
      </c>
      <c r="K431" s="512">
        <v>57</v>
      </c>
      <c r="L431" s="512">
        <v>1</v>
      </c>
      <c r="M431" s="512">
        <v>57</v>
      </c>
      <c r="N431" s="512">
        <v>3</v>
      </c>
      <c r="O431" s="512">
        <v>174</v>
      </c>
      <c r="P431" s="535">
        <v>3.0526315789473686</v>
      </c>
      <c r="Q431" s="513">
        <v>58</v>
      </c>
    </row>
    <row r="432" spans="1:17" ht="14.45" customHeight="1" x14ac:dyDescent="0.2">
      <c r="A432" s="507" t="s">
        <v>1760</v>
      </c>
      <c r="B432" s="508" t="s">
        <v>1588</v>
      </c>
      <c r="C432" s="508" t="s">
        <v>1589</v>
      </c>
      <c r="D432" s="508" t="s">
        <v>1622</v>
      </c>
      <c r="E432" s="508" t="s">
        <v>1623</v>
      </c>
      <c r="F432" s="512">
        <v>9</v>
      </c>
      <c r="G432" s="512">
        <v>2016</v>
      </c>
      <c r="H432" s="512">
        <v>1.28</v>
      </c>
      <c r="I432" s="512">
        <v>224</v>
      </c>
      <c r="J432" s="512">
        <v>7</v>
      </c>
      <c r="K432" s="512">
        <v>1575</v>
      </c>
      <c r="L432" s="512">
        <v>1</v>
      </c>
      <c r="M432" s="512">
        <v>225</v>
      </c>
      <c r="N432" s="512">
        <v>7</v>
      </c>
      <c r="O432" s="512">
        <v>1582</v>
      </c>
      <c r="P432" s="535">
        <v>1.0044444444444445</v>
      </c>
      <c r="Q432" s="513">
        <v>226</v>
      </c>
    </row>
    <row r="433" spans="1:17" ht="14.45" customHeight="1" x14ac:dyDescent="0.2">
      <c r="A433" s="507" t="s">
        <v>1760</v>
      </c>
      <c r="B433" s="508" t="s">
        <v>1588</v>
      </c>
      <c r="C433" s="508" t="s">
        <v>1589</v>
      </c>
      <c r="D433" s="508" t="s">
        <v>1624</v>
      </c>
      <c r="E433" s="508" t="s">
        <v>1625</v>
      </c>
      <c r="F433" s="512">
        <v>9</v>
      </c>
      <c r="G433" s="512">
        <v>4977</v>
      </c>
      <c r="H433" s="512">
        <v>1.2833935018050542</v>
      </c>
      <c r="I433" s="512">
        <v>553</v>
      </c>
      <c r="J433" s="512">
        <v>7</v>
      </c>
      <c r="K433" s="512">
        <v>3878</v>
      </c>
      <c r="L433" s="512">
        <v>1</v>
      </c>
      <c r="M433" s="512">
        <v>554</v>
      </c>
      <c r="N433" s="512">
        <v>7</v>
      </c>
      <c r="O433" s="512">
        <v>3885</v>
      </c>
      <c r="P433" s="535">
        <v>1.0018050541516246</v>
      </c>
      <c r="Q433" s="513">
        <v>555</v>
      </c>
    </row>
    <row r="434" spans="1:17" ht="14.45" customHeight="1" x14ac:dyDescent="0.2">
      <c r="A434" s="507" t="s">
        <v>1760</v>
      </c>
      <c r="B434" s="508" t="s">
        <v>1588</v>
      </c>
      <c r="C434" s="508" t="s">
        <v>1589</v>
      </c>
      <c r="D434" s="508" t="s">
        <v>1634</v>
      </c>
      <c r="E434" s="508" t="s">
        <v>1635</v>
      </c>
      <c r="F434" s="512">
        <v>32</v>
      </c>
      <c r="G434" s="512">
        <v>544</v>
      </c>
      <c r="H434" s="512">
        <v>0.82051282051282048</v>
      </c>
      <c r="I434" s="512">
        <v>17</v>
      </c>
      <c r="J434" s="512">
        <v>39</v>
      </c>
      <c r="K434" s="512">
        <v>663</v>
      </c>
      <c r="L434" s="512">
        <v>1</v>
      </c>
      <c r="M434" s="512">
        <v>17</v>
      </c>
      <c r="N434" s="512">
        <v>5</v>
      </c>
      <c r="O434" s="512">
        <v>85</v>
      </c>
      <c r="P434" s="535">
        <v>0.12820512820512819</v>
      </c>
      <c r="Q434" s="513">
        <v>17</v>
      </c>
    </row>
    <row r="435" spans="1:17" ht="14.45" customHeight="1" x14ac:dyDescent="0.2">
      <c r="A435" s="507" t="s">
        <v>1760</v>
      </c>
      <c r="B435" s="508" t="s">
        <v>1588</v>
      </c>
      <c r="C435" s="508" t="s">
        <v>1589</v>
      </c>
      <c r="D435" s="508" t="s">
        <v>1636</v>
      </c>
      <c r="E435" s="508" t="s">
        <v>1637</v>
      </c>
      <c r="F435" s="512">
        <v>10</v>
      </c>
      <c r="G435" s="512">
        <v>1430</v>
      </c>
      <c r="H435" s="512">
        <v>1</v>
      </c>
      <c r="I435" s="512">
        <v>143</v>
      </c>
      <c r="J435" s="512">
        <v>10</v>
      </c>
      <c r="K435" s="512">
        <v>1430</v>
      </c>
      <c r="L435" s="512">
        <v>1</v>
      </c>
      <c r="M435" s="512">
        <v>143</v>
      </c>
      <c r="N435" s="512">
        <v>5</v>
      </c>
      <c r="O435" s="512">
        <v>720</v>
      </c>
      <c r="P435" s="535">
        <v>0.50349650349650354</v>
      </c>
      <c r="Q435" s="513">
        <v>144</v>
      </c>
    </row>
    <row r="436" spans="1:17" ht="14.45" customHeight="1" x14ac:dyDescent="0.2">
      <c r="A436" s="507" t="s">
        <v>1760</v>
      </c>
      <c r="B436" s="508" t="s">
        <v>1588</v>
      </c>
      <c r="C436" s="508" t="s">
        <v>1589</v>
      </c>
      <c r="D436" s="508" t="s">
        <v>1638</v>
      </c>
      <c r="E436" s="508" t="s">
        <v>1639</v>
      </c>
      <c r="F436" s="512">
        <v>6</v>
      </c>
      <c r="G436" s="512">
        <v>390</v>
      </c>
      <c r="H436" s="512">
        <v>3</v>
      </c>
      <c r="I436" s="512">
        <v>65</v>
      </c>
      <c r="J436" s="512">
        <v>2</v>
      </c>
      <c r="K436" s="512">
        <v>130</v>
      </c>
      <c r="L436" s="512">
        <v>1</v>
      </c>
      <c r="M436" s="512">
        <v>65</v>
      </c>
      <c r="N436" s="512"/>
      <c r="O436" s="512"/>
      <c r="P436" s="535"/>
      <c r="Q436" s="513"/>
    </row>
    <row r="437" spans="1:17" ht="14.45" customHeight="1" x14ac:dyDescent="0.2">
      <c r="A437" s="507" t="s">
        <v>1760</v>
      </c>
      <c r="B437" s="508" t="s">
        <v>1588</v>
      </c>
      <c r="C437" s="508" t="s">
        <v>1589</v>
      </c>
      <c r="D437" s="508" t="s">
        <v>1644</v>
      </c>
      <c r="E437" s="508" t="s">
        <v>1645</v>
      </c>
      <c r="F437" s="512">
        <v>136</v>
      </c>
      <c r="G437" s="512">
        <v>18496</v>
      </c>
      <c r="H437" s="512">
        <v>1.5369785607445572</v>
      </c>
      <c r="I437" s="512">
        <v>136</v>
      </c>
      <c r="J437" s="512">
        <v>88</v>
      </c>
      <c r="K437" s="512">
        <v>12034</v>
      </c>
      <c r="L437" s="512">
        <v>1</v>
      </c>
      <c r="M437" s="512">
        <v>136.75</v>
      </c>
      <c r="N437" s="512">
        <v>79</v>
      </c>
      <c r="O437" s="512">
        <v>10902</v>
      </c>
      <c r="P437" s="535">
        <v>0.90593318929699185</v>
      </c>
      <c r="Q437" s="513">
        <v>138</v>
      </c>
    </row>
    <row r="438" spans="1:17" ht="14.45" customHeight="1" x14ac:dyDescent="0.2">
      <c r="A438" s="507" t="s">
        <v>1760</v>
      </c>
      <c r="B438" s="508" t="s">
        <v>1588</v>
      </c>
      <c r="C438" s="508" t="s">
        <v>1589</v>
      </c>
      <c r="D438" s="508" t="s">
        <v>1646</v>
      </c>
      <c r="E438" s="508" t="s">
        <v>1647</v>
      </c>
      <c r="F438" s="512">
        <v>13</v>
      </c>
      <c r="G438" s="512">
        <v>1183</v>
      </c>
      <c r="H438" s="512">
        <v>0.8666666666666667</v>
      </c>
      <c r="I438" s="512">
        <v>91</v>
      </c>
      <c r="J438" s="512">
        <v>15</v>
      </c>
      <c r="K438" s="512">
        <v>1365</v>
      </c>
      <c r="L438" s="512">
        <v>1</v>
      </c>
      <c r="M438" s="512">
        <v>91</v>
      </c>
      <c r="N438" s="512">
        <v>5</v>
      </c>
      <c r="O438" s="512">
        <v>460</v>
      </c>
      <c r="P438" s="535">
        <v>0.33699633699633702</v>
      </c>
      <c r="Q438" s="513">
        <v>92</v>
      </c>
    </row>
    <row r="439" spans="1:17" ht="14.45" customHeight="1" x14ac:dyDescent="0.2">
      <c r="A439" s="507" t="s">
        <v>1760</v>
      </c>
      <c r="B439" s="508" t="s">
        <v>1588</v>
      </c>
      <c r="C439" s="508" t="s">
        <v>1589</v>
      </c>
      <c r="D439" s="508" t="s">
        <v>1648</v>
      </c>
      <c r="E439" s="508" t="s">
        <v>1649</v>
      </c>
      <c r="F439" s="512">
        <v>1</v>
      </c>
      <c r="G439" s="512">
        <v>137</v>
      </c>
      <c r="H439" s="512"/>
      <c r="I439" s="512">
        <v>137</v>
      </c>
      <c r="J439" s="512"/>
      <c r="K439" s="512"/>
      <c r="L439" s="512"/>
      <c r="M439" s="512"/>
      <c r="N439" s="512"/>
      <c r="O439" s="512"/>
      <c r="P439" s="535"/>
      <c r="Q439" s="513"/>
    </row>
    <row r="440" spans="1:17" ht="14.45" customHeight="1" x14ac:dyDescent="0.2">
      <c r="A440" s="507" t="s">
        <v>1760</v>
      </c>
      <c r="B440" s="508" t="s">
        <v>1588</v>
      </c>
      <c r="C440" s="508" t="s">
        <v>1589</v>
      </c>
      <c r="D440" s="508" t="s">
        <v>1650</v>
      </c>
      <c r="E440" s="508" t="s">
        <v>1651</v>
      </c>
      <c r="F440" s="512">
        <v>5</v>
      </c>
      <c r="G440" s="512">
        <v>330</v>
      </c>
      <c r="H440" s="512">
        <v>1.6582914572864322</v>
      </c>
      <c r="I440" s="512">
        <v>66</v>
      </c>
      <c r="J440" s="512">
        <v>3</v>
      </c>
      <c r="K440" s="512">
        <v>199</v>
      </c>
      <c r="L440" s="512">
        <v>1</v>
      </c>
      <c r="M440" s="512">
        <v>66.333333333333329</v>
      </c>
      <c r="N440" s="512">
        <v>4</v>
      </c>
      <c r="O440" s="512">
        <v>268</v>
      </c>
      <c r="P440" s="535">
        <v>1.3467336683417086</v>
      </c>
      <c r="Q440" s="513">
        <v>67</v>
      </c>
    </row>
    <row r="441" spans="1:17" ht="14.45" customHeight="1" x14ac:dyDescent="0.2">
      <c r="A441" s="507" t="s">
        <v>1760</v>
      </c>
      <c r="B441" s="508" t="s">
        <v>1588</v>
      </c>
      <c r="C441" s="508" t="s">
        <v>1589</v>
      </c>
      <c r="D441" s="508" t="s">
        <v>1652</v>
      </c>
      <c r="E441" s="508" t="s">
        <v>1653</v>
      </c>
      <c r="F441" s="512">
        <v>9</v>
      </c>
      <c r="G441" s="512">
        <v>2952</v>
      </c>
      <c r="H441" s="512">
        <v>0.42857142857142855</v>
      </c>
      <c r="I441" s="512">
        <v>328</v>
      </c>
      <c r="J441" s="512">
        <v>21</v>
      </c>
      <c r="K441" s="512">
        <v>6888</v>
      </c>
      <c r="L441" s="512">
        <v>1</v>
      </c>
      <c r="M441" s="512">
        <v>328</v>
      </c>
      <c r="N441" s="512">
        <v>5</v>
      </c>
      <c r="O441" s="512">
        <v>1645</v>
      </c>
      <c r="P441" s="535">
        <v>0.23882113821138212</v>
      </c>
      <c r="Q441" s="513">
        <v>329</v>
      </c>
    </row>
    <row r="442" spans="1:17" ht="14.45" customHeight="1" x14ac:dyDescent="0.2">
      <c r="A442" s="507" t="s">
        <v>1760</v>
      </c>
      <c r="B442" s="508" t="s">
        <v>1588</v>
      </c>
      <c r="C442" s="508" t="s">
        <v>1589</v>
      </c>
      <c r="D442" s="508" t="s">
        <v>1660</v>
      </c>
      <c r="E442" s="508" t="s">
        <v>1661</v>
      </c>
      <c r="F442" s="512">
        <v>32</v>
      </c>
      <c r="G442" s="512">
        <v>1632</v>
      </c>
      <c r="H442" s="512">
        <v>0.8</v>
      </c>
      <c r="I442" s="512">
        <v>51</v>
      </c>
      <c r="J442" s="512">
        <v>40</v>
      </c>
      <c r="K442" s="512">
        <v>2040</v>
      </c>
      <c r="L442" s="512">
        <v>1</v>
      </c>
      <c r="M442" s="512">
        <v>51</v>
      </c>
      <c r="N442" s="512">
        <v>44</v>
      </c>
      <c r="O442" s="512">
        <v>2288</v>
      </c>
      <c r="P442" s="535">
        <v>1.1215686274509804</v>
      </c>
      <c r="Q442" s="513">
        <v>52</v>
      </c>
    </row>
    <row r="443" spans="1:17" ht="14.45" customHeight="1" x14ac:dyDescent="0.2">
      <c r="A443" s="507" t="s">
        <v>1760</v>
      </c>
      <c r="B443" s="508" t="s">
        <v>1588</v>
      </c>
      <c r="C443" s="508" t="s">
        <v>1589</v>
      </c>
      <c r="D443" s="508" t="s">
        <v>1668</v>
      </c>
      <c r="E443" s="508" t="s">
        <v>1669</v>
      </c>
      <c r="F443" s="512">
        <v>1</v>
      </c>
      <c r="G443" s="512">
        <v>207</v>
      </c>
      <c r="H443" s="512">
        <v>0.33333333333333331</v>
      </c>
      <c r="I443" s="512">
        <v>207</v>
      </c>
      <c r="J443" s="512">
        <v>3</v>
      </c>
      <c r="K443" s="512">
        <v>621</v>
      </c>
      <c r="L443" s="512">
        <v>1</v>
      </c>
      <c r="M443" s="512">
        <v>207</v>
      </c>
      <c r="N443" s="512"/>
      <c r="O443" s="512"/>
      <c r="P443" s="535"/>
      <c r="Q443" s="513"/>
    </row>
    <row r="444" spans="1:17" ht="14.45" customHeight="1" x14ac:dyDescent="0.2">
      <c r="A444" s="507" t="s">
        <v>1760</v>
      </c>
      <c r="B444" s="508" t="s">
        <v>1588</v>
      </c>
      <c r="C444" s="508" t="s">
        <v>1589</v>
      </c>
      <c r="D444" s="508" t="s">
        <v>1674</v>
      </c>
      <c r="E444" s="508" t="s">
        <v>1675</v>
      </c>
      <c r="F444" s="512"/>
      <c r="G444" s="512"/>
      <c r="H444" s="512"/>
      <c r="I444" s="512"/>
      <c r="J444" s="512">
        <v>1</v>
      </c>
      <c r="K444" s="512">
        <v>612</v>
      </c>
      <c r="L444" s="512">
        <v>1</v>
      </c>
      <c r="M444" s="512">
        <v>612</v>
      </c>
      <c r="N444" s="512"/>
      <c r="O444" s="512"/>
      <c r="P444" s="535"/>
      <c r="Q444" s="513"/>
    </row>
    <row r="445" spans="1:17" ht="14.45" customHeight="1" x14ac:dyDescent="0.2">
      <c r="A445" s="507" t="s">
        <v>1760</v>
      </c>
      <c r="B445" s="508" t="s">
        <v>1588</v>
      </c>
      <c r="C445" s="508" t="s">
        <v>1589</v>
      </c>
      <c r="D445" s="508" t="s">
        <v>1680</v>
      </c>
      <c r="E445" s="508" t="s">
        <v>1681</v>
      </c>
      <c r="F445" s="512"/>
      <c r="G445" s="512"/>
      <c r="H445" s="512"/>
      <c r="I445" s="512"/>
      <c r="J445" s="512"/>
      <c r="K445" s="512"/>
      <c r="L445" s="512"/>
      <c r="M445" s="512"/>
      <c r="N445" s="512">
        <v>1</v>
      </c>
      <c r="O445" s="512">
        <v>1791</v>
      </c>
      <c r="P445" s="535"/>
      <c r="Q445" s="513">
        <v>1791</v>
      </c>
    </row>
    <row r="446" spans="1:17" ht="14.45" customHeight="1" x14ac:dyDescent="0.2">
      <c r="A446" s="507" t="s">
        <v>1760</v>
      </c>
      <c r="B446" s="508" t="s">
        <v>1588</v>
      </c>
      <c r="C446" s="508" t="s">
        <v>1589</v>
      </c>
      <c r="D446" s="508" t="s">
        <v>1703</v>
      </c>
      <c r="E446" s="508" t="s">
        <v>1704</v>
      </c>
      <c r="F446" s="512">
        <v>2</v>
      </c>
      <c r="G446" s="512">
        <v>654</v>
      </c>
      <c r="H446" s="512">
        <v>2</v>
      </c>
      <c r="I446" s="512">
        <v>327</v>
      </c>
      <c r="J446" s="512">
        <v>1</v>
      </c>
      <c r="K446" s="512">
        <v>327</v>
      </c>
      <c r="L446" s="512">
        <v>1</v>
      </c>
      <c r="M446" s="512">
        <v>327</v>
      </c>
      <c r="N446" s="512">
        <v>5</v>
      </c>
      <c r="O446" s="512">
        <v>1645</v>
      </c>
      <c r="P446" s="535">
        <v>5.0305810397553516</v>
      </c>
      <c r="Q446" s="513">
        <v>329</v>
      </c>
    </row>
    <row r="447" spans="1:17" ht="14.45" customHeight="1" x14ac:dyDescent="0.2">
      <c r="A447" s="507" t="s">
        <v>1760</v>
      </c>
      <c r="B447" s="508" t="s">
        <v>1588</v>
      </c>
      <c r="C447" s="508" t="s">
        <v>1589</v>
      </c>
      <c r="D447" s="508" t="s">
        <v>1709</v>
      </c>
      <c r="E447" s="508" t="s">
        <v>1710</v>
      </c>
      <c r="F447" s="512">
        <v>65</v>
      </c>
      <c r="G447" s="512">
        <v>16900</v>
      </c>
      <c r="H447" s="512">
        <v>0.64109859261788249</v>
      </c>
      <c r="I447" s="512">
        <v>260</v>
      </c>
      <c r="J447" s="512">
        <v>101</v>
      </c>
      <c r="K447" s="512">
        <v>26361</v>
      </c>
      <c r="L447" s="512">
        <v>1</v>
      </c>
      <c r="M447" s="512">
        <v>261</v>
      </c>
      <c r="N447" s="512">
        <v>120</v>
      </c>
      <c r="O447" s="512">
        <v>31440</v>
      </c>
      <c r="P447" s="535">
        <v>1.1926709912370548</v>
      </c>
      <c r="Q447" s="513">
        <v>262</v>
      </c>
    </row>
    <row r="448" spans="1:17" ht="14.45" customHeight="1" x14ac:dyDescent="0.2">
      <c r="A448" s="507" t="s">
        <v>1760</v>
      </c>
      <c r="B448" s="508" t="s">
        <v>1588</v>
      </c>
      <c r="C448" s="508" t="s">
        <v>1589</v>
      </c>
      <c r="D448" s="508" t="s">
        <v>1713</v>
      </c>
      <c r="E448" s="508" t="s">
        <v>1714</v>
      </c>
      <c r="F448" s="512"/>
      <c r="G448" s="512"/>
      <c r="H448" s="512"/>
      <c r="I448" s="512"/>
      <c r="J448" s="512">
        <v>1</v>
      </c>
      <c r="K448" s="512">
        <v>1078</v>
      </c>
      <c r="L448" s="512">
        <v>1</v>
      </c>
      <c r="M448" s="512">
        <v>1078</v>
      </c>
      <c r="N448" s="512"/>
      <c r="O448" s="512"/>
      <c r="P448" s="535"/>
      <c r="Q448" s="513"/>
    </row>
    <row r="449" spans="1:17" ht="14.45" customHeight="1" x14ac:dyDescent="0.2">
      <c r="A449" s="507" t="s">
        <v>1760</v>
      </c>
      <c r="B449" s="508" t="s">
        <v>1588</v>
      </c>
      <c r="C449" s="508" t="s">
        <v>1589</v>
      </c>
      <c r="D449" s="508" t="s">
        <v>1715</v>
      </c>
      <c r="E449" s="508" t="s">
        <v>1716</v>
      </c>
      <c r="F449" s="512"/>
      <c r="G449" s="512"/>
      <c r="H449" s="512"/>
      <c r="I449" s="512"/>
      <c r="J449" s="512">
        <v>5</v>
      </c>
      <c r="K449" s="512">
        <v>759</v>
      </c>
      <c r="L449" s="512">
        <v>1</v>
      </c>
      <c r="M449" s="512">
        <v>151.80000000000001</v>
      </c>
      <c r="N449" s="512">
        <v>5</v>
      </c>
      <c r="O449" s="512">
        <v>760</v>
      </c>
      <c r="P449" s="535">
        <v>1.0013175230566536</v>
      </c>
      <c r="Q449" s="513">
        <v>152</v>
      </c>
    </row>
    <row r="450" spans="1:17" ht="14.45" customHeight="1" x14ac:dyDescent="0.2">
      <c r="A450" s="507" t="s">
        <v>1761</v>
      </c>
      <c r="B450" s="508" t="s">
        <v>1588</v>
      </c>
      <c r="C450" s="508" t="s">
        <v>1589</v>
      </c>
      <c r="D450" s="508" t="s">
        <v>1590</v>
      </c>
      <c r="E450" s="508" t="s">
        <v>1591</v>
      </c>
      <c r="F450" s="512">
        <v>196</v>
      </c>
      <c r="G450" s="512">
        <v>33908</v>
      </c>
      <c r="H450" s="512">
        <v>1.4019680807078476</v>
      </c>
      <c r="I450" s="512">
        <v>173</v>
      </c>
      <c r="J450" s="512">
        <v>139</v>
      </c>
      <c r="K450" s="512">
        <v>24186</v>
      </c>
      <c r="L450" s="512">
        <v>1</v>
      </c>
      <c r="M450" s="512">
        <v>174</v>
      </c>
      <c r="N450" s="512">
        <v>111</v>
      </c>
      <c r="O450" s="512">
        <v>19425</v>
      </c>
      <c r="P450" s="535">
        <v>0.80315058298189035</v>
      </c>
      <c r="Q450" s="513">
        <v>175</v>
      </c>
    </row>
    <row r="451" spans="1:17" ht="14.45" customHeight="1" x14ac:dyDescent="0.2">
      <c r="A451" s="507" t="s">
        <v>1761</v>
      </c>
      <c r="B451" s="508" t="s">
        <v>1588</v>
      </c>
      <c r="C451" s="508" t="s">
        <v>1589</v>
      </c>
      <c r="D451" s="508" t="s">
        <v>1592</v>
      </c>
      <c r="E451" s="508" t="s">
        <v>1593</v>
      </c>
      <c r="F451" s="512"/>
      <c r="G451" s="512"/>
      <c r="H451" s="512"/>
      <c r="I451" s="512"/>
      <c r="J451" s="512">
        <v>3</v>
      </c>
      <c r="K451" s="512">
        <v>579</v>
      </c>
      <c r="L451" s="512">
        <v>1</v>
      </c>
      <c r="M451" s="512">
        <v>193</v>
      </c>
      <c r="N451" s="512"/>
      <c r="O451" s="512"/>
      <c r="P451" s="535"/>
      <c r="Q451" s="513"/>
    </row>
    <row r="452" spans="1:17" ht="14.45" customHeight="1" x14ac:dyDescent="0.2">
      <c r="A452" s="507" t="s">
        <v>1761</v>
      </c>
      <c r="B452" s="508" t="s">
        <v>1588</v>
      </c>
      <c r="C452" s="508" t="s">
        <v>1589</v>
      </c>
      <c r="D452" s="508" t="s">
        <v>1604</v>
      </c>
      <c r="E452" s="508" t="s">
        <v>1605</v>
      </c>
      <c r="F452" s="512"/>
      <c r="G452" s="512"/>
      <c r="H452" s="512"/>
      <c r="I452" s="512"/>
      <c r="J452" s="512"/>
      <c r="K452" s="512"/>
      <c r="L452" s="512"/>
      <c r="M452" s="512"/>
      <c r="N452" s="512">
        <v>3</v>
      </c>
      <c r="O452" s="512">
        <v>3219</v>
      </c>
      <c r="P452" s="535"/>
      <c r="Q452" s="513">
        <v>1073</v>
      </c>
    </row>
    <row r="453" spans="1:17" ht="14.45" customHeight="1" x14ac:dyDescent="0.2">
      <c r="A453" s="507" t="s">
        <v>1761</v>
      </c>
      <c r="B453" s="508" t="s">
        <v>1588</v>
      </c>
      <c r="C453" s="508" t="s">
        <v>1589</v>
      </c>
      <c r="D453" s="508" t="s">
        <v>1606</v>
      </c>
      <c r="E453" s="508" t="s">
        <v>1607</v>
      </c>
      <c r="F453" s="512">
        <v>3</v>
      </c>
      <c r="G453" s="512">
        <v>138</v>
      </c>
      <c r="H453" s="512">
        <v>3</v>
      </c>
      <c r="I453" s="512">
        <v>46</v>
      </c>
      <c r="J453" s="512">
        <v>1</v>
      </c>
      <c r="K453" s="512">
        <v>46</v>
      </c>
      <c r="L453" s="512">
        <v>1</v>
      </c>
      <c r="M453" s="512">
        <v>46</v>
      </c>
      <c r="N453" s="512">
        <v>1</v>
      </c>
      <c r="O453" s="512">
        <v>47</v>
      </c>
      <c r="P453" s="535">
        <v>1.0217391304347827</v>
      </c>
      <c r="Q453" s="513">
        <v>47</v>
      </c>
    </row>
    <row r="454" spans="1:17" ht="14.45" customHeight="1" x14ac:dyDescent="0.2">
      <c r="A454" s="507" t="s">
        <v>1761</v>
      </c>
      <c r="B454" s="508" t="s">
        <v>1588</v>
      </c>
      <c r="C454" s="508" t="s">
        <v>1589</v>
      </c>
      <c r="D454" s="508" t="s">
        <v>1608</v>
      </c>
      <c r="E454" s="508" t="s">
        <v>1609</v>
      </c>
      <c r="F454" s="512">
        <v>7</v>
      </c>
      <c r="G454" s="512">
        <v>2429</v>
      </c>
      <c r="H454" s="512"/>
      <c r="I454" s="512">
        <v>347</v>
      </c>
      <c r="J454" s="512"/>
      <c r="K454" s="512"/>
      <c r="L454" s="512"/>
      <c r="M454" s="512"/>
      <c r="N454" s="512"/>
      <c r="O454" s="512"/>
      <c r="P454" s="535"/>
      <c r="Q454" s="513"/>
    </row>
    <row r="455" spans="1:17" ht="14.45" customHeight="1" x14ac:dyDescent="0.2">
      <c r="A455" s="507" t="s">
        <v>1761</v>
      </c>
      <c r="B455" s="508" t="s">
        <v>1588</v>
      </c>
      <c r="C455" s="508" t="s">
        <v>1589</v>
      </c>
      <c r="D455" s="508" t="s">
        <v>1614</v>
      </c>
      <c r="E455" s="508" t="s">
        <v>1615</v>
      </c>
      <c r="F455" s="512">
        <v>31</v>
      </c>
      <c r="G455" s="512">
        <v>11687</v>
      </c>
      <c r="H455" s="512">
        <v>1</v>
      </c>
      <c r="I455" s="512">
        <v>377</v>
      </c>
      <c r="J455" s="512">
        <v>31</v>
      </c>
      <c r="K455" s="512">
        <v>11687</v>
      </c>
      <c r="L455" s="512">
        <v>1</v>
      </c>
      <c r="M455" s="512">
        <v>377</v>
      </c>
      <c r="N455" s="512">
        <v>23</v>
      </c>
      <c r="O455" s="512">
        <v>8694</v>
      </c>
      <c r="P455" s="535">
        <v>0.74390348250192517</v>
      </c>
      <c r="Q455" s="513">
        <v>378</v>
      </c>
    </row>
    <row r="456" spans="1:17" ht="14.45" customHeight="1" x14ac:dyDescent="0.2">
      <c r="A456" s="507" t="s">
        <v>1761</v>
      </c>
      <c r="B456" s="508" t="s">
        <v>1588</v>
      </c>
      <c r="C456" s="508" t="s">
        <v>1589</v>
      </c>
      <c r="D456" s="508" t="s">
        <v>1618</v>
      </c>
      <c r="E456" s="508" t="s">
        <v>1619</v>
      </c>
      <c r="F456" s="512">
        <v>1</v>
      </c>
      <c r="G456" s="512">
        <v>524</v>
      </c>
      <c r="H456" s="512">
        <v>1</v>
      </c>
      <c r="I456" s="512">
        <v>524</v>
      </c>
      <c r="J456" s="512">
        <v>1</v>
      </c>
      <c r="K456" s="512">
        <v>524</v>
      </c>
      <c r="L456" s="512">
        <v>1</v>
      </c>
      <c r="M456" s="512">
        <v>524</v>
      </c>
      <c r="N456" s="512">
        <v>2</v>
      </c>
      <c r="O456" s="512">
        <v>1050</v>
      </c>
      <c r="P456" s="535">
        <v>2.0038167938931299</v>
      </c>
      <c r="Q456" s="513">
        <v>525</v>
      </c>
    </row>
    <row r="457" spans="1:17" ht="14.45" customHeight="1" x14ac:dyDescent="0.2">
      <c r="A457" s="507" t="s">
        <v>1761</v>
      </c>
      <c r="B457" s="508" t="s">
        <v>1588</v>
      </c>
      <c r="C457" s="508" t="s">
        <v>1589</v>
      </c>
      <c r="D457" s="508" t="s">
        <v>1620</v>
      </c>
      <c r="E457" s="508" t="s">
        <v>1621</v>
      </c>
      <c r="F457" s="512">
        <v>1</v>
      </c>
      <c r="G457" s="512">
        <v>57</v>
      </c>
      <c r="H457" s="512"/>
      <c r="I457" s="512">
        <v>57</v>
      </c>
      <c r="J457" s="512"/>
      <c r="K457" s="512"/>
      <c r="L457" s="512"/>
      <c r="M457" s="512"/>
      <c r="N457" s="512"/>
      <c r="O457" s="512"/>
      <c r="P457" s="535"/>
      <c r="Q457" s="513"/>
    </row>
    <row r="458" spans="1:17" ht="14.45" customHeight="1" x14ac:dyDescent="0.2">
      <c r="A458" s="507" t="s">
        <v>1761</v>
      </c>
      <c r="B458" s="508" t="s">
        <v>1588</v>
      </c>
      <c r="C458" s="508" t="s">
        <v>1589</v>
      </c>
      <c r="D458" s="508" t="s">
        <v>1634</v>
      </c>
      <c r="E458" s="508" t="s">
        <v>1635</v>
      </c>
      <c r="F458" s="512">
        <v>29</v>
      </c>
      <c r="G458" s="512">
        <v>493</v>
      </c>
      <c r="H458" s="512">
        <v>1.0740740740740742</v>
      </c>
      <c r="I458" s="512">
        <v>17</v>
      </c>
      <c r="J458" s="512">
        <v>27</v>
      </c>
      <c r="K458" s="512">
        <v>459</v>
      </c>
      <c r="L458" s="512">
        <v>1</v>
      </c>
      <c r="M458" s="512">
        <v>17</v>
      </c>
      <c r="N458" s="512">
        <v>21</v>
      </c>
      <c r="O458" s="512">
        <v>357</v>
      </c>
      <c r="P458" s="535">
        <v>0.77777777777777779</v>
      </c>
      <c r="Q458" s="513">
        <v>17</v>
      </c>
    </row>
    <row r="459" spans="1:17" ht="14.45" customHeight="1" x14ac:dyDescent="0.2">
      <c r="A459" s="507" t="s">
        <v>1761</v>
      </c>
      <c r="B459" s="508" t="s">
        <v>1588</v>
      </c>
      <c r="C459" s="508" t="s">
        <v>1589</v>
      </c>
      <c r="D459" s="508" t="s">
        <v>1636</v>
      </c>
      <c r="E459" s="508" t="s">
        <v>1637</v>
      </c>
      <c r="F459" s="512">
        <v>15</v>
      </c>
      <c r="G459" s="512">
        <v>2145</v>
      </c>
      <c r="H459" s="512">
        <v>2.1428571428571428</v>
      </c>
      <c r="I459" s="512">
        <v>143</v>
      </c>
      <c r="J459" s="512">
        <v>7</v>
      </c>
      <c r="K459" s="512">
        <v>1001</v>
      </c>
      <c r="L459" s="512">
        <v>1</v>
      </c>
      <c r="M459" s="512">
        <v>143</v>
      </c>
      <c r="N459" s="512">
        <v>19</v>
      </c>
      <c r="O459" s="512">
        <v>2736</v>
      </c>
      <c r="P459" s="535">
        <v>2.7332667332667331</v>
      </c>
      <c r="Q459" s="513">
        <v>144</v>
      </c>
    </row>
    <row r="460" spans="1:17" ht="14.45" customHeight="1" x14ac:dyDescent="0.2">
      <c r="A460" s="507" t="s">
        <v>1761</v>
      </c>
      <c r="B460" s="508" t="s">
        <v>1588</v>
      </c>
      <c r="C460" s="508" t="s">
        <v>1589</v>
      </c>
      <c r="D460" s="508" t="s">
        <v>1638</v>
      </c>
      <c r="E460" s="508" t="s">
        <v>1639</v>
      </c>
      <c r="F460" s="512">
        <v>3</v>
      </c>
      <c r="G460" s="512">
        <v>195</v>
      </c>
      <c r="H460" s="512"/>
      <c r="I460" s="512">
        <v>65</v>
      </c>
      <c r="J460" s="512"/>
      <c r="K460" s="512"/>
      <c r="L460" s="512"/>
      <c r="M460" s="512"/>
      <c r="N460" s="512">
        <v>3</v>
      </c>
      <c r="O460" s="512">
        <v>198</v>
      </c>
      <c r="P460" s="535"/>
      <c r="Q460" s="513">
        <v>66</v>
      </c>
    </row>
    <row r="461" spans="1:17" ht="14.45" customHeight="1" x14ac:dyDescent="0.2">
      <c r="A461" s="507" t="s">
        <v>1761</v>
      </c>
      <c r="B461" s="508" t="s">
        <v>1588</v>
      </c>
      <c r="C461" s="508" t="s">
        <v>1589</v>
      </c>
      <c r="D461" s="508" t="s">
        <v>1640</v>
      </c>
      <c r="E461" s="508" t="s">
        <v>1641</v>
      </c>
      <c r="F461" s="512">
        <v>6</v>
      </c>
      <c r="G461" s="512">
        <v>744</v>
      </c>
      <c r="H461" s="512"/>
      <c r="I461" s="512">
        <v>124</v>
      </c>
      <c r="J461" s="512"/>
      <c r="K461" s="512"/>
      <c r="L461" s="512"/>
      <c r="M461" s="512"/>
      <c r="N461" s="512"/>
      <c r="O461" s="512"/>
      <c r="P461" s="535"/>
      <c r="Q461" s="513"/>
    </row>
    <row r="462" spans="1:17" ht="14.45" customHeight="1" x14ac:dyDescent="0.2">
      <c r="A462" s="507" t="s">
        <v>1761</v>
      </c>
      <c r="B462" s="508" t="s">
        <v>1588</v>
      </c>
      <c r="C462" s="508" t="s">
        <v>1589</v>
      </c>
      <c r="D462" s="508" t="s">
        <v>1644</v>
      </c>
      <c r="E462" s="508" t="s">
        <v>1645</v>
      </c>
      <c r="F462" s="512">
        <v>24</v>
      </c>
      <c r="G462" s="512">
        <v>3264</v>
      </c>
      <c r="H462" s="512">
        <v>5.9562043795620436</v>
      </c>
      <c r="I462" s="512">
        <v>136</v>
      </c>
      <c r="J462" s="512">
        <v>4</v>
      </c>
      <c r="K462" s="512">
        <v>548</v>
      </c>
      <c r="L462" s="512">
        <v>1</v>
      </c>
      <c r="M462" s="512">
        <v>137</v>
      </c>
      <c r="N462" s="512">
        <v>31</v>
      </c>
      <c r="O462" s="512">
        <v>4278</v>
      </c>
      <c r="P462" s="535">
        <v>7.8065693430656937</v>
      </c>
      <c r="Q462" s="513">
        <v>138</v>
      </c>
    </row>
    <row r="463" spans="1:17" ht="14.45" customHeight="1" x14ac:dyDescent="0.2">
      <c r="A463" s="507" t="s">
        <v>1761</v>
      </c>
      <c r="B463" s="508" t="s">
        <v>1588</v>
      </c>
      <c r="C463" s="508" t="s">
        <v>1589</v>
      </c>
      <c r="D463" s="508" t="s">
        <v>1646</v>
      </c>
      <c r="E463" s="508" t="s">
        <v>1647</v>
      </c>
      <c r="F463" s="512">
        <v>5</v>
      </c>
      <c r="G463" s="512">
        <v>455</v>
      </c>
      <c r="H463" s="512"/>
      <c r="I463" s="512">
        <v>91</v>
      </c>
      <c r="J463" s="512"/>
      <c r="K463" s="512"/>
      <c r="L463" s="512"/>
      <c r="M463" s="512"/>
      <c r="N463" s="512">
        <v>3</v>
      </c>
      <c r="O463" s="512">
        <v>276</v>
      </c>
      <c r="P463" s="535"/>
      <c r="Q463" s="513">
        <v>92</v>
      </c>
    </row>
    <row r="464" spans="1:17" ht="14.45" customHeight="1" x14ac:dyDescent="0.2">
      <c r="A464" s="507" t="s">
        <v>1761</v>
      </c>
      <c r="B464" s="508" t="s">
        <v>1588</v>
      </c>
      <c r="C464" s="508" t="s">
        <v>1589</v>
      </c>
      <c r="D464" s="508" t="s">
        <v>1648</v>
      </c>
      <c r="E464" s="508" t="s">
        <v>1649</v>
      </c>
      <c r="F464" s="512">
        <v>34</v>
      </c>
      <c r="G464" s="512">
        <v>4658</v>
      </c>
      <c r="H464" s="512">
        <v>2.1067390321121664</v>
      </c>
      <c r="I464" s="512">
        <v>137</v>
      </c>
      <c r="J464" s="512">
        <v>16</v>
      </c>
      <c r="K464" s="512">
        <v>2211</v>
      </c>
      <c r="L464" s="512">
        <v>1</v>
      </c>
      <c r="M464" s="512">
        <v>138.1875</v>
      </c>
      <c r="N464" s="512">
        <v>42</v>
      </c>
      <c r="O464" s="512">
        <v>5880</v>
      </c>
      <c r="P464" s="535">
        <v>2.6594301221166892</v>
      </c>
      <c r="Q464" s="513">
        <v>140</v>
      </c>
    </row>
    <row r="465" spans="1:17" ht="14.45" customHeight="1" x14ac:dyDescent="0.2">
      <c r="A465" s="507" t="s">
        <v>1761</v>
      </c>
      <c r="B465" s="508" t="s">
        <v>1588</v>
      </c>
      <c r="C465" s="508" t="s">
        <v>1589</v>
      </c>
      <c r="D465" s="508" t="s">
        <v>1652</v>
      </c>
      <c r="E465" s="508" t="s">
        <v>1653</v>
      </c>
      <c r="F465" s="512">
        <v>6</v>
      </c>
      <c r="G465" s="512">
        <v>1968</v>
      </c>
      <c r="H465" s="512">
        <v>0.6</v>
      </c>
      <c r="I465" s="512">
        <v>328</v>
      </c>
      <c r="J465" s="512">
        <v>10</v>
      </c>
      <c r="K465" s="512">
        <v>3280</v>
      </c>
      <c r="L465" s="512">
        <v>1</v>
      </c>
      <c r="M465" s="512">
        <v>328</v>
      </c>
      <c r="N465" s="512">
        <v>3</v>
      </c>
      <c r="O465" s="512">
        <v>987</v>
      </c>
      <c r="P465" s="535">
        <v>0.30091463414634145</v>
      </c>
      <c r="Q465" s="513">
        <v>329</v>
      </c>
    </row>
    <row r="466" spans="1:17" ht="14.45" customHeight="1" x14ac:dyDescent="0.2">
      <c r="A466" s="507" t="s">
        <v>1761</v>
      </c>
      <c r="B466" s="508" t="s">
        <v>1588</v>
      </c>
      <c r="C466" s="508" t="s">
        <v>1589</v>
      </c>
      <c r="D466" s="508" t="s">
        <v>1660</v>
      </c>
      <c r="E466" s="508" t="s">
        <v>1661</v>
      </c>
      <c r="F466" s="512">
        <v>4</v>
      </c>
      <c r="G466" s="512">
        <v>204</v>
      </c>
      <c r="H466" s="512">
        <v>1.3333333333333333</v>
      </c>
      <c r="I466" s="512">
        <v>51</v>
      </c>
      <c r="J466" s="512">
        <v>3</v>
      </c>
      <c r="K466" s="512">
        <v>153</v>
      </c>
      <c r="L466" s="512">
        <v>1</v>
      </c>
      <c r="M466" s="512">
        <v>51</v>
      </c>
      <c r="N466" s="512">
        <v>5</v>
      </c>
      <c r="O466" s="512">
        <v>260</v>
      </c>
      <c r="P466" s="535">
        <v>1.6993464052287581</v>
      </c>
      <c r="Q466" s="513">
        <v>52</v>
      </c>
    </row>
    <row r="467" spans="1:17" ht="14.45" customHeight="1" x14ac:dyDescent="0.2">
      <c r="A467" s="507" t="s">
        <v>1761</v>
      </c>
      <c r="B467" s="508" t="s">
        <v>1588</v>
      </c>
      <c r="C467" s="508" t="s">
        <v>1589</v>
      </c>
      <c r="D467" s="508" t="s">
        <v>1668</v>
      </c>
      <c r="E467" s="508" t="s">
        <v>1669</v>
      </c>
      <c r="F467" s="512"/>
      <c r="G467" s="512"/>
      <c r="H467" s="512"/>
      <c r="I467" s="512"/>
      <c r="J467" s="512"/>
      <c r="K467" s="512"/>
      <c r="L467" s="512"/>
      <c r="M467" s="512"/>
      <c r="N467" s="512">
        <v>2</v>
      </c>
      <c r="O467" s="512">
        <v>418</v>
      </c>
      <c r="P467" s="535"/>
      <c r="Q467" s="513">
        <v>209</v>
      </c>
    </row>
    <row r="468" spans="1:17" ht="14.45" customHeight="1" x14ac:dyDescent="0.2">
      <c r="A468" s="507" t="s">
        <v>1761</v>
      </c>
      <c r="B468" s="508" t="s">
        <v>1588</v>
      </c>
      <c r="C468" s="508" t="s">
        <v>1589</v>
      </c>
      <c r="D468" s="508" t="s">
        <v>1697</v>
      </c>
      <c r="E468" s="508" t="s">
        <v>1698</v>
      </c>
      <c r="F468" s="512">
        <v>18</v>
      </c>
      <c r="G468" s="512">
        <v>648</v>
      </c>
      <c r="H468" s="512"/>
      <c r="I468" s="512">
        <v>36</v>
      </c>
      <c r="J468" s="512"/>
      <c r="K468" s="512"/>
      <c r="L468" s="512"/>
      <c r="M468" s="512"/>
      <c r="N468" s="512"/>
      <c r="O468" s="512"/>
      <c r="P468" s="535"/>
      <c r="Q468" s="513"/>
    </row>
    <row r="469" spans="1:17" ht="14.45" customHeight="1" x14ac:dyDescent="0.2">
      <c r="A469" s="507" t="s">
        <v>1761</v>
      </c>
      <c r="B469" s="508" t="s">
        <v>1588</v>
      </c>
      <c r="C469" s="508" t="s">
        <v>1589</v>
      </c>
      <c r="D469" s="508" t="s">
        <v>1701</v>
      </c>
      <c r="E469" s="508" t="s">
        <v>1702</v>
      </c>
      <c r="F469" s="512"/>
      <c r="G469" s="512"/>
      <c r="H469" s="512"/>
      <c r="I469" s="512"/>
      <c r="J469" s="512">
        <v>1</v>
      </c>
      <c r="K469" s="512">
        <v>1493</v>
      </c>
      <c r="L469" s="512">
        <v>1</v>
      </c>
      <c r="M469" s="512">
        <v>1493</v>
      </c>
      <c r="N469" s="512">
        <v>2</v>
      </c>
      <c r="O469" s="512">
        <v>2992</v>
      </c>
      <c r="P469" s="535">
        <v>2.0040187541862022</v>
      </c>
      <c r="Q469" s="513">
        <v>1496</v>
      </c>
    </row>
    <row r="470" spans="1:17" ht="14.45" customHeight="1" x14ac:dyDescent="0.2">
      <c r="A470" s="507" t="s">
        <v>1761</v>
      </c>
      <c r="B470" s="508" t="s">
        <v>1588</v>
      </c>
      <c r="C470" s="508" t="s">
        <v>1589</v>
      </c>
      <c r="D470" s="508" t="s">
        <v>1703</v>
      </c>
      <c r="E470" s="508" t="s">
        <v>1704</v>
      </c>
      <c r="F470" s="512"/>
      <c r="G470" s="512"/>
      <c r="H470" s="512"/>
      <c r="I470" s="512"/>
      <c r="J470" s="512">
        <v>1</v>
      </c>
      <c r="K470" s="512">
        <v>327</v>
      </c>
      <c r="L470" s="512">
        <v>1</v>
      </c>
      <c r="M470" s="512">
        <v>327</v>
      </c>
      <c r="N470" s="512">
        <v>4</v>
      </c>
      <c r="O470" s="512">
        <v>1316</v>
      </c>
      <c r="P470" s="535">
        <v>4.0244648318042815</v>
      </c>
      <c r="Q470" s="513">
        <v>329</v>
      </c>
    </row>
    <row r="471" spans="1:17" ht="14.45" customHeight="1" x14ac:dyDescent="0.2">
      <c r="A471" s="507" t="s">
        <v>1761</v>
      </c>
      <c r="B471" s="508" t="s">
        <v>1588</v>
      </c>
      <c r="C471" s="508" t="s">
        <v>1589</v>
      </c>
      <c r="D471" s="508" t="s">
        <v>1707</v>
      </c>
      <c r="E471" s="508" t="s">
        <v>1708</v>
      </c>
      <c r="F471" s="512"/>
      <c r="G471" s="512"/>
      <c r="H471" s="512"/>
      <c r="I471" s="512"/>
      <c r="J471" s="512">
        <v>1</v>
      </c>
      <c r="K471" s="512">
        <v>332</v>
      </c>
      <c r="L471" s="512">
        <v>1</v>
      </c>
      <c r="M471" s="512">
        <v>332</v>
      </c>
      <c r="N471" s="512">
        <v>7</v>
      </c>
      <c r="O471" s="512">
        <v>2338</v>
      </c>
      <c r="P471" s="535">
        <v>7.0421686746987948</v>
      </c>
      <c r="Q471" s="513">
        <v>334</v>
      </c>
    </row>
    <row r="472" spans="1:17" ht="14.45" customHeight="1" x14ac:dyDescent="0.2">
      <c r="A472" s="507" t="s">
        <v>1761</v>
      </c>
      <c r="B472" s="508" t="s">
        <v>1588</v>
      </c>
      <c r="C472" s="508" t="s">
        <v>1589</v>
      </c>
      <c r="D472" s="508" t="s">
        <v>1709</v>
      </c>
      <c r="E472" s="508" t="s">
        <v>1710</v>
      </c>
      <c r="F472" s="512">
        <v>14</v>
      </c>
      <c r="G472" s="512">
        <v>3640</v>
      </c>
      <c r="H472" s="512">
        <v>3.4865900383141764</v>
      </c>
      <c r="I472" s="512">
        <v>260</v>
      </c>
      <c r="J472" s="512">
        <v>4</v>
      </c>
      <c r="K472" s="512">
        <v>1044</v>
      </c>
      <c r="L472" s="512">
        <v>1</v>
      </c>
      <c r="M472" s="512">
        <v>261</v>
      </c>
      <c r="N472" s="512">
        <v>30</v>
      </c>
      <c r="O472" s="512">
        <v>7860</v>
      </c>
      <c r="P472" s="535">
        <v>7.5287356321839081</v>
      </c>
      <c r="Q472" s="513">
        <v>262</v>
      </c>
    </row>
    <row r="473" spans="1:17" ht="14.45" customHeight="1" x14ac:dyDescent="0.2">
      <c r="A473" s="507" t="s">
        <v>1762</v>
      </c>
      <c r="B473" s="508" t="s">
        <v>1588</v>
      </c>
      <c r="C473" s="508" t="s">
        <v>1589</v>
      </c>
      <c r="D473" s="508" t="s">
        <v>1590</v>
      </c>
      <c r="E473" s="508" t="s">
        <v>1591</v>
      </c>
      <c r="F473" s="512">
        <v>1070</v>
      </c>
      <c r="G473" s="512">
        <v>185110</v>
      </c>
      <c r="H473" s="512">
        <v>1.0933716081322133</v>
      </c>
      <c r="I473" s="512">
        <v>173</v>
      </c>
      <c r="J473" s="512">
        <v>973</v>
      </c>
      <c r="K473" s="512">
        <v>169302</v>
      </c>
      <c r="L473" s="512">
        <v>1</v>
      </c>
      <c r="M473" s="512">
        <v>174</v>
      </c>
      <c r="N473" s="512">
        <v>875</v>
      </c>
      <c r="O473" s="512">
        <v>153125</v>
      </c>
      <c r="P473" s="535">
        <v>0.904448854709336</v>
      </c>
      <c r="Q473" s="513">
        <v>175</v>
      </c>
    </row>
    <row r="474" spans="1:17" ht="14.45" customHeight="1" x14ac:dyDescent="0.2">
      <c r="A474" s="507" t="s">
        <v>1762</v>
      </c>
      <c r="B474" s="508" t="s">
        <v>1588</v>
      </c>
      <c r="C474" s="508" t="s">
        <v>1589</v>
      </c>
      <c r="D474" s="508" t="s">
        <v>1592</v>
      </c>
      <c r="E474" s="508" t="s">
        <v>1593</v>
      </c>
      <c r="F474" s="512"/>
      <c r="G474" s="512"/>
      <c r="H474" s="512"/>
      <c r="I474" s="512"/>
      <c r="J474" s="512">
        <v>1</v>
      </c>
      <c r="K474" s="512">
        <v>193</v>
      </c>
      <c r="L474" s="512">
        <v>1</v>
      </c>
      <c r="M474" s="512">
        <v>193</v>
      </c>
      <c r="N474" s="512"/>
      <c r="O474" s="512"/>
      <c r="P474" s="535"/>
      <c r="Q474" s="513"/>
    </row>
    <row r="475" spans="1:17" ht="14.45" customHeight="1" x14ac:dyDescent="0.2">
      <c r="A475" s="507" t="s">
        <v>1762</v>
      </c>
      <c r="B475" s="508" t="s">
        <v>1588</v>
      </c>
      <c r="C475" s="508" t="s">
        <v>1589</v>
      </c>
      <c r="D475" s="508" t="s">
        <v>1598</v>
      </c>
      <c r="E475" s="508" t="s">
        <v>1599</v>
      </c>
      <c r="F475" s="512"/>
      <c r="G475" s="512"/>
      <c r="H475" s="512"/>
      <c r="I475" s="512"/>
      <c r="J475" s="512">
        <v>1</v>
      </c>
      <c r="K475" s="512">
        <v>256</v>
      </c>
      <c r="L475" s="512">
        <v>1</v>
      </c>
      <c r="M475" s="512">
        <v>256</v>
      </c>
      <c r="N475" s="512"/>
      <c r="O475" s="512"/>
      <c r="P475" s="535"/>
      <c r="Q475" s="513"/>
    </row>
    <row r="476" spans="1:17" ht="14.45" customHeight="1" x14ac:dyDescent="0.2">
      <c r="A476" s="507" t="s">
        <v>1762</v>
      </c>
      <c r="B476" s="508" t="s">
        <v>1588</v>
      </c>
      <c r="C476" s="508" t="s">
        <v>1589</v>
      </c>
      <c r="D476" s="508" t="s">
        <v>1604</v>
      </c>
      <c r="E476" s="508" t="s">
        <v>1605</v>
      </c>
      <c r="F476" s="512">
        <v>789</v>
      </c>
      <c r="G476" s="512">
        <v>844230</v>
      </c>
      <c r="H476" s="512">
        <v>1.5143953934740884</v>
      </c>
      <c r="I476" s="512">
        <v>1070</v>
      </c>
      <c r="J476" s="512">
        <v>521</v>
      </c>
      <c r="K476" s="512">
        <v>557470</v>
      </c>
      <c r="L476" s="512">
        <v>1</v>
      </c>
      <c r="M476" s="512">
        <v>1070</v>
      </c>
      <c r="N476" s="512">
        <v>543</v>
      </c>
      <c r="O476" s="512">
        <v>582639</v>
      </c>
      <c r="P476" s="535">
        <v>1.0451486178628446</v>
      </c>
      <c r="Q476" s="513">
        <v>1073</v>
      </c>
    </row>
    <row r="477" spans="1:17" ht="14.45" customHeight="1" x14ac:dyDescent="0.2">
      <c r="A477" s="507" t="s">
        <v>1762</v>
      </c>
      <c r="B477" s="508" t="s">
        <v>1588</v>
      </c>
      <c r="C477" s="508" t="s">
        <v>1589</v>
      </c>
      <c r="D477" s="508" t="s">
        <v>1606</v>
      </c>
      <c r="E477" s="508" t="s">
        <v>1607</v>
      </c>
      <c r="F477" s="512">
        <v>1355</v>
      </c>
      <c r="G477" s="512">
        <v>62330</v>
      </c>
      <c r="H477" s="512">
        <v>1.1007311129163282</v>
      </c>
      <c r="I477" s="512">
        <v>46</v>
      </c>
      <c r="J477" s="512">
        <v>1231</v>
      </c>
      <c r="K477" s="512">
        <v>56626</v>
      </c>
      <c r="L477" s="512">
        <v>1</v>
      </c>
      <c r="M477" s="512">
        <v>46</v>
      </c>
      <c r="N477" s="512">
        <v>1507</v>
      </c>
      <c r="O477" s="512">
        <v>70829</v>
      </c>
      <c r="P477" s="535">
        <v>1.2508211775509483</v>
      </c>
      <c r="Q477" s="513">
        <v>47</v>
      </c>
    </row>
    <row r="478" spans="1:17" ht="14.45" customHeight="1" x14ac:dyDescent="0.2">
      <c r="A478" s="507" t="s">
        <v>1762</v>
      </c>
      <c r="B478" s="508" t="s">
        <v>1588</v>
      </c>
      <c r="C478" s="508" t="s">
        <v>1589</v>
      </c>
      <c r="D478" s="508" t="s">
        <v>1608</v>
      </c>
      <c r="E478" s="508" t="s">
        <v>1609</v>
      </c>
      <c r="F478" s="512">
        <v>154</v>
      </c>
      <c r="G478" s="512">
        <v>53438</v>
      </c>
      <c r="H478" s="512">
        <v>0.98717948717948723</v>
      </c>
      <c r="I478" s="512">
        <v>347</v>
      </c>
      <c r="J478" s="512">
        <v>156</v>
      </c>
      <c r="K478" s="512">
        <v>54132</v>
      </c>
      <c r="L478" s="512">
        <v>1</v>
      </c>
      <c r="M478" s="512">
        <v>347</v>
      </c>
      <c r="N478" s="512">
        <v>190</v>
      </c>
      <c r="O478" s="512">
        <v>66120</v>
      </c>
      <c r="P478" s="535">
        <v>1.2214586566171581</v>
      </c>
      <c r="Q478" s="513">
        <v>348</v>
      </c>
    </row>
    <row r="479" spans="1:17" ht="14.45" customHeight="1" x14ac:dyDescent="0.2">
      <c r="A479" s="507" t="s">
        <v>1762</v>
      </c>
      <c r="B479" s="508" t="s">
        <v>1588</v>
      </c>
      <c r="C479" s="508" t="s">
        <v>1589</v>
      </c>
      <c r="D479" s="508" t="s">
        <v>1610</v>
      </c>
      <c r="E479" s="508" t="s">
        <v>1611</v>
      </c>
      <c r="F479" s="512">
        <v>74</v>
      </c>
      <c r="G479" s="512">
        <v>3774</v>
      </c>
      <c r="H479" s="512">
        <v>1.7209302325581395</v>
      </c>
      <c r="I479" s="512">
        <v>51</v>
      </c>
      <c r="J479" s="512">
        <v>43</v>
      </c>
      <c r="K479" s="512">
        <v>2193</v>
      </c>
      <c r="L479" s="512">
        <v>1</v>
      </c>
      <c r="M479" s="512">
        <v>51</v>
      </c>
      <c r="N479" s="512">
        <v>18</v>
      </c>
      <c r="O479" s="512">
        <v>918</v>
      </c>
      <c r="P479" s="535">
        <v>0.41860465116279072</v>
      </c>
      <c r="Q479" s="513">
        <v>51</v>
      </c>
    </row>
    <row r="480" spans="1:17" ht="14.45" customHeight="1" x14ac:dyDescent="0.2">
      <c r="A480" s="507" t="s">
        <v>1762</v>
      </c>
      <c r="B480" s="508" t="s">
        <v>1588</v>
      </c>
      <c r="C480" s="508" t="s">
        <v>1589</v>
      </c>
      <c r="D480" s="508" t="s">
        <v>1614</v>
      </c>
      <c r="E480" s="508" t="s">
        <v>1615</v>
      </c>
      <c r="F480" s="512">
        <v>1192</v>
      </c>
      <c r="G480" s="512">
        <v>449384</v>
      </c>
      <c r="H480" s="512">
        <v>1.0465320456540825</v>
      </c>
      <c r="I480" s="512">
        <v>377</v>
      </c>
      <c r="J480" s="512">
        <v>1139</v>
      </c>
      <c r="K480" s="512">
        <v>429403</v>
      </c>
      <c r="L480" s="512">
        <v>1</v>
      </c>
      <c r="M480" s="512">
        <v>377</v>
      </c>
      <c r="N480" s="512">
        <v>1391</v>
      </c>
      <c r="O480" s="512">
        <v>525798</v>
      </c>
      <c r="P480" s="535">
        <v>1.2244860888256486</v>
      </c>
      <c r="Q480" s="513">
        <v>378</v>
      </c>
    </row>
    <row r="481" spans="1:17" ht="14.45" customHeight="1" x14ac:dyDescent="0.2">
      <c r="A481" s="507" t="s">
        <v>1762</v>
      </c>
      <c r="B481" s="508" t="s">
        <v>1588</v>
      </c>
      <c r="C481" s="508" t="s">
        <v>1589</v>
      </c>
      <c r="D481" s="508" t="s">
        <v>1616</v>
      </c>
      <c r="E481" s="508" t="s">
        <v>1617</v>
      </c>
      <c r="F481" s="512">
        <v>176</v>
      </c>
      <c r="G481" s="512">
        <v>5984</v>
      </c>
      <c r="H481" s="512">
        <v>1.2054794520547945</v>
      </c>
      <c r="I481" s="512">
        <v>34</v>
      </c>
      <c r="J481" s="512">
        <v>146</v>
      </c>
      <c r="K481" s="512">
        <v>4964</v>
      </c>
      <c r="L481" s="512">
        <v>1</v>
      </c>
      <c r="M481" s="512">
        <v>34</v>
      </c>
      <c r="N481" s="512">
        <v>107</v>
      </c>
      <c r="O481" s="512">
        <v>3638</v>
      </c>
      <c r="P481" s="535">
        <v>0.73287671232876717</v>
      </c>
      <c r="Q481" s="513">
        <v>34</v>
      </c>
    </row>
    <row r="482" spans="1:17" ht="14.45" customHeight="1" x14ac:dyDescent="0.2">
      <c r="A482" s="507" t="s">
        <v>1762</v>
      </c>
      <c r="B482" s="508" t="s">
        <v>1588</v>
      </c>
      <c r="C482" s="508" t="s">
        <v>1589</v>
      </c>
      <c r="D482" s="508" t="s">
        <v>1618</v>
      </c>
      <c r="E482" s="508" t="s">
        <v>1619</v>
      </c>
      <c r="F482" s="512">
        <v>1054</v>
      </c>
      <c r="G482" s="512">
        <v>552296</v>
      </c>
      <c r="H482" s="512">
        <v>1.4398907103825136</v>
      </c>
      <c r="I482" s="512">
        <v>524</v>
      </c>
      <c r="J482" s="512">
        <v>732</v>
      </c>
      <c r="K482" s="512">
        <v>383568</v>
      </c>
      <c r="L482" s="512">
        <v>1</v>
      </c>
      <c r="M482" s="512">
        <v>524</v>
      </c>
      <c r="N482" s="512">
        <v>654</v>
      </c>
      <c r="O482" s="512">
        <v>343350</v>
      </c>
      <c r="P482" s="535">
        <v>0.8951476661243899</v>
      </c>
      <c r="Q482" s="513">
        <v>525</v>
      </c>
    </row>
    <row r="483" spans="1:17" ht="14.45" customHeight="1" x14ac:dyDescent="0.2">
      <c r="A483" s="507" t="s">
        <v>1762</v>
      </c>
      <c r="B483" s="508" t="s">
        <v>1588</v>
      </c>
      <c r="C483" s="508" t="s">
        <v>1589</v>
      </c>
      <c r="D483" s="508" t="s">
        <v>1620</v>
      </c>
      <c r="E483" s="508" t="s">
        <v>1621</v>
      </c>
      <c r="F483" s="512">
        <v>281</v>
      </c>
      <c r="G483" s="512">
        <v>16017</v>
      </c>
      <c r="H483" s="512">
        <v>0.43952033368091764</v>
      </c>
      <c r="I483" s="512">
        <v>57</v>
      </c>
      <c r="J483" s="512">
        <v>636</v>
      </c>
      <c r="K483" s="512">
        <v>36442</v>
      </c>
      <c r="L483" s="512">
        <v>1</v>
      </c>
      <c r="M483" s="512">
        <v>57.29874213836478</v>
      </c>
      <c r="N483" s="512">
        <v>944</v>
      </c>
      <c r="O483" s="512">
        <v>54752</v>
      </c>
      <c r="P483" s="535">
        <v>1.5024422369793096</v>
      </c>
      <c r="Q483" s="513">
        <v>58</v>
      </c>
    </row>
    <row r="484" spans="1:17" ht="14.45" customHeight="1" x14ac:dyDescent="0.2">
      <c r="A484" s="507" t="s">
        <v>1762</v>
      </c>
      <c r="B484" s="508" t="s">
        <v>1588</v>
      </c>
      <c r="C484" s="508" t="s">
        <v>1589</v>
      </c>
      <c r="D484" s="508" t="s">
        <v>1622</v>
      </c>
      <c r="E484" s="508" t="s">
        <v>1623</v>
      </c>
      <c r="F484" s="512">
        <v>935</v>
      </c>
      <c r="G484" s="512">
        <v>209440</v>
      </c>
      <c r="H484" s="512">
        <v>0.95373406193078325</v>
      </c>
      <c r="I484" s="512">
        <v>224</v>
      </c>
      <c r="J484" s="512">
        <v>976</v>
      </c>
      <c r="K484" s="512">
        <v>219600</v>
      </c>
      <c r="L484" s="512">
        <v>1</v>
      </c>
      <c r="M484" s="512">
        <v>225</v>
      </c>
      <c r="N484" s="512">
        <v>1043</v>
      </c>
      <c r="O484" s="512">
        <v>235718</v>
      </c>
      <c r="P484" s="535">
        <v>1.0733970856102004</v>
      </c>
      <c r="Q484" s="513">
        <v>226</v>
      </c>
    </row>
    <row r="485" spans="1:17" ht="14.45" customHeight="1" x14ac:dyDescent="0.2">
      <c r="A485" s="507" t="s">
        <v>1762</v>
      </c>
      <c r="B485" s="508" t="s">
        <v>1588</v>
      </c>
      <c r="C485" s="508" t="s">
        <v>1589</v>
      </c>
      <c r="D485" s="508" t="s">
        <v>1624</v>
      </c>
      <c r="E485" s="508" t="s">
        <v>1625</v>
      </c>
      <c r="F485" s="512">
        <v>936</v>
      </c>
      <c r="G485" s="512">
        <v>517608</v>
      </c>
      <c r="H485" s="512">
        <v>0.96619490104868611</v>
      </c>
      <c r="I485" s="512">
        <v>553</v>
      </c>
      <c r="J485" s="512">
        <v>967</v>
      </c>
      <c r="K485" s="512">
        <v>535718</v>
      </c>
      <c r="L485" s="512">
        <v>1</v>
      </c>
      <c r="M485" s="512">
        <v>554</v>
      </c>
      <c r="N485" s="512">
        <v>1019</v>
      </c>
      <c r="O485" s="512">
        <v>565545</v>
      </c>
      <c r="P485" s="535">
        <v>1.0556766806416809</v>
      </c>
      <c r="Q485" s="513">
        <v>555</v>
      </c>
    </row>
    <row r="486" spans="1:17" ht="14.45" customHeight="1" x14ac:dyDescent="0.2">
      <c r="A486" s="507" t="s">
        <v>1762</v>
      </c>
      <c r="B486" s="508" t="s">
        <v>1588</v>
      </c>
      <c r="C486" s="508" t="s">
        <v>1589</v>
      </c>
      <c r="D486" s="508" t="s">
        <v>1626</v>
      </c>
      <c r="E486" s="508" t="s">
        <v>1627</v>
      </c>
      <c r="F486" s="512">
        <v>1</v>
      </c>
      <c r="G486" s="512">
        <v>213</v>
      </c>
      <c r="H486" s="512">
        <v>0.99532710280373837</v>
      </c>
      <c r="I486" s="512">
        <v>213</v>
      </c>
      <c r="J486" s="512">
        <v>1</v>
      </c>
      <c r="K486" s="512">
        <v>214</v>
      </c>
      <c r="L486" s="512">
        <v>1</v>
      </c>
      <c r="M486" s="512">
        <v>214</v>
      </c>
      <c r="N486" s="512">
        <v>2</v>
      </c>
      <c r="O486" s="512">
        <v>432</v>
      </c>
      <c r="P486" s="535">
        <v>2.0186915887850465</v>
      </c>
      <c r="Q486" s="513">
        <v>216</v>
      </c>
    </row>
    <row r="487" spans="1:17" ht="14.45" customHeight="1" x14ac:dyDescent="0.2">
      <c r="A487" s="507" t="s">
        <v>1762</v>
      </c>
      <c r="B487" s="508" t="s">
        <v>1588</v>
      </c>
      <c r="C487" s="508" t="s">
        <v>1589</v>
      </c>
      <c r="D487" s="508" t="s">
        <v>1628</v>
      </c>
      <c r="E487" s="508" t="s">
        <v>1629</v>
      </c>
      <c r="F487" s="512">
        <v>24</v>
      </c>
      <c r="G487" s="512">
        <v>3384</v>
      </c>
      <c r="H487" s="512">
        <v>1.323943661971831</v>
      </c>
      <c r="I487" s="512">
        <v>141</v>
      </c>
      <c r="J487" s="512">
        <v>18</v>
      </c>
      <c r="K487" s="512">
        <v>2556</v>
      </c>
      <c r="L487" s="512">
        <v>1</v>
      </c>
      <c r="M487" s="512">
        <v>142</v>
      </c>
      <c r="N487" s="512">
        <v>28</v>
      </c>
      <c r="O487" s="512">
        <v>4004</v>
      </c>
      <c r="P487" s="535">
        <v>1.5665101721439749</v>
      </c>
      <c r="Q487" s="513">
        <v>143</v>
      </c>
    </row>
    <row r="488" spans="1:17" ht="14.45" customHeight="1" x14ac:dyDescent="0.2">
      <c r="A488" s="507" t="s">
        <v>1762</v>
      </c>
      <c r="B488" s="508" t="s">
        <v>1588</v>
      </c>
      <c r="C488" s="508" t="s">
        <v>1589</v>
      </c>
      <c r="D488" s="508" t="s">
        <v>1634</v>
      </c>
      <c r="E488" s="508" t="s">
        <v>1635</v>
      </c>
      <c r="F488" s="512">
        <v>1970</v>
      </c>
      <c r="G488" s="512">
        <v>33490</v>
      </c>
      <c r="H488" s="512">
        <v>1.4275362318840579</v>
      </c>
      <c r="I488" s="512">
        <v>17</v>
      </c>
      <c r="J488" s="512">
        <v>1380</v>
      </c>
      <c r="K488" s="512">
        <v>23460</v>
      </c>
      <c r="L488" s="512">
        <v>1</v>
      </c>
      <c r="M488" s="512">
        <v>17</v>
      </c>
      <c r="N488" s="512">
        <v>1594</v>
      </c>
      <c r="O488" s="512">
        <v>27098</v>
      </c>
      <c r="P488" s="535">
        <v>1.155072463768116</v>
      </c>
      <c r="Q488" s="513">
        <v>17</v>
      </c>
    </row>
    <row r="489" spans="1:17" ht="14.45" customHeight="1" x14ac:dyDescent="0.2">
      <c r="A489" s="507" t="s">
        <v>1762</v>
      </c>
      <c r="B489" s="508" t="s">
        <v>1588</v>
      </c>
      <c r="C489" s="508" t="s">
        <v>1589</v>
      </c>
      <c r="D489" s="508" t="s">
        <v>1636</v>
      </c>
      <c r="E489" s="508" t="s">
        <v>1637</v>
      </c>
      <c r="F489" s="512">
        <v>67</v>
      </c>
      <c r="G489" s="512">
        <v>9581</v>
      </c>
      <c r="H489" s="512">
        <v>1.098360655737705</v>
      </c>
      <c r="I489" s="512">
        <v>143</v>
      </c>
      <c r="J489" s="512">
        <v>61</v>
      </c>
      <c r="K489" s="512">
        <v>8723</v>
      </c>
      <c r="L489" s="512">
        <v>1</v>
      </c>
      <c r="M489" s="512">
        <v>143</v>
      </c>
      <c r="N489" s="512">
        <v>84</v>
      </c>
      <c r="O489" s="512">
        <v>12096</v>
      </c>
      <c r="P489" s="535">
        <v>1.3866788948756161</v>
      </c>
      <c r="Q489" s="513">
        <v>144</v>
      </c>
    </row>
    <row r="490" spans="1:17" ht="14.45" customHeight="1" x14ac:dyDescent="0.2">
      <c r="A490" s="507" t="s">
        <v>1762</v>
      </c>
      <c r="B490" s="508" t="s">
        <v>1588</v>
      </c>
      <c r="C490" s="508" t="s">
        <v>1589</v>
      </c>
      <c r="D490" s="508" t="s">
        <v>1638</v>
      </c>
      <c r="E490" s="508" t="s">
        <v>1639</v>
      </c>
      <c r="F490" s="512">
        <v>117</v>
      </c>
      <c r="G490" s="512">
        <v>7605</v>
      </c>
      <c r="H490" s="512">
        <v>1.1359223300970873</v>
      </c>
      <c r="I490" s="512">
        <v>65</v>
      </c>
      <c r="J490" s="512">
        <v>103</v>
      </c>
      <c r="K490" s="512">
        <v>6695</v>
      </c>
      <c r="L490" s="512">
        <v>1</v>
      </c>
      <c r="M490" s="512">
        <v>65</v>
      </c>
      <c r="N490" s="512">
        <v>84</v>
      </c>
      <c r="O490" s="512">
        <v>5544</v>
      </c>
      <c r="P490" s="535">
        <v>0.82808065720687085</v>
      </c>
      <c r="Q490" s="513">
        <v>66</v>
      </c>
    </row>
    <row r="491" spans="1:17" ht="14.45" customHeight="1" x14ac:dyDescent="0.2">
      <c r="A491" s="507" t="s">
        <v>1762</v>
      </c>
      <c r="B491" s="508" t="s">
        <v>1588</v>
      </c>
      <c r="C491" s="508" t="s">
        <v>1589</v>
      </c>
      <c r="D491" s="508" t="s">
        <v>1644</v>
      </c>
      <c r="E491" s="508" t="s">
        <v>1645</v>
      </c>
      <c r="F491" s="512">
        <v>1483</v>
      </c>
      <c r="G491" s="512">
        <v>201688</v>
      </c>
      <c r="H491" s="512">
        <v>1.0107799555972075</v>
      </c>
      <c r="I491" s="512">
        <v>136</v>
      </c>
      <c r="J491" s="512">
        <v>1459</v>
      </c>
      <c r="K491" s="512">
        <v>199537</v>
      </c>
      <c r="L491" s="512">
        <v>1</v>
      </c>
      <c r="M491" s="512">
        <v>136.76285126799178</v>
      </c>
      <c r="N491" s="512">
        <v>1534</v>
      </c>
      <c r="O491" s="512">
        <v>211692</v>
      </c>
      <c r="P491" s="535">
        <v>1.0609160205876604</v>
      </c>
      <c r="Q491" s="513">
        <v>138</v>
      </c>
    </row>
    <row r="492" spans="1:17" ht="14.45" customHeight="1" x14ac:dyDescent="0.2">
      <c r="A492" s="507" t="s">
        <v>1762</v>
      </c>
      <c r="B492" s="508" t="s">
        <v>1588</v>
      </c>
      <c r="C492" s="508" t="s">
        <v>1589</v>
      </c>
      <c r="D492" s="508" t="s">
        <v>1646</v>
      </c>
      <c r="E492" s="508" t="s">
        <v>1647</v>
      </c>
      <c r="F492" s="512">
        <v>312</v>
      </c>
      <c r="G492" s="512">
        <v>28392</v>
      </c>
      <c r="H492" s="512">
        <v>1.368421052631579</v>
      </c>
      <c r="I492" s="512">
        <v>91</v>
      </c>
      <c r="J492" s="512">
        <v>228</v>
      </c>
      <c r="K492" s="512">
        <v>20748</v>
      </c>
      <c r="L492" s="512">
        <v>1</v>
      </c>
      <c r="M492" s="512">
        <v>91</v>
      </c>
      <c r="N492" s="512">
        <v>199</v>
      </c>
      <c r="O492" s="512">
        <v>18308</v>
      </c>
      <c r="P492" s="535">
        <v>0.88239830345093506</v>
      </c>
      <c r="Q492" s="513">
        <v>92</v>
      </c>
    </row>
    <row r="493" spans="1:17" ht="14.45" customHeight="1" x14ac:dyDescent="0.2">
      <c r="A493" s="507" t="s">
        <v>1762</v>
      </c>
      <c r="B493" s="508" t="s">
        <v>1588</v>
      </c>
      <c r="C493" s="508" t="s">
        <v>1589</v>
      </c>
      <c r="D493" s="508" t="s">
        <v>1648</v>
      </c>
      <c r="E493" s="508" t="s">
        <v>1649</v>
      </c>
      <c r="F493" s="512">
        <v>4</v>
      </c>
      <c r="G493" s="512">
        <v>548</v>
      </c>
      <c r="H493" s="512">
        <v>1.9855072463768115</v>
      </c>
      <c r="I493" s="512">
        <v>137</v>
      </c>
      <c r="J493" s="512">
        <v>2</v>
      </c>
      <c r="K493" s="512">
        <v>276</v>
      </c>
      <c r="L493" s="512">
        <v>1</v>
      </c>
      <c r="M493" s="512">
        <v>138</v>
      </c>
      <c r="N493" s="512">
        <v>4</v>
      </c>
      <c r="O493" s="512">
        <v>560</v>
      </c>
      <c r="P493" s="535">
        <v>2.0289855072463769</v>
      </c>
      <c r="Q493" s="513">
        <v>140</v>
      </c>
    </row>
    <row r="494" spans="1:17" ht="14.45" customHeight="1" x14ac:dyDescent="0.2">
      <c r="A494" s="507" t="s">
        <v>1762</v>
      </c>
      <c r="B494" s="508" t="s">
        <v>1588</v>
      </c>
      <c r="C494" s="508" t="s">
        <v>1589</v>
      </c>
      <c r="D494" s="508" t="s">
        <v>1650</v>
      </c>
      <c r="E494" s="508" t="s">
        <v>1651</v>
      </c>
      <c r="F494" s="512">
        <v>105</v>
      </c>
      <c r="G494" s="512">
        <v>6930</v>
      </c>
      <c r="H494" s="512">
        <v>1.2300319488817892</v>
      </c>
      <c r="I494" s="512">
        <v>66</v>
      </c>
      <c r="J494" s="512">
        <v>85</v>
      </c>
      <c r="K494" s="512">
        <v>5634</v>
      </c>
      <c r="L494" s="512">
        <v>1</v>
      </c>
      <c r="M494" s="512">
        <v>66.28235294117647</v>
      </c>
      <c r="N494" s="512">
        <v>80</v>
      </c>
      <c r="O494" s="512">
        <v>5360</v>
      </c>
      <c r="P494" s="535">
        <v>0.95136670216542418</v>
      </c>
      <c r="Q494" s="513">
        <v>67</v>
      </c>
    </row>
    <row r="495" spans="1:17" ht="14.45" customHeight="1" x14ac:dyDescent="0.2">
      <c r="A495" s="507" t="s">
        <v>1762</v>
      </c>
      <c r="B495" s="508" t="s">
        <v>1588</v>
      </c>
      <c r="C495" s="508" t="s">
        <v>1589</v>
      </c>
      <c r="D495" s="508" t="s">
        <v>1652</v>
      </c>
      <c r="E495" s="508" t="s">
        <v>1653</v>
      </c>
      <c r="F495" s="512">
        <v>1848</v>
      </c>
      <c r="G495" s="512">
        <v>606144</v>
      </c>
      <c r="H495" s="512">
        <v>1.282442748091603</v>
      </c>
      <c r="I495" s="512">
        <v>328</v>
      </c>
      <c r="J495" s="512">
        <v>1441</v>
      </c>
      <c r="K495" s="512">
        <v>472648</v>
      </c>
      <c r="L495" s="512">
        <v>1</v>
      </c>
      <c r="M495" s="512">
        <v>328</v>
      </c>
      <c r="N495" s="512">
        <v>1827</v>
      </c>
      <c r="O495" s="512">
        <v>601083</v>
      </c>
      <c r="P495" s="535">
        <v>1.2717349909446354</v>
      </c>
      <c r="Q495" s="513">
        <v>329</v>
      </c>
    </row>
    <row r="496" spans="1:17" ht="14.45" customHeight="1" x14ac:dyDescent="0.2">
      <c r="A496" s="507" t="s">
        <v>1762</v>
      </c>
      <c r="B496" s="508" t="s">
        <v>1588</v>
      </c>
      <c r="C496" s="508" t="s">
        <v>1589</v>
      </c>
      <c r="D496" s="508" t="s">
        <v>1660</v>
      </c>
      <c r="E496" s="508" t="s">
        <v>1661</v>
      </c>
      <c r="F496" s="512">
        <v>203</v>
      </c>
      <c r="G496" s="512">
        <v>10353</v>
      </c>
      <c r="H496" s="512">
        <v>0.9712918660287081</v>
      </c>
      <c r="I496" s="512">
        <v>51</v>
      </c>
      <c r="J496" s="512">
        <v>209</v>
      </c>
      <c r="K496" s="512">
        <v>10659</v>
      </c>
      <c r="L496" s="512">
        <v>1</v>
      </c>
      <c r="M496" s="512">
        <v>51</v>
      </c>
      <c r="N496" s="512">
        <v>243</v>
      </c>
      <c r="O496" s="512">
        <v>12636</v>
      </c>
      <c r="P496" s="535">
        <v>1.1854770616380523</v>
      </c>
      <c r="Q496" s="513">
        <v>52</v>
      </c>
    </row>
    <row r="497" spans="1:17" ht="14.45" customHeight="1" x14ac:dyDescent="0.2">
      <c r="A497" s="507" t="s">
        <v>1762</v>
      </c>
      <c r="B497" s="508" t="s">
        <v>1588</v>
      </c>
      <c r="C497" s="508" t="s">
        <v>1589</v>
      </c>
      <c r="D497" s="508" t="s">
        <v>1662</v>
      </c>
      <c r="E497" s="508" t="s">
        <v>1663</v>
      </c>
      <c r="F497" s="512"/>
      <c r="G497" s="512"/>
      <c r="H497" s="512"/>
      <c r="I497" s="512"/>
      <c r="J497" s="512">
        <v>1</v>
      </c>
      <c r="K497" s="512">
        <v>130</v>
      </c>
      <c r="L497" s="512">
        <v>1</v>
      </c>
      <c r="M497" s="512">
        <v>130</v>
      </c>
      <c r="N497" s="512"/>
      <c r="O497" s="512"/>
      <c r="P497" s="535"/>
      <c r="Q497" s="513"/>
    </row>
    <row r="498" spans="1:17" ht="14.45" customHeight="1" x14ac:dyDescent="0.2">
      <c r="A498" s="507" t="s">
        <v>1762</v>
      </c>
      <c r="B498" s="508" t="s">
        <v>1588</v>
      </c>
      <c r="C498" s="508" t="s">
        <v>1589</v>
      </c>
      <c r="D498" s="508" t="s">
        <v>1668</v>
      </c>
      <c r="E498" s="508" t="s">
        <v>1669</v>
      </c>
      <c r="F498" s="512">
        <v>48</v>
      </c>
      <c r="G498" s="512">
        <v>9936</v>
      </c>
      <c r="H498" s="512">
        <v>0.94117647058823528</v>
      </c>
      <c r="I498" s="512">
        <v>207</v>
      </c>
      <c r="J498" s="512">
        <v>51</v>
      </c>
      <c r="K498" s="512">
        <v>10557</v>
      </c>
      <c r="L498" s="512">
        <v>1</v>
      </c>
      <c r="M498" s="512">
        <v>207</v>
      </c>
      <c r="N498" s="512">
        <v>55</v>
      </c>
      <c r="O498" s="512">
        <v>11495</v>
      </c>
      <c r="P498" s="535">
        <v>1.0888509993369329</v>
      </c>
      <c r="Q498" s="513">
        <v>209</v>
      </c>
    </row>
    <row r="499" spans="1:17" ht="14.45" customHeight="1" x14ac:dyDescent="0.2">
      <c r="A499" s="507" t="s">
        <v>1762</v>
      </c>
      <c r="B499" s="508" t="s">
        <v>1588</v>
      </c>
      <c r="C499" s="508" t="s">
        <v>1589</v>
      </c>
      <c r="D499" s="508" t="s">
        <v>1670</v>
      </c>
      <c r="E499" s="508" t="s">
        <v>1671</v>
      </c>
      <c r="F499" s="512">
        <v>4</v>
      </c>
      <c r="G499" s="512">
        <v>3052</v>
      </c>
      <c r="H499" s="512">
        <v>2</v>
      </c>
      <c r="I499" s="512">
        <v>763</v>
      </c>
      <c r="J499" s="512">
        <v>2</v>
      </c>
      <c r="K499" s="512">
        <v>1526</v>
      </c>
      <c r="L499" s="512">
        <v>1</v>
      </c>
      <c r="M499" s="512">
        <v>763</v>
      </c>
      <c r="N499" s="512">
        <v>2</v>
      </c>
      <c r="O499" s="512">
        <v>1528</v>
      </c>
      <c r="P499" s="535">
        <v>1.0013106159895151</v>
      </c>
      <c r="Q499" s="513">
        <v>764</v>
      </c>
    </row>
    <row r="500" spans="1:17" ht="14.45" customHeight="1" x14ac:dyDescent="0.2">
      <c r="A500" s="507" t="s">
        <v>1762</v>
      </c>
      <c r="B500" s="508" t="s">
        <v>1588</v>
      </c>
      <c r="C500" s="508" t="s">
        <v>1589</v>
      </c>
      <c r="D500" s="508" t="s">
        <v>1672</v>
      </c>
      <c r="E500" s="508" t="s">
        <v>1673</v>
      </c>
      <c r="F500" s="512">
        <v>2</v>
      </c>
      <c r="G500" s="512">
        <v>4232</v>
      </c>
      <c r="H500" s="512"/>
      <c r="I500" s="512">
        <v>2116</v>
      </c>
      <c r="J500" s="512"/>
      <c r="K500" s="512"/>
      <c r="L500" s="512"/>
      <c r="M500" s="512"/>
      <c r="N500" s="512"/>
      <c r="O500" s="512"/>
      <c r="P500" s="535"/>
      <c r="Q500" s="513"/>
    </row>
    <row r="501" spans="1:17" ht="14.45" customHeight="1" x14ac:dyDescent="0.2">
      <c r="A501" s="507" t="s">
        <v>1762</v>
      </c>
      <c r="B501" s="508" t="s">
        <v>1588</v>
      </c>
      <c r="C501" s="508" t="s">
        <v>1589</v>
      </c>
      <c r="D501" s="508" t="s">
        <v>1674</v>
      </c>
      <c r="E501" s="508" t="s">
        <v>1675</v>
      </c>
      <c r="F501" s="512">
        <v>85</v>
      </c>
      <c r="G501" s="512">
        <v>52020</v>
      </c>
      <c r="H501" s="512">
        <v>1.1038961038961039</v>
      </c>
      <c r="I501" s="512">
        <v>612</v>
      </c>
      <c r="J501" s="512">
        <v>77</v>
      </c>
      <c r="K501" s="512">
        <v>47124</v>
      </c>
      <c r="L501" s="512">
        <v>1</v>
      </c>
      <c r="M501" s="512">
        <v>612</v>
      </c>
      <c r="N501" s="512">
        <v>98</v>
      </c>
      <c r="O501" s="512">
        <v>60270</v>
      </c>
      <c r="P501" s="535">
        <v>1.2789661319073085</v>
      </c>
      <c r="Q501" s="513">
        <v>615</v>
      </c>
    </row>
    <row r="502" spans="1:17" ht="14.45" customHeight="1" x14ac:dyDescent="0.2">
      <c r="A502" s="507" t="s">
        <v>1762</v>
      </c>
      <c r="B502" s="508" t="s">
        <v>1588</v>
      </c>
      <c r="C502" s="508" t="s">
        <v>1589</v>
      </c>
      <c r="D502" s="508" t="s">
        <v>1676</v>
      </c>
      <c r="E502" s="508" t="s">
        <v>1677</v>
      </c>
      <c r="F502" s="512">
        <v>2</v>
      </c>
      <c r="G502" s="512">
        <v>1650</v>
      </c>
      <c r="H502" s="512">
        <v>1</v>
      </c>
      <c r="I502" s="512">
        <v>825</v>
      </c>
      <c r="J502" s="512">
        <v>2</v>
      </c>
      <c r="K502" s="512">
        <v>1650</v>
      </c>
      <c r="L502" s="512">
        <v>1</v>
      </c>
      <c r="M502" s="512">
        <v>825</v>
      </c>
      <c r="N502" s="512">
        <v>3</v>
      </c>
      <c r="O502" s="512">
        <v>2478</v>
      </c>
      <c r="P502" s="535">
        <v>1.5018181818181817</v>
      </c>
      <c r="Q502" s="513">
        <v>826</v>
      </c>
    </row>
    <row r="503" spans="1:17" ht="14.45" customHeight="1" x14ac:dyDescent="0.2">
      <c r="A503" s="507" t="s">
        <v>1762</v>
      </c>
      <c r="B503" s="508" t="s">
        <v>1588</v>
      </c>
      <c r="C503" s="508" t="s">
        <v>1589</v>
      </c>
      <c r="D503" s="508" t="s">
        <v>1678</v>
      </c>
      <c r="E503" s="508" t="s">
        <v>1679</v>
      </c>
      <c r="F503" s="512">
        <v>1</v>
      </c>
      <c r="G503" s="512">
        <v>431</v>
      </c>
      <c r="H503" s="512"/>
      <c r="I503" s="512">
        <v>431</v>
      </c>
      <c r="J503" s="512"/>
      <c r="K503" s="512"/>
      <c r="L503" s="512"/>
      <c r="M503" s="512"/>
      <c r="N503" s="512">
        <v>1</v>
      </c>
      <c r="O503" s="512">
        <v>433</v>
      </c>
      <c r="P503" s="535"/>
      <c r="Q503" s="513">
        <v>433</v>
      </c>
    </row>
    <row r="504" spans="1:17" ht="14.45" customHeight="1" x14ac:dyDescent="0.2">
      <c r="A504" s="507" t="s">
        <v>1762</v>
      </c>
      <c r="B504" s="508" t="s">
        <v>1588</v>
      </c>
      <c r="C504" s="508" t="s">
        <v>1589</v>
      </c>
      <c r="D504" s="508" t="s">
        <v>1685</v>
      </c>
      <c r="E504" s="508" t="s">
        <v>1686</v>
      </c>
      <c r="F504" s="512">
        <v>1</v>
      </c>
      <c r="G504" s="512">
        <v>271</v>
      </c>
      <c r="H504" s="512">
        <v>0.99632352941176472</v>
      </c>
      <c r="I504" s="512">
        <v>271</v>
      </c>
      <c r="J504" s="512">
        <v>1</v>
      </c>
      <c r="K504" s="512">
        <v>272</v>
      </c>
      <c r="L504" s="512">
        <v>1</v>
      </c>
      <c r="M504" s="512">
        <v>272</v>
      </c>
      <c r="N504" s="512">
        <v>2</v>
      </c>
      <c r="O504" s="512">
        <v>550</v>
      </c>
      <c r="P504" s="535">
        <v>2.0220588235294117</v>
      </c>
      <c r="Q504" s="513">
        <v>275</v>
      </c>
    </row>
    <row r="505" spans="1:17" ht="14.45" customHeight="1" x14ac:dyDescent="0.2">
      <c r="A505" s="507" t="s">
        <v>1762</v>
      </c>
      <c r="B505" s="508" t="s">
        <v>1588</v>
      </c>
      <c r="C505" s="508" t="s">
        <v>1589</v>
      </c>
      <c r="D505" s="508" t="s">
        <v>1691</v>
      </c>
      <c r="E505" s="508" t="s">
        <v>1692</v>
      </c>
      <c r="F505" s="512">
        <v>2</v>
      </c>
      <c r="G505" s="512">
        <v>94</v>
      </c>
      <c r="H505" s="512"/>
      <c r="I505" s="512">
        <v>47</v>
      </c>
      <c r="J505" s="512"/>
      <c r="K505" s="512"/>
      <c r="L505" s="512"/>
      <c r="M505" s="512"/>
      <c r="N505" s="512"/>
      <c r="O505" s="512"/>
      <c r="P505" s="535"/>
      <c r="Q505" s="513"/>
    </row>
    <row r="506" spans="1:17" ht="14.45" customHeight="1" x14ac:dyDescent="0.2">
      <c r="A506" s="507" t="s">
        <v>1762</v>
      </c>
      <c r="B506" s="508" t="s">
        <v>1588</v>
      </c>
      <c r="C506" s="508" t="s">
        <v>1589</v>
      </c>
      <c r="D506" s="508" t="s">
        <v>1695</v>
      </c>
      <c r="E506" s="508" t="s">
        <v>1696</v>
      </c>
      <c r="F506" s="512">
        <v>47</v>
      </c>
      <c r="G506" s="512">
        <v>17719</v>
      </c>
      <c r="H506" s="512">
        <v>0.88599429971498578</v>
      </c>
      <c r="I506" s="512">
        <v>377</v>
      </c>
      <c r="J506" s="512">
        <v>53</v>
      </c>
      <c r="K506" s="512">
        <v>19999</v>
      </c>
      <c r="L506" s="512">
        <v>1</v>
      </c>
      <c r="M506" s="512">
        <v>377.33962264150944</v>
      </c>
      <c r="N506" s="512">
        <v>15</v>
      </c>
      <c r="O506" s="512">
        <v>5685</v>
      </c>
      <c r="P506" s="535">
        <v>0.28426421321066053</v>
      </c>
      <c r="Q506" s="513">
        <v>379</v>
      </c>
    </row>
    <row r="507" spans="1:17" ht="14.45" customHeight="1" x14ac:dyDescent="0.2">
      <c r="A507" s="507" t="s">
        <v>1762</v>
      </c>
      <c r="B507" s="508" t="s">
        <v>1588</v>
      </c>
      <c r="C507" s="508" t="s">
        <v>1589</v>
      </c>
      <c r="D507" s="508" t="s">
        <v>1701</v>
      </c>
      <c r="E507" s="508" t="s">
        <v>1702</v>
      </c>
      <c r="F507" s="512">
        <v>920</v>
      </c>
      <c r="G507" s="512">
        <v>1373560</v>
      </c>
      <c r="H507" s="512">
        <v>0.42298850574712643</v>
      </c>
      <c r="I507" s="512">
        <v>1493</v>
      </c>
      <c r="J507" s="512">
        <v>2175</v>
      </c>
      <c r="K507" s="512">
        <v>3247275</v>
      </c>
      <c r="L507" s="512">
        <v>1</v>
      </c>
      <c r="M507" s="512">
        <v>1493</v>
      </c>
      <c r="N507" s="512">
        <v>2658</v>
      </c>
      <c r="O507" s="512">
        <v>3976368</v>
      </c>
      <c r="P507" s="535">
        <v>1.2245245629027415</v>
      </c>
      <c r="Q507" s="513">
        <v>1496</v>
      </c>
    </row>
    <row r="508" spans="1:17" ht="14.45" customHeight="1" x14ac:dyDescent="0.2">
      <c r="A508" s="507" t="s">
        <v>1762</v>
      </c>
      <c r="B508" s="508" t="s">
        <v>1588</v>
      </c>
      <c r="C508" s="508" t="s">
        <v>1589</v>
      </c>
      <c r="D508" s="508" t="s">
        <v>1703</v>
      </c>
      <c r="E508" s="508" t="s">
        <v>1704</v>
      </c>
      <c r="F508" s="512">
        <v>704</v>
      </c>
      <c r="G508" s="512">
        <v>230208</v>
      </c>
      <c r="H508" s="512">
        <v>0.3977401129943503</v>
      </c>
      <c r="I508" s="512">
        <v>327</v>
      </c>
      <c r="J508" s="512">
        <v>1770</v>
      </c>
      <c r="K508" s="512">
        <v>578790</v>
      </c>
      <c r="L508" s="512">
        <v>1</v>
      </c>
      <c r="M508" s="512">
        <v>327</v>
      </c>
      <c r="N508" s="512">
        <v>2087</v>
      </c>
      <c r="O508" s="512">
        <v>686623</v>
      </c>
      <c r="P508" s="535">
        <v>1.186307641804454</v>
      </c>
      <c r="Q508" s="513">
        <v>329</v>
      </c>
    </row>
    <row r="509" spans="1:17" ht="14.45" customHeight="1" x14ac:dyDescent="0.2">
      <c r="A509" s="507" t="s">
        <v>1762</v>
      </c>
      <c r="B509" s="508" t="s">
        <v>1588</v>
      </c>
      <c r="C509" s="508" t="s">
        <v>1589</v>
      </c>
      <c r="D509" s="508" t="s">
        <v>1705</v>
      </c>
      <c r="E509" s="508" t="s">
        <v>1706</v>
      </c>
      <c r="F509" s="512">
        <v>150</v>
      </c>
      <c r="G509" s="512">
        <v>133050</v>
      </c>
      <c r="H509" s="512">
        <v>0.79697383553766532</v>
      </c>
      <c r="I509" s="512">
        <v>887</v>
      </c>
      <c r="J509" s="512">
        <v>188</v>
      </c>
      <c r="K509" s="512">
        <v>166944</v>
      </c>
      <c r="L509" s="512">
        <v>1</v>
      </c>
      <c r="M509" s="512">
        <v>888</v>
      </c>
      <c r="N509" s="512">
        <v>283</v>
      </c>
      <c r="O509" s="512">
        <v>252153</v>
      </c>
      <c r="P509" s="535">
        <v>1.5104046866014951</v>
      </c>
      <c r="Q509" s="513">
        <v>891</v>
      </c>
    </row>
    <row r="510" spans="1:17" ht="14.45" customHeight="1" x14ac:dyDescent="0.2">
      <c r="A510" s="507" t="s">
        <v>1762</v>
      </c>
      <c r="B510" s="508" t="s">
        <v>1588</v>
      </c>
      <c r="C510" s="508" t="s">
        <v>1589</v>
      </c>
      <c r="D510" s="508" t="s">
        <v>1707</v>
      </c>
      <c r="E510" s="508" t="s">
        <v>1708</v>
      </c>
      <c r="F510" s="512">
        <v>2</v>
      </c>
      <c r="G510" s="512">
        <v>662</v>
      </c>
      <c r="H510" s="512">
        <v>0.99399399399399402</v>
      </c>
      <c r="I510" s="512">
        <v>331</v>
      </c>
      <c r="J510" s="512">
        <v>2</v>
      </c>
      <c r="K510" s="512">
        <v>666</v>
      </c>
      <c r="L510" s="512">
        <v>1</v>
      </c>
      <c r="M510" s="512">
        <v>333</v>
      </c>
      <c r="N510" s="512">
        <v>1</v>
      </c>
      <c r="O510" s="512">
        <v>334</v>
      </c>
      <c r="P510" s="535">
        <v>0.50150150150150152</v>
      </c>
      <c r="Q510" s="513">
        <v>334</v>
      </c>
    </row>
    <row r="511" spans="1:17" ht="14.45" customHeight="1" x14ac:dyDescent="0.2">
      <c r="A511" s="507" t="s">
        <v>1762</v>
      </c>
      <c r="B511" s="508" t="s">
        <v>1588</v>
      </c>
      <c r="C511" s="508" t="s">
        <v>1589</v>
      </c>
      <c r="D511" s="508" t="s">
        <v>1709</v>
      </c>
      <c r="E511" s="508" t="s">
        <v>1710</v>
      </c>
      <c r="F511" s="512">
        <v>464</v>
      </c>
      <c r="G511" s="512">
        <v>120640</v>
      </c>
      <c r="H511" s="512">
        <v>0.36889243593154208</v>
      </c>
      <c r="I511" s="512">
        <v>260</v>
      </c>
      <c r="J511" s="512">
        <v>1253</v>
      </c>
      <c r="K511" s="512">
        <v>327033</v>
      </c>
      <c r="L511" s="512">
        <v>1</v>
      </c>
      <c r="M511" s="512">
        <v>261</v>
      </c>
      <c r="N511" s="512">
        <v>1596</v>
      </c>
      <c r="O511" s="512">
        <v>418152</v>
      </c>
      <c r="P511" s="535">
        <v>1.2786232582033006</v>
      </c>
      <c r="Q511" s="513">
        <v>262</v>
      </c>
    </row>
    <row r="512" spans="1:17" ht="14.45" customHeight="1" x14ac:dyDescent="0.2">
      <c r="A512" s="507" t="s">
        <v>1762</v>
      </c>
      <c r="B512" s="508" t="s">
        <v>1588</v>
      </c>
      <c r="C512" s="508" t="s">
        <v>1589</v>
      </c>
      <c r="D512" s="508" t="s">
        <v>1711</v>
      </c>
      <c r="E512" s="508" t="s">
        <v>1712</v>
      </c>
      <c r="F512" s="512">
        <v>2</v>
      </c>
      <c r="G512" s="512">
        <v>330</v>
      </c>
      <c r="H512" s="512">
        <v>5.2631578947368418E-2</v>
      </c>
      <c r="I512" s="512">
        <v>165</v>
      </c>
      <c r="J512" s="512">
        <v>38</v>
      </c>
      <c r="K512" s="512">
        <v>6270</v>
      </c>
      <c r="L512" s="512">
        <v>1</v>
      </c>
      <c r="M512" s="512">
        <v>165</v>
      </c>
      <c r="N512" s="512">
        <v>86</v>
      </c>
      <c r="O512" s="512">
        <v>14276</v>
      </c>
      <c r="P512" s="535">
        <v>2.2768740031897927</v>
      </c>
      <c r="Q512" s="513">
        <v>166</v>
      </c>
    </row>
    <row r="513" spans="1:17" ht="14.45" customHeight="1" x14ac:dyDescent="0.2">
      <c r="A513" s="507" t="s">
        <v>1762</v>
      </c>
      <c r="B513" s="508" t="s">
        <v>1588</v>
      </c>
      <c r="C513" s="508" t="s">
        <v>1589</v>
      </c>
      <c r="D513" s="508" t="s">
        <v>1713</v>
      </c>
      <c r="E513" s="508" t="s">
        <v>1714</v>
      </c>
      <c r="F513" s="512">
        <v>1</v>
      </c>
      <c r="G513" s="512">
        <v>1077</v>
      </c>
      <c r="H513" s="512"/>
      <c r="I513" s="512">
        <v>1077</v>
      </c>
      <c r="J513" s="512"/>
      <c r="K513" s="512"/>
      <c r="L513" s="512"/>
      <c r="M513" s="512"/>
      <c r="N513" s="512"/>
      <c r="O513" s="512"/>
      <c r="P513" s="535"/>
      <c r="Q513" s="513"/>
    </row>
    <row r="514" spans="1:17" ht="14.45" customHeight="1" x14ac:dyDescent="0.2">
      <c r="A514" s="507" t="s">
        <v>1762</v>
      </c>
      <c r="B514" s="508" t="s">
        <v>1588</v>
      </c>
      <c r="C514" s="508" t="s">
        <v>1589</v>
      </c>
      <c r="D514" s="508" t="s">
        <v>1715</v>
      </c>
      <c r="E514" s="508" t="s">
        <v>1716</v>
      </c>
      <c r="F514" s="512"/>
      <c r="G514" s="512"/>
      <c r="H514" s="512"/>
      <c r="I514" s="512"/>
      <c r="J514" s="512">
        <v>813</v>
      </c>
      <c r="K514" s="512">
        <v>123315</v>
      </c>
      <c r="L514" s="512">
        <v>1</v>
      </c>
      <c r="M514" s="512">
        <v>151.6789667896679</v>
      </c>
      <c r="N514" s="512">
        <v>1098</v>
      </c>
      <c r="O514" s="512">
        <v>166896</v>
      </c>
      <c r="P514" s="535">
        <v>1.3534119936747355</v>
      </c>
      <c r="Q514" s="513">
        <v>152</v>
      </c>
    </row>
    <row r="515" spans="1:17" ht="14.45" customHeight="1" x14ac:dyDescent="0.2">
      <c r="A515" s="507" t="s">
        <v>1762</v>
      </c>
      <c r="B515" s="508" t="s">
        <v>1588</v>
      </c>
      <c r="C515" s="508" t="s">
        <v>1589</v>
      </c>
      <c r="D515" s="508" t="s">
        <v>1763</v>
      </c>
      <c r="E515" s="508" t="s">
        <v>1764</v>
      </c>
      <c r="F515" s="512"/>
      <c r="G515" s="512"/>
      <c r="H515" s="512"/>
      <c r="I515" s="512"/>
      <c r="J515" s="512">
        <v>2</v>
      </c>
      <c r="K515" s="512">
        <v>974</v>
      </c>
      <c r="L515" s="512">
        <v>1</v>
      </c>
      <c r="M515" s="512">
        <v>487</v>
      </c>
      <c r="N515" s="512"/>
      <c r="O515" s="512"/>
      <c r="P515" s="535"/>
      <c r="Q515" s="513"/>
    </row>
    <row r="516" spans="1:17" ht="14.45" customHeight="1" x14ac:dyDescent="0.2">
      <c r="A516" s="507" t="s">
        <v>1762</v>
      </c>
      <c r="B516" s="508" t="s">
        <v>1588</v>
      </c>
      <c r="C516" s="508" t="s">
        <v>1589</v>
      </c>
      <c r="D516" s="508" t="s">
        <v>1765</v>
      </c>
      <c r="E516" s="508" t="s">
        <v>1766</v>
      </c>
      <c r="F516" s="512"/>
      <c r="G516" s="512"/>
      <c r="H516" s="512"/>
      <c r="I516" s="512"/>
      <c r="J516" s="512">
        <v>1</v>
      </c>
      <c r="K516" s="512">
        <v>650</v>
      </c>
      <c r="L516" s="512">
        <v>1</v>
      </c>
      <c r="M516" s="512">
        <v>650</v>
      </c>
      <c r="N516" s="512"/>
      <c r="O516" s="512"/>
      <c r="P516" s="535"/>
      <c r="Q516" s="513"/>
    </row>
    <row r="517" spans="1:17" ht="14.45" customHeight="1" x14ac:dyDescent="0.2">
      <c r="A517" s="507" t="s">
        <v>1767</v>
      </c>
      <c r="B517" s="508" t="s">
        <v>1588</v>
      </c>
      <c r="C517" s="508" t="s">
        <v>1589</v>
      </c>
      <c r="D517" s="508" t="s">
        <v>1590</v>
      </c>
      <c r="E517" s="508" t="s">
        <v>1591</v>
      </c>
      <c r="F517" s="512">
        <v>1343</v>
      </c>
      <c r="G517" s="512">
        <v>232339</v>
      </c>
      <c r="H517" s="512">
        <v>0.75868273249738771</v>
      </c>
      <c r="I517" s="512">
        <v>173</v>
      </c>
      <c r="J517" s="512">
        <v>1760</v>
      </c>
      <c r="K517" s="512">
        <v>306240</v>
      </c>
      <c r="L517" s="512">
        <v>1</v>
      </c>
      <c r="M517" s="512">
        <v>174</v>
      </c>
      <c r="N517" s="512">
        <v>1737</v>
      </c>
      <c r="O517" s="512">
        <v>303975</v>
      </c>
      <c r="P517" s="535">
        <v>0.99260384012539182</v>
      </c>
      <c r="Q517" s="513">
        <v>175</v>
      </c>
    </row>
    <row r="518" spans="1:17" ht="14.45" customHeight="1" x14ac:dyDescent="0.2">
      <c r="A518" s="507" t="s">
        <v>1767</v>
      </c>
      <c r="B518" s="508" t="s">
        <v>1588</v>
      </c>
      <c r="C518" s="508" t="s">
        <v>1589</v>
      </c>
      <c r="D518" s="508" t="s">
        <v>1604</v>
      </c>
      <c r="E518" s="508" t="s">
        <v>1605</v>
      </c>
      <c r="F518" s="512">
        <v>467</v>
      </c>
      <c r="G518" s="512">
        <v>499690</v>
      </c>
      <c r="H518" s="512">
        <v>0.11390243902439025</v>
      </c>
      <c r="I518" s="512">
        <v>1070</v>
      </c>
      <c r="J518" s="512">
        <v>4100</v>
      </c>
      <c r="K518" s="512">
        <v>4387000</v>
      </c>
      <c r="L518" s="512">
        <v>1</v>
      </c>
      <c r="M518" s="512">
        <v>1070</v>
      </c>
      <c r="N518" s="512">
        <v>2929</v>
      </c>
      <c r="O518" s="512">
        <v>3142817</v>
      </c>
      <c r="P518" s="535">
        <v>0.71639320720310007</v>
      </c>
      <c r="Q518" s="513">
        <v>1073</v>
      </c>
    </row>
    <row r="519" spans="1:17" ht="14.45" customHeight="1" x14ac:dyDescent="0.2">
      <c r="A519" s="507" t="s">
        <v>1767</v>
      </c>
      <c r="B519" s="508" t="s">
        <v>1588</v>
      </c>
      <c r="C519" s="508" t="s">
        <v>1589</v>
      </c>
      <c r="D519" s="508" t="s">
        <v>1606</v>
      </c>
      <c r="E519" s="508" t="s">
        <v>1607</v>
      </c>
      <c r="F519" s="512">
        <v>259</v>
      </c>
      <c r="G519" s="512">
        <v>11914</v>
      </c>
      <c r="H519" s="512">
        <v>0.90877192982456145</v>
      </c>
      <c r="I519" s="512">
        <v>46</v>
      </c>
      <c r="J519" s="512">
        <v>285</v>
      </c>
      <c r="K519" s="512">
        <v>13110</v>
      </c>
      <c r="L519" s="512">
        <v>1</v>
      </c>
      <c r="M519" s="512">
        <v>46</v>
      </c>
      <c r="N519" s="512">
        <v>317</v>
      </c>
      <c r="O519" s="512">
        <v>14899</v>
      </c>
      <c r="P519" s="535">
        <v>1.1364607170099161</v>
      </c>
      <c r="Q519" s="513">
        <v>47</v>
      </c>
    </row>
    <row r="520" spans="1:17" ht="14.45" customHeight="1" x14ac:dyDescent="0.2">
      <c r="A520" s="507" t="s">
        <v>1767</v>
      </c>
      <c r="B520" s="508" t="s">
        <v>1588</v>
      </c>
      <c r="C520" s="508" t="s">
        <v>1589</v>
      </c>
      <c r="D520" s="508" t="s">
        <v>1608</v>
      </c>
      <c r="E520" s="508" t="s">
        <v>1609</v>
      </c>
      <c r="F520" s="512">
        <v>76</v>
      </c>
      <c r="G520" s="512">
        <v>26372</v>
      </c>
      <c r="H520" s="512">
        <v>0.91566265060240959</v>
      </c>
      <c r="I520" s="512">
        <v>347</v>
      </c>
      <c r="J520" s="512">
        <v>83</v>
      </c>
      <c r="K520" s="512">
        <v>28801</v>
      </c>
      <c r="L520" s="512">
        <v>1</v>
      </c>
      <c r="M520" s="512">
        <v>347</v>
      </c>
      <c r="N520" s="512">
        <v>76</v>
      </c>
      <c r="O520" s="512">
        <v>26448</v>
      </c>
      <c r="P520" s="535">
        <v>0.91830144786639356</v>
      </c>
      <c r="Q520" s="513">
        <v>348</v>
      </c>
    </row>
    <row r="521" spans="1:17" ht="14.45" customHeight="1" x14ac:dyDescent="0.2">
      <c r="A521" s="507" t="s">
        <v>1767</v>
      </c>
      <c r="B521" s="508" t="s">
        <v>1588</v>
      </c>
      <c r="C521" s="508" t="s">
        <v>1589</v>
      </c>
      <c r="D521" s="508" t="s">
        <v>1610</v>
      </c>
      <c r="E521" s="508" t="s">
        <v>1611</v>
      </c>
      <c r="F521" s="512">
        <v>34</v>
      </c>
      <c r="G521" s="512">
        <v>1734</v>
      </c>
      <c r="H521" s="512">
        <v>2.125</v>
      </c>
      <c r="I521" s="512">
        <v>51</v>
      </c>
      <c r="J521" s="512">
        <v>16</v>
      </c>
      <c r="K521" s="512">
        <v>816</v>
      </c>
      <c r="L521" s="512">
        <v>1</v>
      </c>
      <c r="M521" s="512">
        <v>51</v>
      </c>
      <c r="N521" s="512">
        <v>36</v>
      </c>
      <c r="O521" s="512">
        <v>1836</v>
      </c>
      <c r="P521" s="535">
        <v>2.25</v>
      </c>
      <c r="Q521" s="513">
        <v>51</v>
      </c>
    </row>
    <row r="522" spans="1:17" ht="14.45" customHeight="1" x14ac:dyDescent="0.2">
      <c r="A522" s="507" t="s">
        <v>1767</v>
      </c>
      <c r="B522" s="508" t="s">
        <v>1588</v>
      </c>
      <c r="C522" s="508" t="s">
        <v>1589</v>
      </c>
      <c r="D522" s="508" t="s">
        <v>1614</v>
      </c>
      <c r="E522" s="508" t="s">
        <v>1615</v>
      </c>
      <c r="F522" s="512">
        <v>5159</v>
      </c>
      <c r="G522" s="512">
        <v>1944943</v>
      </c>
      <c r="H522" s="512">
        <v>0.72836368770295068</v>
      </c>
      <c r="I522" s="512">
        <v>377</v>
      </c>
      <c r="J522" s="512">
        <v>7083</v>
      </c>
      <c r="K522" s="512">
        <v>2670291</v>
      </c>
      <c r="L522" s="512">
        <v>1</v>
      </c>
      <c r="M522" s="512">
        <v>377</v>
      </c>
      <c r="N522" s="512">
        <v>5895</v>
      </c>
      <c r="O522" s="512">
        <v>2228310</v>
      </c>
      <c r="P522" s="535">
        <v>0.8344820845368538</v>
      </c>
      <c r="Q522" s="513">
        <v>378</v>
      </c>
    </row>
    <row r="523" spans="1:17" ht="14.45" customHeight="1" x14ac:dyDescent="0.2">
      <c r="A523" s="507" t="s">
        <v>1767</v>
      </c>
      <c r="B523" s="508" t="s">
        <v>1588</v>
      </c>
      <c r="C523" s="508" t="s">
        <v>1589</v>
      </c>
      <c r="D523" s="508" t="s">
        <v>1616</v>
      </c>
      <c r="E523" s="508" t="s">
        <v>1617</v>
      </c>
      <c r="F523" s="512">
        <v>14</v>
      </c>
      <c r="G523" s="512">
        <v>476</v>
      </c>
      <c r="H523" s="512">
        <v>1.4</v>
      </c>
      <c r="I523" s="512">
        <v>34</v>
      </c>
      <c r="J523" s="512">
        <v>10</v>
      </c>
      <c r="K523" s="512">
        <v>340</v>
      </c>
      <c r="L523" s="512">
        <v>1</v>
      </c>
      <c r="M523" s="512">
        <v>34</v>
      </c>
      <c r="N523" s="512">
        <v>9</v>
      </c>
      <c r="O523" s="512">
        <v>306</v>
      </c>
      <c r="P523" s="535">
        <v>0.9</v>
      </c>
      <c r="Q523" s="513">
        <v>34</v>
      </c>
    </row>
    <row r="524" spans="1:17" ht="14.45" customHeight="1" x14ac:dyDescent="0.2">
      <c r="A524" s="507" t="s">
        <v>1767</v>
      </c>
      <c r="B524" s="508" t="s">
        <v>1588</v>
      </c>
      <c r="C524" s="508" t="s">
        <v>1589</v>
      </c>
      <c r="D524" s="508" t="s">
        <v>1618</v>
      </c>
      <c r="E524" s="508" t="s">
        <v>1619</v>
      </c>
      <c r="F524" s="512">
        <v>9</v>
      </c>
      <c r="G524" s="512">
        <v>4716</v>
      </c>
      <c r="H524" s="512">
        <v>0.40909090909090912</v>
      </c>
      <c r="I524" s="512">
        <v>524</v>
      </c>
      <c r="J524" s="512">
        <v>22</v>
      </c>
      <c r="K524" s="512">
        <v>11528</v>
      </c>
      <c r="L524" s="512">
        <v>1</v>
      </c>
      <c r="M524" s="512">
        <v>524</v>
      </c>
      <c r="N524" s="512">
        <v>25</v>
      </c>
      <c r="O524" s="512">
        <v>13125</v>
      </c>
      <c r="P524" s="535">
        <v>1.1385322692574602</v>
      </c>
      <c r="Q524" s="513">
        <v>525</v>
      </c>
    </row>
    <row r="525" spans="1:17" ht="14.45" customHeight="1" x14ac:dyDescent="0.2">
      <c r="A525" s="507" t="s">
        <v>1767</v>
      </c>
      <c r="B525" s="508" t="s">
        <v>1588</v>
      </c>
      <c r="C525" s="508" t="s">
        <v>1589</v>
      </c>
      <c r="D525" s="508" t="s">
        <v>1620</v>
      </c>
      <c r="E525" s="508" t="s">
        <v>1621</v>
      </c>
      <c r="F525" s="512">
        <v>16</v>
      </c>
      <c r="G525" s="512">
        <v>912</v>
      </c>
      <c r="H525" s="512">
        <v>5.2413793103448274</v>
      </c>
      <c r="I525" s="512">
        <v>57</v>
      </c>
      <c r="J525" s="512">
        <v>3</v>
      </c>
      <c r="K525" s="512">
        <v>174</v>
      </c>
      <c r="L525" s="512">
        <v>1</v>
      </c>
      <c r="M525" s="512">
        <v>58</v>
      </c>
      <c r="N525" s="512">
        <v>7</v>
      </c>
      <c r="O525" s="512">
        <v>406</v>
      </c>
      <c r="P525" s="535">
        <v>2.3333333333333335</v>
      </c>
      <c r="Q525" s="513">
        <v>58</v>
      </c>
    </row>
    <row r="526" spans="1:17" ht="14.45" customHeight="1" x14ac:dyDescent="0.2">
      <c r="A526" s="507" t="s">
        <v>1767</v>
      </c>
      <c r="B526" s="508" t="s">
        <v>1588</v>
      </c>
      <c r="C526" s="508" t="s">
        <v>1589</v>
      </c>
      <c r="D526" s="508" t="s">
        <v>1622</v>
      </c>
      <c r="E526" s="508" t="s">
        <v>1623</v>
      </c>
      <c r="F526" s="512">
        <v>4</v>
      </c>
      <c r="G526" s="512">
        <v>896</v>
      </c>
      <c r="H526" s="512">
        <v>1.9911111111111111</v>
      </c>
      <c r="I526" s="512">
        <v>224</v>
      </c>
      <c r="J526" s="512">
        <v>2</v>
      </c>
      <c r="K526" s="512">
        <v>450</v>
      </c>
      <c r="L526" s="512">
        <v>1</v>
      </c>
      <c r="M526" s="512">
        <v>225</v>
      </c>
      <c r="N526" s="512">
        <v>0</v>
      </c>
      <c r="O526" s="512">
        <v>0</v>
      </c>
      <c r="P526" s="535">
        <v>0</v>
      </c>
      <c r="Q526" s="513"/>
    </row>
    <row r="527" spans="1:17" ht="14.45" customHeight="1" x14ac:dyDescent="0.2">
      <c r="A527" s="507" t="s">
        <v>1767</v>
      </c>
      <c r="B527" s="508" t="s">
        <v>1588</v>
      </c>
      <c r="C527" s="508" t="s">
        <v>1589</v>
      </c>
      <c r="D527" s="508" t="s">
        <v>1624</v>
      </c>
      <c r="E527" s="508" t="s">
        <v>1625</v>
      </c>
      <c r="F527" s="512">
        <v>4</v>
      </c>
      <c r="G527" s="512">
        <v>2212</v>
      </c>
      <c r="H527" s="512">
        <v>1.9963898916967509</v>
      </c>
      <c r="I527" s="512">
        <v>553</v>
      </c>
      <c r="J527" s="512">
        <v>2</v>
      </c>
      <c r="K527" s="512">
        <v>1108</v>
      </c>
      <c r="L527" s="512">
        <v>1</v>
      </c>
      <c r="M527" s="512">
        <v>554</v>
      </c>
      <c r="N527" s="512">
        <v>0</v>
      </c>
      <c r="O527" s="512">
        <v>0</v>
      </c>
      <c r="P527" s="535">
        <v>0</v>
      </c>
      <c r="Q527" s="513"/>
    </row>
    <row r="528" spans="1:17" ht="14.45" customHeight="1" x14ac:dyDescent="0.2">
      <c r="A528" s="507" t="s">
        <v>1767</v>
      </c>
      <c r="B528" s="508" t="s">
        <v>1588</v>
      </c>
      <c r="C528" s="508" t="s">
        <v>1589</v>
      </c>
      <c r="D528" s="508" t="s">
        <v>1626</v>
      </c>
      <c r="E528" s="508" t="s">
        <v>1627</v>
      </c>
      <c r="F528" s="512"/>
      <c r="G528" s="512"/>
      <c r="H528" s="512"/>
      <c r="I528" s="512"/>
      <c r="J528" s="512">
        <v>3</v>
      </c>
      <c r="K528" s="512">
        <v>642</v>
      </c>
      <c r="L528" s="512">
        <v>1</v>
      </c>
      <c r="M528" s="512">
        <v>214</v>
      </c>
      <c r="N528" s="512"/>
      <c r="O528" s="512"/>
      <c r="P528" s="535"/>
      <c r="Q528" s="513"/>
    </row>
    <row r="529" spans="1:17" ht="14.45" customHeight="1" x14ac:dyDescent="0.2">
      <c r="A529" s="507" t="s">
        <v>1767</v>
      </c>
      <c r="B529" s="508" t="s">
        <v>1588</v>
      </c>
      <c r="C529" s="508" t="s">
        <v>1589</v>
      </c>
      <c r="D529" s="508" t="s">
        <v>1628</v>
      </c>
      <c r="E529" s="508" t="s">
        <v>1629</v>
      </c>
      <c r="F529" s="512">
        <v>4</v>
      </c>
      <c r="G529" s="512">
        <v>564</v>
      </c>
      <c r="H529" s="512">
        <v>1.9859154929577465</v>
      </c>
      <c r="I529" s="512">
        <v>141</v>
      </c>
      <c r="J529" s="512">
        <v>2</v>
      </c>
      <c r="K529" s="512">
        <v>284</v>
      </c>
      <c r="L529" s="512">
        <v>1</v>
      </c>
      <c r="M529" s="512">
        <v>142</v>
      </c>
      <c r="N529" s="512"/>
      <c r="O529" s="512"/>
      <c r="P529" s="535"/>
      <c r="Q529" s="513"/>
    </row>
    <row r="530" spans="1:17" ht="14.45" customHeight="1" x14ac:dyDescent="0.2">
      <c r="A530" s="507" t="s">
        <v>1767</v>
      </c>
      <c r="B530" s="508" t="s">
        <v>1588</v>
      </c>
      <c r="C530" s="508" t="s">
        <v>1589</v>
      </c>
      <c r="D530" s="508" t="s">
        <v>1634</v>
      </c>
      <c r="E530" s="508" t="s">
        <v>1635</v>
      </c>
      <c r="F530" s="512">
        <v>3612</v>
      </c>
      <c r="G530" s="512">
        <v>61404</v>
      </c>
      <c r="H530" s="512">
        <v>0.80715083798882681</v>
      </c>
      <c r="I530" s="512">
        <v>17</v>
      </c>
      <c r="J530" s="512">
        <v>4475</v>
      </c>
      <c r="K530" s="512">
        <v>76075</v>
      </c>
      <c r="L530" s="512">
        <v>1</v>
      </c>
      <c r="M530" s="512">
        <v>17</v>
      </c>
      <c r="N530" s="512">
        <v>3757</v>
      </c>
      <c r="O530" s="512">
        <v>63869</v>
      </c>
      <c r="P530" s="535">
        <v>0.83955307262569834</v>
      </c>
      <c r="Q530" s="513">
        <v>17</v>
      </c>
    </row>
    <row r="531" spans="1:17" ht="14.45" customHeight="1" x14ac:dyDescent="0.2">
      <c r="A531" s="507" t="s">
        <v>1767</v>
      </c>
      <c r="B531" s="508" t="s">
        <v>1588</v>
      </c>
      <c r="C531" s="508" t="s">
        <v>1589</v>
      </c>
      <c r="D531" s="508" t="s">
        <v>1636</v>
      </c>
      <c r="E531" s="508" t="s">
        <v>1637</v>
      </c>
      <c r="F531" s="512">
        <v>4</v>
      </c>
      <c r="G531" s="512">
        <v>572</v>
      </c>
      <c r="H531" s="512">
        <v>4</v>
      </c>
      <c r="I531" s="512">
        <v>143</v>
      </c>
      <c r="J531" s="512">
        <v>1</v>
      </c>
      <c r="K531" s="512">
        <v>143</v>
      </c>
      <c r="L531" s="512">
        <v>1</v>
      </c>
      <c r="M531" s="512">
        <v>143</v>
      </c>
      <c r="N531" s="512"/>
      <c r="O531" s="512"/>
      <c r="P531" s="535"/>
      <c r="Q531" s="513"/>
    </row>
    <row r="532" spans="1:17" ht="14.45" customHeight="1" x14ac:dyDescent="0.2">
      <c r="A532" s="507" t="s">
        <v>1767</v>
      </c>
      <c r="B532" s="508" t="s">
        <v>1588</v>
      </c>
      <c r="C532" s="508" t="s">
        <v>1589</v>
      </c>
      <c r="D532" s="508" t="s">
        <v>1638</v>
      </c>
      <c r="E532" s="508" t="s">
        <v>1639</v>
      </c>
      <c r="F532" s="512">
        <v>5</v>
      </c>
      <c r="G532" s="512">
        <v>325</v>
      </c>
      <c r="H532" s="512">
        <v>0.7142857142857143</v>
      </c>
      <c r="I532" s="512">
        <v>65</v>
      </c>
      <c r="J532" s="512">
        <v>7</v>
      </c>
      <c r="K532" s="512">
        <v>455</v>
      </c>
      <c r="L532" s="512">
        <v>1</v>
      </c>
      <c r="M532" s="512">
        <v>65</v>
      </c>
      <c r="N532" s="512"/>
      <c r="O532" s="512"/>
      <c r="P532" s="535"/>
      <c r="Q532" s="513"/>
    </row>
    <row r="533" spans="1:17" ht="14.45" customHeight="1" x14ac:dyDescent="0.2">
      <c r="A533" s="507" t="s">
        <v>1767</v>
      </c>
      <c r="B533" s="508" t="s">
        <v>1588</v>
      </c>
      <c r="C533" s="508" t="s">
        <v>1589</v>
      </c>
      <c r="D533" s="508" t="s">
        <v>1644</v>
      </c>
      <c r="E533" s="508" t="s">
        <v>1645</v>
      </c>
      <c r="F533" s="512">
        <v>936</v>
      </c>
      <c r="G533" s="512">
        <v>127296</v>
      </c>
      <c r="H533" s="512">
        <v>0.89566857110692066</v>
      </c>
      <c r="I533" s="512">
        <v>136</v>
      </c>
      <c r="J533" s="512">
        <v>1040</v>
      </c>
      <c r="K533" s="512">
        <v>142124</v>
      </c>
      <c r="L533" s="512">
        <v>1</v>
      </c>
      <c r="M533" s="512">
        <v>136.65769230769232</v>
      </c>
      <c r="N533" s="512">
        <v>1080</v>
      </c>
      <c r="O533" s="512">
        <v>149040</v>
      </c>
      <c r="P533" s="535">
        <v>1.0486617320086684</v>
      </c>
      <c r="Q533" s="513">
        <v>138</v>
      </c>
    </row>
    <row r="534" spans="1:17" ht="14.45" customHeight="1" x14ac:dyDescent="0.2">
      <c r="A534" s="507" t="s">
        <v>1767</v>
      </c>
      <c r="B534" s="508" t="s">
        <v>1588</v>
      </c>
      <c r="C534" s="508" t="s">
        <v>1589</v>
      </c>
      <c r="D534" s="508" t="s">
        <v>1646</v>
      </c>
      <c r="E534" s="508" t="s">
        <v>1647</v>
      </c>
      <c r="F534" s="512">
        <v>273</v>
      </c>
      <c r="G534" s="512">
        <v>24843</v>
      </c>
      <c r="H534" s="512">
        <v>0.88349514563106801</v>
      </c>
      <c r="I534" s="512">
        <v>91</v>
      </c>
      <c r="J534" s="512">
        <v>309</v>
      </c>
      <c r="K534" s="512">
        <v>28119</v>
      </c>
      <c r="L534" s="512">
        <v>1</v>
      </c>
      <c r="M534" s="512">
        <v>91</v>
      </c>
      <c r="N534" s="512">
        <v>357</v>
      </c>
      <c r="O534" s="512">
        <v>32844</v>
      </c>
      <c r="P534" s="535">
        <v>1.1680358476474981</v>
      </c>
      <c r="Q534" s="513">
        <v>92</v>
      </c>
    </row>
    <row r="535" spans="1:17" ht="14.45" customHeight="1" x14ac:dyDescent="0.2">
      <c r="A535" s="507" t="s">
        <v>1767</v>
      </c>
      <c r="B535" s="508" t="s">
        <v>1588</v>
      </c>
      <c r="C535" s="508" t="s">
        <v>1589</v>
      </c>
      <c r="D535" s="508" t="s">
        <v>1648</v>
      </c>
      <c r="E535" s="508" t="s">
        <v>1649</v>
      </c>
      <c r="F535" s="512">
        <v>5</v>
      </c>
      <c r="G535" s="512">
        <v>685</v>
      </c>
      <c r="H535" s="512">
        <v>1.2386980108499095</v>
      </c>
      <c r="I535" s="512">
        <v>137</v>
      </c>
      <c r="J535" s="512">
        <v>4</v>
      </c>
      <c r="K535" s="512">
        <v>553</v>
      </c>
      <c r="L535" s="512">
        <v>1</v>
      </c>
      <c r="M535" s="512">
        <v>138.25</v>
      </c>
      <c r="N535" s="512">
        <v>2</v>
      </c>
      <c r="O535" s="512">
        <v>280</v>
      </c>
      <c r="P535" s="535">
        <v>0.50632911392405067</v>
      </c>
      <c r="Q535" s="513">
        <v>140</v>
      </c>
    </row>
    <row r="536" spans="1:17" ht="14.45" customHeight="1" x14ac:dyDescent="0.2">
      <c r="A536" s="507" t="s">
        <v>1767</v>
      </c>
      <c r="B536" s="508" t="s">
        <v>1588</v>
      </c>
      <c r="C536" s="508" t="s">
        <v>1589</v>
      </c>
      <c r="D536" s="508" t="s">
        <v>1650</v>
      </c>
      <c r="E536" s="508" t="s">
        <v>1651</v>
      </c>
      <c r="F536" s="512">
        <v>54</v>
      </c>
      <c r="G536" s="512">
        <v>3564</v>
      </c>
      <c r="H536" s="512">
        <v>1.1979831932773108</v>
      </c>
      <c r="I536" s="512">
        <v>66</v>
      </c>
      <c r="J536" s="512">
        <v>45</v>
      </c>
      <c r="K536" s="512">
        <v>2975</v>
      </c>
      <c r="L536" s="512">
        <v>1</v>
      </c>
      <c r="M536" s="512">
        <v>66.111111111111114</v>
      </c>
      <c r="N536" s="512">
        <v>74</v>
      </c>
      <c r="O536" s="512">
        <v>4958</v>
      </c>
      <c r="P536" s="535">
        <v>1.6665546218487395</v>
      </c>
      <c r="Q536" s="513">
        <v>67</v>
      </c>
    </row>
    <row r="537" spans="1:17" ht="14.45" customHeight="1" x14ac:dyDescent="0.2">
      <c r="A537" s="507" t="s">
        <v>1767</v>
      </c>
      <c r="B537" s="508" t="s">
        <v>1588</v>
      </c>
      <c r="C537" s="508" t="s">
        <v>1589</v>
      </c>
      <c r="D537" s="508" t="s">
        <v>1652</v>
      </c>
      <c r="E537" s="508" t="s">
        <v>1653</v>
      </c>
      <c r="F537" s="512">
        <v>7771</v>
      </c>
      <c r="G537" s="512">
        <v>2548888</v>
      </c>
      <c r="H537" s="512">
        <v>0.82293762575452711</v>
      </c>
      <c r="I537" s="512">
        <v>328</v>
      </c>
      <c r="J537" s="512">
        <v>9443</v>
      </c>
      <c r="K537" s="512">
        <v>3097304</v>
      </c>
      <c r="L537" s="512">
        <v>1</v>
      </c>
      <c r="M537" s="512">
        <v>328</v>
      </c>
      <c r="N537" s="512">
        <v>7809</v>
      </c>
      <c r="O537" s="512">
        <v>2569161</v>
      </c>
      <c r="P537" s="535">
        <v>0.8294829955341807</v>
      </c>
      <c r="Q537" s="513">
        <v>329</v>
      </c>
    </row>
    <row r="538" spans="1:17" ht="14.45" customHeight="1" x14ac:dyDescent="0.2">
      <c r="A538" s="507" t="s">
        <v>1767</v>
      </c>
      <c r="B538" s="508" t="s">
        <v>1588</v>
      </c>
      <c r="C538" s="508" t="s">
        <v>1589</v>
      </c>
      <c r="D538" s="508" t="s">
        <v>1660</v>
      </c>
      <c r="E538" s="508" t="s">
        <v>1661</v>
      </c>
      <c r="F538" s="512">
        <v>118</v>
      </c>
      <c r="G538" s="512">
        <v>6018</v>
      </c>
      <c r="H538" s="512">
        <v>1.2967032967032968</v>
      </c>
      <c r="I538" s="512">
        <v>51</v>
      </c>
      <c r="J538" s="512">
        <v>91</v>
      </c>
      <c r="K538" s="512">
        <v>4641</v>
      </c>
      <c r="L538" s="512">
        <v>1</v>
      </c>
      <c r="M538" s="512">
        <v>51</v>
      </c>
      <c r="N538" s="512">
        <v>105</v>
      </c>
      <c r="O538" s="512">
        <v>5460</v>
      </c>
      <c r="P538" s="535">
        <v>1.1764705882352942</v>
      </c>
      <c r="Q538" s="513">
        <v>52</v>
      </c>
    </row>
    <row r="539" spans="1:17" ht="14.45" customHeight="1" x14ac:dyDescent="0.2">
      <c r="A539" s="507" t="s">
        <v>1767</v>
      </c>
      <c r="B539" s="508" t="s">
        <v>1588</v>
      </c>
      <c r="C539" s="508" t="s">
        <v>1589</v>
      </c>
      <c r="D539" s="508" t="s">
        <v>1670</v>
      </c>
      <c r="E539" s="508" t="s">
        <v>1671</v>
      </c>
      <c r="F539" s="512">
        <v>2</v>
      </c>
      <c r="G539" s="512">
        <v>1526</v>
      </c>
      <c r="H539" s="512"/>
      <c r="I539" s="512">
        <v>763</v>
      </c>
      <c r="J539" s="512"/>
      <c r="K539" s="512"/>
      <c r="L539" s="512"/>
      <c r="M539" s="512"/>
      <c r="N539" s="512"/>
      <c r="O539" s="512"/>
      <c r="P539" s="535"/>
      <c r="Q539" s="513"/>
    </row>
    <row r="540" spans="1:17" ht="14.45" customHeight="1" x14ac:dyDescent="0.2">
      <c r="A540" s="507" t="s">
        <v>1767</v>
      </c>
      <c r="B540" s="508" t="s">
        <v>1588</v>
      </c>
      <c r="C540" s="508" t="s">
        <v>1589</v>
      </c>
      <c r="D540" s="508" t="s">
        <v>1672</v>
      </c>
      <c r="E540" s="508" t="s">
        <v>1673</v>
      </c>
      <c r="F540" s="512">
        <v>76</v>
      </c>
      <c r="G540" s="512">
        <v>160816</v>
      </c>
      <c r="H540" s="512"/>
      <c r="I540" s="512">
        <v>2116</v>
      </c>
      <c r="J540" s="512"/>
      <c r="K540" s="512"/>
      <c r="L540" s="512"/>
      <c r="M540" s="512"/>
      <c r="N540" s="512"/>
      <c r="O540" s="512"/>
      <c r="P540" s="535"/>
      <c r="Q540" s="513"/>
    </row>
    <row r="541" spans="1:17" ht="14.45" customHeight="1" x14ac:dyDescent="0.2">
      <c r="A541" s="507" t="s">
        <v>1767</v>
      </c>
      <c r="B541" s="508" t="s">
        <v>1588</v>
      </c>
      <c r="C541" s="508" t="s">
        <v>1589</v>
      </c>
      <c r="D541" s="508" t="s">
        <v>1674</v>
      </c>
      <c r="E541" s="508" t="s">
        <v>1675</v>
      </c>
      <c r="F541" s="512">
        <v>10</v>
      </c>
      <c r="G541" s="512">
        <v>6120</v>
      </c>
      <c r="H541" s="512">
        <v>0.43478260869565216</v>
      </c>
      <c r="I541" s="512">
        <v>612</v>
      </c>
      <c r="J541" s="512">
        <v>23</v>
      </c>
      <c r="K541" s="512">
        <v>14076</v>
      </c>
      <c r="L541" s="512">
        <v>1</v>
      </c>
      <c r="M541" s="512">
        <v>612</v>
      </c>
      <c r="N541" s="512">
        <v>27</v>
      </c>
      <c r="O541" s="512">
        <v>16605</v>
      </c>
      <c r="P541" s="535">
        <v>1.1796675191815857</v>
      </c>
      <c r="Q541" s="513">
        <v>615</v>
      </c>
    </row>
    <row r="542" spans="1:17" ht="14.45" customHeight="1" x14ac:dyDescent="0.2">
      <c r="A542" s="507" t="s">
        <v>1767</v>
      </c>
      <c r="B542" s="508" t="s">
        <v>1588</v>
      </c>
      <c r="C542" s="508" t="s">
        <v>1589</v>
      </c>
      <c r="D542" s="508" t="s">
        <v>1676</v>
      </c>
      <c r="E542" s="508" t="s">
        <v>1677</v>
      </c>
      <c r="F542" s="512"/>
      <c r="G542" s="512"/>
      <c r="H542" s="512"/>
      <c r="I542" s="512"/>
      <c r="J542" s="512"/>
      <c r="K542" s="512"/>
      <c r="L542" s="512"/>
      <c r="M542" s="512"/>
      <c r="N542" s="512">
        <v>1</v>
      </c>
      <c r="O542" s="512">
        <v>826</v>
      </c>
      <c r="P542" s="535"/>
      <c r="Q542" s="513">
        <v>826</v>
      </c>
    </row>
    <row r="543" spans="1:17" ht="14.45" customHeight="1" x14ac:dyDescent="0.2">
      <c r="A543" s="507" t="s">
        <v>1767</v>
      </c>
      <c r="B543" s="508" t="s">
        <v>1588</v>
      </c>
      <c r="C543" s="508" t="s">
        <v>1589</v>
      </c>
      <c r="D543" s="508" t="s">
        <v>1685</v>
      </c>
      <c r="E543" s="508" t="s">
        <v>1686</v>
      </c>
      <c r="F543" s="512"/>
      <c r="G543" s="512"/>
      <c r="H543" s="512"/>
      <c r="I543" s="512"/>
      <c r="J543" s="512">
        <v>3</v>
      </c>
      <c r="K543" s="512">
        <v>817</v>
      </c>
      <c r="L543" s="512">
        <v>1</v>
      </c>
      <c r="M543" s="512">
        <v>272.33333333333331</v>
      </c>
      <c r="N543" s="512"/>
      <c r="O543" s="512"/>
      <c r="P543" s="535"/>
      <c r="Q543" s="513"/>
    </row>
    <row r="544" spans="1:17" ht="14.45" customHeight="1" x14ac:dyDescent="0.2">
      <c r="A544" s="507" t="s">
        <v>1767</v>
      </c>
      <c r="B544" s="508" t="s">
        <v>1588</v>
      </c>
      <c r="C544" s="508" t="s">
        <v>1589</v>
      </c>
      <c r="D544" s="508" t="s">
        <v>1699</v>
      </c>
      <c r="E544" s="508" t="s">
        <v>1700</v>
      </c>
      <c r="F544" s="512">
        <v>3</v>
      </c>
      <c r="G544" s="512">
        <v>726</v>
      </c>
      <c r="H544" s="512">
        <v>3</v>
      </c>
      <c r="I544" s="512">
        <v>242</v>
      </c>
      <c r="J544" s="512">
        <v>1</v>
      </c>
      <c r="K544" s="512">
        <v>242</v>
      </c>
      <c r="L544" s="512">
        <v>1</v>
      </c>
      <c r="M544" s="512">
        <v>242</v>
      </c>
      <c r="N544" s="512">
        <v>6</v>
      </c>
      <c r="O544" s="512">
        <v>1452</v>
      </c>
      <c r="P544" s="535">
        <v>6</v>
      </c>
      <c r="Q544" s="513">
        <v>242</v>
      </c>
    </row>
    <row r="545" spans="1:17" ht="14.45" customHeight="1" x14ac:dyDescent="0.2">
      <c r="A545" s="507" t="s">
        <v>1767</v>
      </c>
      <c r="B545" s="508" t="s">
        <v>1588</v>
      </c>
      <c r="C545" s="508" t="s">
        <v>1589</v>
      </c>
      <c r="D545" s="508" t="s">
        <v>1701</v>
      </c>
      <c r="E545" s="508" t="s">
        <v>1702</v>
      </c>
      <c r="F545" s="512">
        <v>2</v>
      </c>
      <c r="G545" s="512">
        <v>2986</v>
      </c>
      <c r="H545" s="512">
        <v>1</v>
      </c>
      <c r="I545" s="512">
        <v>1493</v>
      </c>
      <c r="J545" s="512">
        <v>2</v>
      </c>
      <c r="K545" s="512">
        <v>2986</v>
      </c>
      <c r="L545" s="512">
        <v>1</v>
      </c>
      <c r="M545" s="512">
        <v>1493</v>
      </c>
      <c r="N545" s="512">
        <v>177</v>
      </c>
      <c r="O545" s="512">
        <v>264792</v>
      </c>
      <c r="P545" s="535">
        <v>88.677829872739451</v>
      </c>
      <c r="Q545" s="513">
        <v>1496</v>
      </c>
    </row>
    <row r="546" spans="1:17" ht="14.45" customHeight="1" x14ac:dyDescent="0.2">
      <c r="A546" s="507" t="s">
        <v>1767</v>
      </c>
      <c r="B546" s="508" t="s">
        <v>1588</v>
      </c>
      <c r="C546" s="508" t="s">
        <v>1589</v>
      </c>
      <c r="D546" s="508" t="s">
        <v>1703</v>
      </c>
      <c r="E546" s="508" t="s">
        <v>1704</v>
      </c>
      <c r="F546" s="512">
        <v>268</v>
      </c>
      <c r="G546" s="512">
        <v>87636</v>
      </c>
      <c r="H546" s="512">
        <v>8.5787451984635082E-2</v>
      </c>
      <c r="I546" s="512">
        <v>327</v>
      </c>
      <c r="J546" s="512">
        <v>3124</v>
      </c>
      <c r="K546" s="512">
        <v>1021548</v>
      </c>
      <c r="L546" s="512">
        <v>1</v>
      </c>
      <c r="M546" s="512">
        <v>327</v>
      </c>
      <c r="N546" s="512">
        <v>2410</v>
      </c>
      <c r="O546" s="512">
        <v>792890</v>
      </c>
      <c r="P546" s="535">
        <v>0.77616519243344417</v>
      </c>
      <c r="Q546" s="513">
        <v>329</v>
      </c>
    </row>
    <row r="547" spans="1:17" ht="14.45" customHeight="1" x14ac:dyDescent="0.2">
      <c r="A547" s="507" t="s">
        <v>1767</v>
      </c>
      <c r="B547" s="508" t="s">
        <v>1588</v>
      </c>
      <c r="C547" s="508" t="s">
        <v>1589</v>
      </c>
      <c r="D547" s="508" t="s">
        <v>1705</v>
      </c>
      <c r="E547" s="508" t="s">
        <v>1706</v>
      </c>
      <c r="F547" s="512">
        <v>1</v>
      </c>
      <c r="G547" s="512">
        <v>887</v>
      </c>
      <c r="H547" s="512">
        <v>0.33295795795795796</v>
      </c>
      <c r="I547" s="512">
        <v>887</v>
      </c>
      <c r="J547" s="512">
        <v>3</v>
      </c>
      <c r="K547" s="512">
        <v>2664</v>
      </c>
      <c r="L547" s="512">
        <v>1</v>
      </c>
      <c r="M547" s="512">
        <v>888</v>
      </c>
      <c r="N547" s="512">
        <v>4</v>
      </c>
      <c r="O547" s="512">
        <v>3564</v>
      </c>
      <c r="P547" s="535">
        <v>1.3378378378378379</v>
      </c>
      <c r="Q547" s="513">
        <v>891</v>
      </c>
    </row>
    <row r="548" spans="1:17" ht="14.45" customHeight="1" x14ac:dyDescent="0.2">
      <c r="A548" s="507" t="s">
        <v>1767</v>
      </c>
      <c r="B548" s="508" t="s">
        <v>1588</v>
      </c>
      <c r="C548" s="508" t="s">
        <v>1589</v>
      </c>
      <c r="D548" s="508" t="s">
        <v>1709</v>
      </c>
      <c r="E548" s="508" t="s">
        <v>1710</v>
      </c>
      <c r="F548" s="512">
        <v>259</v>
      </c>
      <c r="G548" s="512">
        <v>67340</v>
      </c>
      <c r="H548" s="512">
        <v>0.38166814028882995</v>
      </c>
      <c r="I548" s="512">
        <v>260</v>
      </c>
      <c r="J548" s="512">
        <v>676</v>
      </c>
      <c r="K548" s="512">
        <v>176436</v>
      </c>
      <c r="L548" s="512">
        <v>1</v>
      </c>
      <c r="M548" s="512">
        <v>261</v>
      </c>
      <c r="N548" s="512">
        <v>812</v>
      </c>
      <c r="O548" s="512">
        <v>212744</v>
      </c>
      <c r="P548" s="535">
        <v>1.205785667324129</v>
      </c>
      <c r="Q548" s="513">
        <v>262</v>
      </c>
    </row>
    <row r="549" spans="1:17" ht="14.45" customHeight="1" x14ac:dyDescent="0.2">
      <c r="A549" s="507" t="s">
        <v>1767</v>
      </c>
      <c r="B549" s="508" t="s">
        <v>1588</v>
      </c>
      <c r="C549" s="508" t="s">
        <v>1589</v>
      </c>
      <c r="D549" s="508" t="s">
        <v>1711</v>
      </c>
      <c r="E549" s="508" t="s">
        <v>1712</v>
      </c>
      <c r="F549" s="512"/>
      <c r="G549" s="512"/>
      <c r="H549" s="512"/>
      <c r="I549" s="512"/>
      <c r="J549" s="512">
        <v>7</v>
      </c>
      <c r="K549" s="512">
        <v>1155</v>
      </c>
      <c r="L549" s="512">
        <v>1</v>
      </c>
      <c r="M549" s="512">
        <v>165</v>
      </c>
      <c r="N549" s="512">
        <v>43</v>
      </c>
      <c r="O549" s="512">
        <v>7138</v>
      </c>
      <c r="P549" s="535">
        <v>6.1800865800865799</v>
      </c>
      <c r="Q549" s="513">
        <v>166</v>
      </c>
    </row>
    <row r="550" spans="1:17" ht="14.45" customHeight="1" x14ac:dyDescent="0.2">
      <c r="A550" s="507" t="s">
        <v>1767</v>
      </c>
      <c r="B550" s="508" t="s">
        <v>1588</v>
      </c>
      <c r="C550" s="508" t="s">
        <v>1589</v>
      </c>
      <c r="D550" s="508" t="s">
        <v>1715</v>
      </c>
      <c r="E550" s="508" t="s">
        <v>1716</v>
      </c>
      <c r="F550" s="512"/>
      <c r="G550" s="512"/>
      <c r="H550" s="512"/>
      <c r="I550" s="512"/>
      <c r="J550" s="512">
        <v>2</v>
      </c>
      <c r="K550" s="512">
        <v>303</v>
      </c>
      <c r="L550" s="512">
        <v>1</v>
      </c>
      <c r="M550" s="512">
        <v>151.5</v>
      </c>
      <c r="N550" s="512">
        <v>4</v>
      </c>
      <c r="O550" s="512">
        <v>608</v>
      </c>
      <c r="P550" s="535">
        <v>2.0066006600660065</v>
      </c>
      <c r="Q550" s="513">
        <v>152</v>
      </c>
    </row>
    <row r="551" spans="1:17" ht="14.45" customHeight="1" x14ac:dyDescent="0.2">
      <c r="A551" s="507" t="s">
        <v>1768</v>
      </c>
      <c r="B551" s="508" t="s">
        <v>1588</v>
      </c>
      <c r="C551" s="508" t="s">
        <v>1589</v>
      </c>
      <c r="D551" s="508" t="s">
        <v>1590</v>
      </c>
      <c r="E551" s="508" t="s">
        <v>1591</v>
      </c>
      <c r="F551" s="512">
        <v>5</v>
      </c>
      <c r="G551" s="512">
        <v>865</v>
      </c>
      <c r="H551" s="512">
        <v>0.45193312434691746</v>
      </c>
      <c r="I551" s="512">
        <v>173</v>
      </c>
      <c r="J551" s="512">
        <v>11</v>
      </c>
      <c r="K551" s="512">
        <v>1914</v>
      </c>
      <c r="L551" s="512">
        <v>1</v>
      </c>
      <c r="M551" s="512">
        <v>174</v>
      </c>
      <c r="N551" s="512">
        <v>24</v>
      </c>
      <c r="O551" s="512">
        <v>4200</v>
      </c>
      <c r="P551" s="535">
        <v>2.1943573667711598</v>
      </c>
      <c r="Q551" s="513">
        <v>175</v>
      </c>
    </row>
    <row r="552" spans="1:17" ht="14.45" customHeight="1" x14ac:dyDescent="0.2">
      <c r="A552" s="507" t="s">
        <v>1768</v>
      </c>
      <c r="B552" s="508" t="s">
        <v>1588</v>
      </c>
      <c r="C552" s="508" t="s">
        <v>1589</v>
      </c>
      <c r="D552" s="508" t="s">
        <v>1604</v>
      </c>
      <c r="E552" s="508" t="s">
        <v>1605</v>
      </c>
      <c r="F552" s="512">
        <v>1</v>
      </c>
      <c r="G552" s="512">
        <v>1070</v>
      </c>
      <c r="H552" s="512">
        <v>0.25</v>
      </c>
      <c r="I552" s="512">
        <v>1070</v>
      </c>
      <c r="J552" s="512">
        <v>4</v>
      </c>
      <c r="K552" s="512">
        <v>4280</v>
      </c>
      <c r="L552" s="512">
        <v>1</v>
      </c>
      <c r="M552" s="512">
        <v>1070</v>
      </c>
      <c r="N552" s="512">
        <v>14</v>
      </c>
      <c r="O552" s="512">
        <v>15022</v>
      </c>
      <c r="P552" s="535">
        <v>3.5098130841121495</v>
      </c>
      <c r="Q552" s="513">
        <v>1073</v>
      </c>
    </row>
    <row r="553" spans="1:17" ht="14.45" customHeight="1" x14ac:dyDescent="0.2">
      <c r="A553" s="507" t="s">
        <v>1768</v>
      </c>
      <c r="B553" s="508" t="s">
        <v>1588</v>
      </c>
      <c r="C553" s="508" t="s">
        <v>1589</v>
      </c>
      <c r="D553" s="508" t="s">
        <v>1606</v>
      </c>
      <c r="E553" s="508" t="s">
        <v>1607</v>
      </c>
      <c r="F553" s="512">
        <v>5</v>
      </c>
      <c r="G553" s="512">
        <v>230</v>
      </c>
      <c r="H553" s="512">
        <v>0.83333333333333337</v>
      </c>
      <c r="I553" s="512">
        <v>46</v>
      </c>
      <c r="J553" s="512">
        <v>6</v>
      </c>
      <c r="K553" s="512">
        <v>276</v>
      </c>
      <c r="L553" s="512">
        <v>1</v>
      </c>
      <c r="M553" s="512">
        <v>46</v>
      </c>
      <c r="N553" s="512">
        <v>9</v>
      </c>
      <c r="O553" s="512">
        <v>423</v>
      </c>
      <c r="P553" s="535">
        <v>1.5326086956521738</v>
      </c>
      <c r="Q553" s="513">
        <v>47</v>
      </c>
    </row>
    <row r="554" spans="1:17" ht="14.45" customHeight="1" x14ac:dyDescent="0.2">
      <c r="A554" s="507" t="s">
        <v>1768</v>
      </c>
      <c r="B554" s="508" t="s">
        <v>1588</v>
      </c>
      <c r="C554" s="508" t="s">
        <v>1589</v>
      </c>
      <c r="D554" s="508" t="s">
        <v>1608</v>
      </c>
      <c r="E554" s="508" t="s">
        <v>1609</v>
      </c>
      <c r="F554" s="512">
        <v>14</v>
      </c>
      <c r="G554" s="512">
        <v>4858</v>
      </c>
      <c r="H554" s="512">
        <v>0.60869565217391308</v>
      </c>
      <c r="I554" s="512">
        <v>347</v>
      </c>
      <c r="J554" s="512">
        <v>23</v>
      </c>
      <c r="K554" s="512">
        <v>7981</v>
      </c>
      <c r="L554" s="512">
        <v>1</v>
      </c>
      <c r="M554" s="512">
        <v>347</v>
      </c>
      <c r="N554" s="512">
        <v>14</v>
      </c>
      <c r="O554" s="512">
        <v>4872</v>
      </c>
      <c r="P554" s="535">
        <v>0.61044981831850642</v>
      </c>
      <c r="Q554" s="513">
        <v>348</v>
      </c>
    </row>
    <row r="555" spans="1:17" ht="14.45" customHeight="1" x14ac:dyDescent="0.2">
      <c r="A555" s="507" t="s">
        <v>1768</v>
      </c>
      <c r="B555" s="508" t="s">
        <v>1588</v>
      </c>
      <c r="C555" s="508" t="s">
        <v>1589</v>
      </c>
      <c r="D555" s="508" t="s">
        <v>1610</v>
      </c>
      <c r="E555" s="508" t="s">
        <v>1611</v>
      </c>
      <c r="F555" s="512"/>
      <c r="G555" s="512"/>
      <c r="H555" s="512"/>
      <c r="I555" s="512"/>
      <c r="J555" s="512"/>
      <c r="K555" s="512"/>
      <c r="L555" s="512"/>
      <c r="M555" s="512"/>
      <c r="N555" s="512">
        <v>4</v>
      </c>
      <c r="O555" s="512">
        <v>204</v>
      </c>
      <c r="P555" s="535"/>
      <c r="Q555" s="513">
        <v>51</v>
      </c>
    </row>
    <row r="556" spans="1:17" ht="14.45" customHeight="1" x14ac:dyDescent="0.2">
      <c r="A556" s="507" t="s">
        <v>1768</v>
      </c>
      <c r="B556" s="508" t="s">
        <v>1588</v>
      </c>
      <c r="C556" s="508" t="s">
        <v>1589</v>
      </c>
      <c r="D556" s="508" t="s">
        <v>1614</v>
      </c>
      <c r="E556" s="508" t="s">
        <v>1615</v>
      </c>
      <c r="F556" s="512">
        <v>26</v>
      </c>
      <c r="G556" s="512">
        <v>9802</v>
      </c>
      <c r="H556" s="512">
        <v>1.3</v>
      </c>
      <c r="I556" s="512">
        <v>377</v>
      </c>
      <c r="J556" s="512">
        <v>20</v>
      </c>
      <c r="K556" s="512">
        <v>7540</v>
      </c>
      <c r="L556" s="512">
        <v>1</v>
      </c>
      <c r="M556" s="512">
        <v>377</v>
      </c>
      <c r="N556" s="512">
        <v>35</v>
      </c>
      <c r="O556" s="512">
        <v>13230</v>
      </c>
      <c r="P556" s="535">
        <v>1.7546419098143236</v>
      </c>
      <c r="Q556" s="513">
        <v>378</v>
      </c>
    </row>
    <row r="557" spans="1:17" ht="14.45" customHeight="1" x14ac:dyDescent="0.2">
      <c r="A557" s="507" t="s">
        <v>1768</v>
      </c>
      <c r="B557" s="508" t="s">
        <v>1588</v>
      </c>
      <c r="C557" s="508" t="s">
        <v>1589</v>
      </c>
      <c r="D557" s="508" t="s">
        <v>1616</v>
      </c>
      <c r="E557" s="508" t="s">
        <v>1617</v>
      </c>
      <c r="F557" s="512">
        <v>2</v>
      </c>
      <c r="G557" s="512">
        <v>68</v>
      </c>
      <c r="H557" s="512">
        <v>0.4</v>
      </c>
      <c r="I557" s="512">
        <v>34</v>
      </c>
      <c r="J557" s="512">
        <v>5</v>
      </c>
      <c r="K557" s="512">
        <v>170</v>
      </c>
      <c r="L557" s="512">
        <v>1</v>
      </c>
      <c r="M557" s="512">
        <v>34</v>
      </c>
      <c r="N557" s="512"/>
      <c r="O557" s="512"/>
      <c r="P557" s="535"/>
      <c r="Q557" s="513"/>
    </row>
    <row r="558" spans="1:17" ht="14.45" customHeight="1" x14ac:dyDescent="0.2">
      <c r="A558" s="507" t="s">
        <v>1768</v>
      </c>
      <c r="B558" s="508" t="s">
        <v>1588</v>
      </c>
      <c r="C558" s="508" t="s">
        <v>1589</v>
      </c>
      <c r="D558" s="508" t="s">
        <v>1618</v>
      </c>
      <c r="E558" s="508" t="s">
        <v>1619</v>
      </c>
      <c r="F558" s="512"/>
      <c r="G558" s="512"/>
      <c r="H558" s="512"/>
      <c r="I558" s="512"/>
      <c r="J558" s="512"/>
      <c r="K558" s="512"/>
      <c r="L558" s="512"/>
      <c r="M558" s="512"/>
      <c r="N558" s="512">
        <v>2</v>
      </c>
      <c r="O558" s="512">
        <v>1050</v>
      </c>
      <c r="P558" s="535"/>
      <c r="Q558" s="513">
        <v>525</v>
      </c>
    </row>
    <row r="559" spans="1:17" ht="14.45" customHeight="1" x14ac:dyDescent="0.2">
      <c r="A559" s="507" t="s">
        <v>1768</v>
      </c>
      <c r="B559" s="508" t="s">
        <v>1588</v>
      </c>
      <c r="C559" s="508" t="s">
        <v>1589</v>
      </c>
      <c r="D559" s="508" t="s">
        <v>1626</v>
      </c>
      <c r="E559" s="508" t="s">
        <v>1627</v>
      </c>
      <c r="F559" s="512">
        <v>3</v>
      </c>
      <c r="G559" s="512">
        <v>639</v>
      </c>
      <c r="H559" s="512">
        <v>0.99532710280373837</v>
      </c>
      <c r="I559" s="512">
        <v>213</v>
      </c>
      <c r="J559" s="512">
        <v>3</v>
      </c>
      <c r="K559" s="512">
        <v>642</v>
      </c>
      <c r="L559" s="512">
        <v>1</v>
      </c>
      <c r="M559" s="512">
        <v>214</v>
      </c>
      <c r="N559" s="512">
        <v>1</v>
      </c>
      <c r="O559" s="512">
        <v>216</v>
      </c>
      <c r="P559" s="535">
        <v>0.3364485981308411</v>
      </c>
      <c r="Q559" s="513">
        <v>216</v>
      </c>
    </row>
    <row r="560" spans="1:17" ht="14.45" customHeight="1" x14ac:dyDescent="0.2">
      <c r="A560" s="507" t="s">
        <v>1768</v>
      </c>
      <c r="B560" s="508" t="s">
        <v>1588</v>
      </c>
      <c r="C560" s="508" t="s">
        <v>1589</v>
      </c>
      <c r="D560" s="508" t="s">
        <v>1634</v>
      </c>
      <c r="E560" s="508" t="s">
        <v>1635</v>
      </c>
      <c r="F560" s="512">
        <v>33</v>
      </c>
      <c r="G560" s="512">
        <v>561</v>
      </c>
      <c r="H560" s="512">
        <v>1.1000000000000001</v>
      </c>
      <c r="I560" s="512">
        <v>17</v>
      </c>
      <c r="J560" s="512">
        <v>30</v>
      </c>
      <c r="K560" s="512">
        <v>510</v>
      </c>
      <c r="L560" s="512">
        <v>1</v>
      </c>
      <c r="M560" s="512">
        <v>17</v>
      </c>
      <c r="N560" s="512">
        <v>36</v>
      </c>
      <c r="O560" s="512">
        <v>612</v>
      </c>
      <c r="P560" s="535">
        <v>1.2</v>
      </c>
      <c r="Q560" s="513">
        <v>17</v>
      </c>
    </row>
    <row r="561" spans="1:17" ht="14.45" customHeight="1" x14ac:dyDescent="0.2">
      <c r="A561" s="507" t="s">
        <v>1768</v>
      </c>
      <c r="B561" s="508" t="s">
        <v>1588</v>
      </c>
      <c r="C561" s="508" t="s">
        <v>1589</v>
      </c>
      <c r="D561" s="508" t="s">
        <v>1644</v>
      </c>
      <c r="E561" s="508" t="s">
        <v>1645</v>
      </c>
      <c r="F561" s="512">
        <v>11</v>
      </c>
      <c r="G561" s="512">
        <v>1496</v>
      </c>
      <c r="H561" s="512">
        <v>0.24900133155792276</v>
      </c>
      <c r="I561" s="512">
        <v>136</v>
      </c>
      <c r="J561" s="512">
        <v>44</v>
      </c>
      <c r="K561" s="512">
        <v>6008</v>
      </c>
      <c r="L561" s="512">
        <v>1</v>
      </c>
      <c r="M561" s="512">
        <v>136.54545454545453</v>
      </c>
      <c r="N561" s="512">
        <v>20</v>
      </c>
      <c r="O561" s="512">
        <v>2760</v>
      </c>
      <c r="P561" s="535">
        <v>0.45938748335552598</v>
      </c>
      <c r="Q561" s="513">
        <v>138</v>
      </c>
    </row>
    <row r="562" spans="1:17" ht="14.45" customHeight="1" x14ac:dyDescent="0.2">
      <c r="A562" s="507" t="s">
        <v>1768</v>
      </c>
      <c r="B562" s="508" t="s">
        <v>1588</v>
      </c>
      <c r="C562" s="508" t="s">
        <v>1589</v>
      </c>
      <c r="D562" s="508" t="s">
        <v>1646</v>
      </c>
      <c r="E562" s="508" t="s">
        <v>1647</v>
      </c>
      <c r="F562" s="512">
        <v>1</v>
      </c>
      <c r="G562" s="512">
        <v>91</v>
      </c>
      <c r="H562" s="512">
        <v>0.33333333333333331</v>
      </c>
      <c r="I562" s="512">
        <v>91</v>
      </c>
      <c r="J562" s="512">
        <v>3</v>
      </c>
      <c r="K562" s="512">
        <v>273</v>
      </c>
      <c r="L562" s="512">
        <v>1</v>
      </c>
      <c r="M562" s="512">
        <v>91</v>
      </c>
      <c r="N562" s="512">
        <v>5</v>
      </c>
      <c r="O562" s="512">
        <v>460</v>
      </c>
      <c r="P562" s="535">
        <v>1.684981684981685</v>
      </c>
      <c r="Q562" s="513">
        <v>92</v>
      </c>
    </row>
    <row r="563" spans="1:17" ht="14.45" customHeight="1" x14ac:dyDescent="0.2">
      <c r="A563" s="507" t="s">
        <v>1768</v>
      </c>
      <c r="B563" s="508" t="s">
        <v>1588</v>
      </c>
      <c r="C563" s="508" t="s">
        <v>1589</v>
      </c>
      <c r="D563" s="508" t="s">
        <v>1648</v>
      </c>
      <c r="E563" s="508" t="s">
        <v>1649</v>
      </c>
      <c r="F563" s="512">
        <v>4</v>
      </c>
      <c r="G563" s="512">
        <v>548</v>
      </c>
      <c r="H563" s="512">
        <v>0.98916967509025266</v>
      </c>
      <c r="I563" s="512">
        <v>137</v>
      </c>
      <c r="J563" s="512">
        <v>4</v>
      </c>
      <c r="K563" s="512">
        <v>554</v>
      </c>
      <c r="L563" s="512">
        <v>1</v>
      </c>
      <c r="M563" s="512">
        <v>138.5</v>
      </c>
      <c r="N563" s="512">
        <v>1</v>
      </c>
      <c r="O563" s="512">
        <v>140</v>
      </c>
      <c r="P563" s="535">
        <v>0.25270758122743681</v>
      </c>
      <c r="Q563" s="513">
        <v>140</v>
      </c>
    </row>
    <row r="564" spans="1:17" ht="14.45" customHeight="1" x14ac:dyDescent="0.2">
      <c r="A564" s="507" t="s">
        <v>1768</v>
      </c>
      <c r="B564" s="508" t="s">
        <v>1588</v>
      </c>
      <c r="C564" s="508" t="s">
        <v>1589</v>
      </c>
      <c r="D564" s="508" t="s">
        <v>1652</v>
      </c>
      <c r="E564" s="508" t="s">
        <v>1653</v>
      </c>
      <c r="F564" s="512">
        <v>25</v>
      </c>
      <c r="G564" s="512">
        <v>8200</v>
      </c>
      <c r="H564" s="512">
        <v>1</v>
      </c>
      <c r="I564" s="512">
        <v>328</v>
      </c>
      <c r="J564" s="512">
        <v>25</v>
      </c>
      <c r="K564" s="512">
        <v>8200</v>
      </c>
      <c r="L564" s="512">
        <v>1</v>
      </c>
      <c r="M564" s="512">
        <v>328</v>
      </c>
      <c r="N564" s="512">
        <v>42</v>
      </c>
      <c r="O564" s="512">
        <v>13818</v>
      </c>
      <c r="P564" s="535">
        <v>1.6851219512195121</v>
      </c>
      <c r="Q564" s="513">
        <v>329</v>
      </c>
    </row>
    <row r="565" spans="1:17" ht="14.45" customHeight="1" x14ac:dyDescent="0.2">
      <c r="A565" s="507" t="s">
        <v>1768</v>
      </c>
      <c r="B565" s="508" t="s">
        <v>1588</v>
      </c>
      <c r="C565" s="508" t="s">
        <v>1589</v>
      </c>
      <c r="D565" s="508" t="s">
        <v>1660</v>
      </c>
      <c r="E565" s="508" t="s">
        <v>1661</v>
      </c>
      <c r="F565" s="512">
        <v>2</v>
      </c>
      <c r="G565" s="512">
        <v>102</v>
      </c>
      <c r="H565" s="512">
        <v>0.66666666666666663</v>
      </c>
      <c r="I565" s="512">
        <v>51</v>
      </c>
      <c r="J565" s="512">
        <v>3</v>
      </c>
      <c r="K565" s="512">
        <v>153</v>
      </c>
      <c r="L565" s="512">
        <v>1</v>
      </c>
      <c r="M565" s="512">
        <v>51</v>
      </c>
      <c r="N565" s="512"/>
      <c r="O565" s="512"/>
      <c r="P565" s="535"/>
      <c r="Q565" s="513"/>
    </row>
    <row r="566" spans="1:17" ht="14.45" customHeight="1" x14ac:dyDescent="0.2">
      <c r="A566" s="507" t="s">
        <v>1768</v>
      </c>
      <c r="B566" s="508" t="s">
        <v>1588</v>
      </c>
      <c r="C566" s="508" t="s">
        <v>1589</v>
      </c>
      <c r="D566" s="508" t="s">
        <v>1674</v>
      </c>
      <c r="E566" s="508" t="s">
        <v>1675</v>
      </c>
      <c r="F566" s="512"/>
      <c r="G566" s="512"/>
      <c r="H566" s="512"/>
      <c r="I566" s="512"/>
      <c r="J566" s="512"/>
      <c r="K566" s="512"/>
      <c r="L566" s="512"/>
      <c r="M566" s="512"/>
      <c r="N566" s="512">
        <v>2</v>
      </c>
      <c r="O566" s="512">
        <v>1230</v>
      </c>
      <c r="P566" s="535"/>
      <c r="Q566" s="513">
        <v>615</v>
      </c>
    </row>
    <row r="567" spans="1:17" ht="14.45" customHeight="1" x14ac:dyDescent="0.2">
      <c r="A567" s="507" t="s">
        <v>1768</v>
      </c>
      <c r="B567" s="508" t="s">
        <v>1588</v>
      </c>
      <c r="C567" s="508" t="s">
        <v>1589</v>
      </c>
      <c r="D567" s="508" t="s">
        <v>1685</v>
      </c>
      <c r="E567" s="508" t="s">
        <v>1686</v>
      </c>
      <c r="F567" s="512">
        <v>3</v>
      </c>
      <c r="G567" s="512">
        <v>813</v>
      </c>
      <c r="H567" s="512">
        <v>0.99510403916768664</v>
      </c>
      <c r="I567" s="512">
        <v>271</v>
      </c>
      <c r="J567" s="512">
        <v>3</v>
      </c>
      <c r="K567" s="512">
        <v>817</v>
      </c>
      <c r="L567" s="512">
        <v>1</v>
      </c>
      <c r="M567" s="512">
        <v>272.33333333333331</v>
      </c>
      <c r="N567" s="512">
        <v>1</v>
      </c>
      <c r="O567" s="512">
        <v>275</v>
      </c>
      <c r="P567" s="535">
        <v>0.33659730722154224</v>
      </c>
      <c r="Q567" s="513">
        <v>275</v>
      </c>
    </row>
    <row r="568" spans="1:17" ht="14.45" customHeight="1" x14ac:dyDescent="0.2">
      <c r="A568" s="507" t="s">
        <v>1768</v>
      </c>
      <c r="B568" s="508" t="s">
        <v>1588</v>
      </c>
      <c r="C568" s="508" t="s">
        <v>1589</v>
      </c>
      <c r="D568" s="508" t="s">
        <v>1701</v>
      </c>
      <c r="E568" s="508" t="s">
        <v>1702</v>
      </c>
      <c r="F568" s="512">
        <v>2</v>
      </c>
      <c r="G568" s="512">
        <v>2986</v>
      </c>
      <c r="H568" s="512"/>
      <c r="I568" s="512">
        <v>1493</v>
      </c>
      <c r="J568" s="512"/>
      <c r="K568" s="512"/>
      <c r="L568" s="512"/>
      <c r="M568" s="512"/>
      <c r="N568" s="512"/>
      <c r="O568" s="512"/>
      <c r="P568" s="535"/>
      <c r="Q568" s="513"/>
    </row>
    <row r="569" spans="1:17" ht="14.45" customHeight="1" x14ac:dyDescent="0.2">
      <c r="A569" s="507" t="s">
        <v>1768</v>
      </c>
      <c r="B569" s="508" t="s">
        <v>1588</v>
      </c>
      <c r="C569" s="508" t="s">
        <v>1589</v>
      </c>
      <c r="D569" s="508" t="s">
        <v>1703</v>
      </c>
      <c r="E569" s="508" t="s">
        <v>1704</v>
      </c>
      <c r="F569" s="512">
        <v>2</v>
      </c>
      <c r="G569" s="512">
        <v>654</v>
      </c>
      <c r="H569" s="512">
        <v>1</v>
      </c>
      <c r="I569" s="512">
        <v>327</v>
      </c>
      <c r="J569" s="512">
        <v>2</v>
      </c>
      <c r="K569" s="512">
        <v>654</v>
      </c>
      <c r="L569" s="512">
        <v>1</v>
      </c>
      <c r="M569" s="512">
        <v>327</v>
      </c>
      <c r="N569" s="512">
        <v>11</v>
      </c>
      <c r="O569" s="512">
        <v>3619</v>
      </c>
      <c r="P569" s="535">
        <v>5.5336391437308867</v>
      </c>
      <c r="Q569" s="513">
        <v>329</v>
      </c>
    </row>
    <row r="570" spans="1:17" ht="14.45" customHeight="1" x14ac:dyDescent="0.2">
      <c r="A570" s="507" t="s">
        <v>1768</v>
      </c>
      <c r="B570" s="508" t="s">
        <v>1588</v>
      </c>
      <c r="C570" s="508" t="s">
        <v>1589</v>
      </c>
      <c r="D570" s="508" t="s">
        <v>1705</v>
      </c>
      <c r="E570" s="508" t="s">
        <v>1706</v>
      </c>
      <c r="F570" s="512"/>
      <c r="G570" s="512"/>
      <c r="H570" s="512"/>
      <c r="I570" s="512"/>
      <c r="J570" s="512">
        <v>2</v>
      </c>
      <c r="K570" s="512">
        <v>1776</v>
      </c>
      <c r="L570" s="512">
        <v>1</v>
      </c>
      <c r="M570" s="512">
        <v>888</v>
      </c>
      <c r="N570" s="512"/>
      <c r="O570" s="512"/>
      <c r="P570" s="535"/>
      <c r="Q570" s="513"/>
    </row>
    <row r="571" spans="1:17" ht="14.45" customHeight="1" x14ac:dyDescent="0.2">
      <c r="A571" s="507" t="s">
        <v>1768</v>
      </c>
      <c r="B571" s="508" t="s">
        <v>1588</v>
      </c>
      <c r="C571" s="508" t="s">
        <v>1589</v>
      </c>
      <c r="D571" s="508" t="s">
        <v>1709</v>
      </c>
      <c r="E571" s="508" t="s">
        <v>1710</v>
      </c>
      <c r="F571" s="512">
        <v>4</v>
      </c>
      <c r="G571" s="512">
        <v>1040</v>
      </c>
      <c r="H571" s="512">
        <v>0.14758053072229319</v>
      </c>
      <c r="I571" s="512">
        <v>260</v>
      </c>
      <c r="J571" s="512">
        <v>27</v>
      </c>
      <c r="K571" s="512">
        <v>7047</v>
      </c>
      <c r="L571" s="512">
        <v>1</v>
      </c>
      <c r="M571" s="512">
        <v>261</v>
      </c>
      <c r="N571" s="512">
        <v>13</v>
      </c>
      <c r="O571" s="512">
        <v>3406</v>
      </c>
      <c r="P571" s="535">
        <v>0.48332623811551012</v>
      </c>
      <c r="Q571" s="513">
        <v>262</v>
      </c>
    </row>
    <row r="572" spans="1:17" ht="14.45" customHeight="1" x14ac:dyDescent="0.2">
      <c r="A572" s="507" t="s">
        <v>1769</v>
      </c>
      <c r="B572" s="508" t="s">
        <v>1588</v>
      </c>
      <c r="C572" s="508" t="s">
        <v>1589</v>
      </c>
      <c r="D572" s="508" t="s">
        <v>1590</v>
      </c>
      <c r="E572" s="508" t="s">
        <v>1591</v>
      </c>
      <c r="F572" s="512">
        <v>127</v>
      </c>
      <c r="G572" s="512">
        <v>21971</v>
      </c>
      <c r="H572" s="512">
        <v>0.67887158571252004</v>
      </c>
      <c r="I572" s="512">
        <v>173</v>
      </c>
      <c r="J572" s="512">
        <v>186</v>
      </c>
      <c r="K572" s="512">
        <v>32364</v>
      </c>
      <c r="L572" s="512">
        <v>1</v>
      </c>
      <c r="M572" s="512">
        <v>174</v>
      </c>
      <c r="N572" s="512">
        <v>154</v>
      </c>
      <c r="O572" s="512">
        <v>26950</v>
      </c>
      <c r="P572" s="535">
        <v>0.83271536274873315</v>
      </c>
      <c r="Q572" s="513">
        <v>175</v>
      </c>
    </row>
    <row r="573" spans="1:17" ht="14.45" customHeight="1" x14ac:dyDescent="0.2">
      <c r="A573" s="507" t="s">
        <v>1769</v>
      </c>
      <c r="B573" s="508" t="s">
        <v>1588</v>
      </c>
      <c r="C573" s="508" t="s">
        <v>1589</v>
      </c>
      <c r="D573" s="508" t="s">
        <v>1592</v>
      </c>
      <c r="E573" s="508" t="s">
        <v>1593</v>
      </c>
      <c r="F573" s="512"/>
      <c r="G573" s="512"/>
      <c r="H573" s="512"/>
      <c r="I573" s="512"/>
      <c r="J573" s="512">
        <v>1</v>
      </c>
      <c r="K573" s="512">
        <v>193</v>
      </c>
      <c r="L573" s="512">
        <v>1</v>
      </c>
      <c r="M573" s="512">
        <v>193</v>
      </c>
      <c r="N573" s="512"/>
      <c r="O573" s="512"/>
      <c r="P573" s="535"/>
      <c r="Q573" s="513"/>
    </row>
    <row r="574" spans="1:17" ht="14.45" customHeight="1" x14ac:dyDescent="0.2">
      <c r="A574" s="507" t="s">
        <v>1769</v>
      </c>
      <c r="B574" s="508" t="s">
        <v>1588</v>
      </c>
      <c r="C574" s="508" t="s">
        <v>1589</v>
      </c>
      <c r="D574" s="508" t="s">
        <v>1604</v>
      </c>
      <c r="E574" s="508" t="s">
        <v>1605</v>
      </c>
      <c r="F574" s="512">
        <v>11</v>
      </c>
      <c r="G574" s="512">
        <v>11770</v>
      </c>
      <c r="H574" s="512">
        <v>0.31428571428571428</v>
      </c>
      <c r="I574" s="512">
        <v>1070</v>
      </c>
      <c r="J574" s="512">
        <v>35</v>
      </c>
      <c r="K574" s="512">
        <v>37450</v>
      </c>
      <c r="L574" s="512">
        <v>1</v>
      </c>
      <c r="M574" s="512">
        <v>1070</v>
      </c>
      <c r="N574" s="512">
        <v>26</v>
      </c>
      <c r="O574" s="512">
        <v>27898</v>
      </c>
      <c r="P574" s="535">
        <v>0.74493991989319097</v>
      </c>
      <c r="Q574" s="513">
        <v>1073</v>
      </c>
    </row>
    <row r="575" spans="1:17" ht="14.45" customHeight="1" x14ac:dyDescent="0.2">
      <c r="A575" s="507" t="s">
        <v>1769</v>
      </c>
      <c r="B575" s="508" t="s">
        <v>1588</v>
      </c>
      <c r="C575" s="508" t="s">
        <v>1589</v>
      </c>
      <c r="D575" s="508" t="s">
        <v>1606</v>
      </c>
      <c r="E575" s="508" t="s">
        <v>1607</v>
      </c>
      <c r="F575" s="512">
        <v>758</v>
      </c>
      <c r="G575" s="512">
        <v>34868</v>
      </c>
      <c r="H575" s="512">
        <v>1.02710027100271</v>
      </c>
      <c r="I575" s="512">
        <v>46</v>
      </c>
      <c r="J575" s="512">
        <v>738</v>
      </c>
      <c r="K575" s="512">
        <v>33948</v>
      </c>
      <c r="L575" s="512">
        <v>1</v>
      </c>
      <c r="M575" s="512">
        <v>46</v>
      </c>
      <c r="N575" s="512">
        <v>691</v>
      </c>
      <c r="O575" s="512">
        <v>32477</v>
      </c>
      <c r="P575" s="535">
        <v>0.95666902321197123</v>
      </c>
      <c r="Q575" s="513">
        <v>47</v>
      </c>
    </row>
    <row r="576" spans="1:17" ht="14.45" customHeight="1" x14ac:dyDescent="0.2">
      <c r="A576" s="507" t="s">
        <v>1769</v>
      </c>
      <c r="B576" s="508" t="s">
        <v>1588</v>
      </c>
      <c r="C576" s="508" t="s">
        <v>1589</v>
      </c>
      <c r="D576" s="508" t="s">
        <v>1608</v>
      </c>
      <c r="E576" s="508" t="s">
        <v>1609</v>
      </c>
      <c r="F576" s="512">
        <v>157</v>
      </c>
      <c r="G576" s="512">
        <v>54479</v>
      </c>
      <c r="H576" s="512">
        <v>0.77722772277227725</v>
      </c>
      <c r="I576" s="512">
        <v>347</v>
      </c>
      <c r="J576" s="512">
        <v>202</v>
      </c>
      <c r="K576" s="512">
        <v>70094</v>
      </c>
      <c r="L576" s="512">
        <v>1</v>
      </c>
      <c r="M576" s="512">
        <v>347</v>
      </c>
      <c r="N576" s="512">
        <v>231</v>
      </c>
      <c r="O576" s="512">
        <v>80388</v>
      </c>
      <c r="P576" s="535">
        <v>1.1468599309498673</v>
      </c>
      <c r="Q576" s="513">
        <v>348</v>
      </c>
    </row>
    <row r="577" spans="1:17" ht="14.45" customHeight="1" x14ac:dyDescent="0.2">
      <c r="A577" s="507" t="s">
        <v>1769</v>
      </c>
      <c r="B577" s="508" t="s">
        <v>1588</v>
      </c>
      <c r="C577" s="508" t="s">
        <v>1589</v>
      </c>
      <c r="D577" s="508" t="s">
        <v>1610</v>
      </c>
      <c r="E577" s="508" t="s">
        <v>1611</v>
      </c>
      <c r="F577" s="512">
        <v>39</v>
      </c>
      <c r="G577" s="512">
        <v>1989</v>
      </c>
      <c r="H577" s="512">
        <v>0.9285714285714286</v>
      </c>
      <c r="I577" s="512">
        <v>51</v>
      </c>
      <c r="J577" s="512">
        <v>42</v>
      </c>
      <c r="K577" s="512">
        <v>2142</v>
      </c>
      <c r="L577" s="512">
        <v>1</v>
      </c>
      <c r="M577" s="512">
        <v>51</v>
      </c>
      <c r="N577" s="512">
        <v>14</v>
      </c>
      <c r="O577" s="512">
        <v>714</v>
      </c>
      <c r="P577" s="535">
        <v>0.33333333333333331</v>
      </c>
      <c r="Q577" s="513">
        <v>51</v>
      </c>
    </row>
    <row r="578" spans="1:17" ht="14.45" customHeight="1" x14ac:dyDescent="0.2">
      <c r="A578" s="507" t="s">
        <v>1769</v>
      </c>
      <c r="B578" s="508" t="s">
        <v>1588</v>
      </c>
      <c r="C578" s="508" t="s">
        <v>1589</v>
      </c>
      <c r="D578" s="508" t="s">
        <v>1614</v>
      </c>
      <c r="E578" s="508" t="s">
        <v>1615</v>
      </c>
      <c r="F578" s="512">
        <v>1180</v>
      </c>
      <c r="G578" s="512">
        <v>444860</v>
      </c>
      <c r="H578" s="512">
        <v>0.87537091988130566</v>
      </c>
      <c r="I578" s="512">
        <v>377</v>
      </c>
      <c r="J578" s="512">
        <v>1348</v>
      </c>
      <c r="K578" s="512">
        <v>508196</v>
      </c>
      <c r="L578" s="512">
        <v>1</v>
      </c>
      <c r="M578" s="512">
        <v>377</v>
      </c>
      <c r="N578" s="512">
        <v>986</v>
      </c>
      <c r="O578" s="512">
        <v>372708</v>
      </c>
      <c r="P578" s="535">
        <v>0.73339420223693219</v>
      </c>
      <c r="Q578" s="513">
        <v>378</v>
      </c>
    </row>
    <row r="579" spans="1:17" ht="14.45" customHeight="1" x14ac:dyDescent="0.2">
      <c r="A579" s="507" t="s">
        <v>1769</v>
      </c>
      <c r="B579" s="508" t="s">
        <v>1588</v>
      </c>
      <c r="C579" s="508" t="s">
        <v>1589</v>
      </c>
      <c r="D579" s="508" t="s">
        <v>1616</v>
      </c>
      <c r="E579" s="508" t="s">
        <v>1617</v>
      </c>
      <c r="F579" s="512">
        <v>585</v>
      </c>
      <c r="G579" s="512">
        <v>19890</v>
      </c>
      <c r="H579" s="512">
        <v>1.0636363636363637</v>
      </c>
      <c r="I579" s="512">
        <v>34</v>
      </c>
      <c r="J579" s="512">
        <v>550</v>
      </c>
      <c r="K579" s="512">
        <v>18700</v>
      </c>
      <c r="L579" s="512">
        <v>1</v>
      </c>
      <c r="M579" s="512">
        <v>34</v>
      </c>
      <c r="N579" s="512">
        <v>531</v>
      </c>
      <c r="O579" s="512">
        <v>18054</v>
      </c>
      <c r="P579" s="535">
        <v>0.96545454545454545</v>
      </c>
      <c r="Q579" s="513">
        <v>34</v>
      </c>
    </row>
    <row r="580" spans="1:17" ht="14.45" customHeight="1" x14ac:dyDescent="0.2">
      <c r="A580" s="507" t="s">
        <v>1769</v>
      </c>
      <c r="B580" s="508" t="s">
        <v>1588</v>
      </c>
      <c r="C580" s="508" t="s">
        <v>1589</v>
      </c>
      <c r="D580" s="508" t="s">
        <v>1618</v>
      </c>
      <c r="E580" s="508" t="s">
        <v>1619</v>
      </c>
      <c r="F580" s="512">
        <v>2</v>
      </c>
      <c r="G580" s="512">
        <v>1048</v>
      </c>
      <c r="H580" s="512">
        <v>0.13333333333333333</v>
      </c>
      <c r="I580" s="512">
        <v>524</v>
      </c>
      <c r="J580" s="512">
        <v>15</v>
      </c>
      <c r="K580" s="512">
        <v>7860</v>
      </c>
      <c r="L580" s="512">
        <v>1</v>
      </c>
      <c r="M580" s="512">
        <v>524</v>
      </c>
      <c r="N580" s="512">
        <v>10</v>
      </c>
      <c r="O580" s="512">
        <v>5250</v>
      </c>
      <c r="P580" s="535">
        <v>0.66793893129770987</v>
      </c>
      <c r="Q580" s="513">
        <v>525</v>
      </c>
    </row>
    <row r="581" spans="1:17" ht="14.45" customHeight="1" x14ac:dyDescent="0.2">
      <c r="A581" s="507" t="s">
        <v>1769</v>
      </c>
      <c r="B581" s="508" t="s">
        <v>1588</v>
      </c>
      <c r="C581" s="508" t="s">
        <v>1589</v>
      </c>
      <c r="D581" s="508" t="s">
        <v>1620</v>
      </c>
      <c r="E581" s="508" t="s">
        <v>1621</v>
      </c>
      <c r="F581" s="512">
        <v>12</v>
      </c>
      <c r="G581" s="512">
        <v>684</v>
      </c>
      <c r="H581" s="512">
        <v>1.1958041958041958</v>
      </c>
      <c r="I581" s="512">
        <v>57</v>
      </c>
      <c r="J581" s="512">
        <v>10</v>
      </c>
      <c r="K581" s="512">
        <v>572</v>
      </c>
      <c r="L581" s="512">
        <v>1</v>
      </c>
      <c r="M581" s="512">
        <v>57.2</v>
      </c>
      <c r="N581" s="512">
        <v>15</v>
      </c>
      <c r="O581" s="512">
        <v>870</v>
      </c>
      <c r="P581" s="535">
        <v>1.520979020979021</v>
      </c>
      <c r="Q581" s="513">
        <v>58</v>
      </c>
    </row>
    <row r="582" spans="1:17" ht="14.45" customHeight="1" x14ac:dyDescent="0.2">
      <c r="A582" s="507" t="s">
        <v>1769</v>
      </c>
      <c r="B582" s="508" t="s">
        <v>1588</v>
      </c>
      <c r="C582" s="508" t="s">
        <v>1589</v>
      </c>
      <c r="D582" s="508" t="s">
        <v>1622</v>
      </c>
      <c r="E582" s="508" t="s">
        <v>1623</v>
      </c>
      <c r="F582" s="512"/>
      <c r="G582" s="512"/>
      <c r="H582" s="512"/>
      <c r="I582" s="512"/>
      <c r="J582" s="512">
        <v>2</v>
      </c>
      <c r="K582" s="512">
        <v>450</v>
      </c>
      <c r="L582" s="512">
        <v>1</v>
      </c>
      <c r="M582" s="512">
        <v>225</v>
      </c>
      <c r="N582" s="512">
        <v>16</v>
      </c>
      <c r="O582" s="512">
        <v>3616</v>
      </c>
      <c r="P582" s="535">
        <v>8.0355555555555558</v>
      </c>
      <c r="Q582" s="513">
        <v>226</v>
      </c>
    </row>
    <row r="583" spans="1:17" ht="14.45" customHeight="1" x14ac:dyDescent="0.2">
      <c r="A583" s="507" t="s">
        <v>1769</v>
      </c>
      <c r="B583" s="508" t="s">
        <v>1588</v>
      </c>
      <c r="C583" s="508" t="s">
        <v>1589</v>
      </c>
      <c r="D583" s="508" t="s">
        <v>1624</v>
      </c>
      <c r="E583" s="508" t="s">
        <v>1625</v>
      </c>
      <c r="F583" s="512"/>
      <c r="G583" s="512"/>
      <c r="H583" s="512"/>
      <c r="I583" s="512"/>
      <c r="J583" s="512">
        <v>2</v>
      </c>
      <c r="K583" s="512">
        <v>1108</v>
      </c>
      <c r="L583" s="512">
        <v>1</v>
      </c>
      <c r="M583" s="512">
        <v>554</v>
      </c>
      <c r="N583" s="512">
        <v>16</v>
      </c>
      <c r="O583" s="512">
        <v>8880</v>
      </c>
      <c r="P583" s="535">
        <v>8.0144404332129966</v>
      </c>
      <c r="Q583" s="513">
        <v>555</v>
      </c>
    </row>
    <row r="584" spans="1:17" ht="14.45" customHeight="1" x14ac:dyDescent="0.2">
      <c r="A584" s="507" t="s">
        <v>1769</v>
      </c>
      <c r="B584" s="508" t="s">
        <v>1588</v>
      </c>
      <c r="C584" s="508" t="s">
        <v>1589</v>
      </c>
      <c r="D584" s="508" t="s">
        <v>1626</v>
      </c>
      <c r="E584" s="508" t="s">
        <v>1627</v>
      </c>
      <c r="F584" s="512"/>
      <c r="G584" s="512"/>
      <c r="H584" s="512"/>
      <c r="I584" s="512"/>
      <c r="J584" s="512">
        <v>5</v>
      </c>
      <c r="K584" s="512">
        <v>1070</v>
      </c>
      <c r="L584" s="512">
        <v>1</v>
      </c>
      <c r="M584" s="512">
        <v>214</v>
      </c>
      <c r="N584" s="512">
        <v>8</v>
      </c>
      <c r="O584" s="512">
        <v>1728</v>
      </c>
      <c r="P584" s="535">
        <v>1.6149532710280374</v>
      </c>
      <c r="Q584" s="513">
        <v>216</v>
      </c>
    </row>
    <row r="585" spans="1:17" ht="14.45" customHeight="1" x14ac:dyDescent="0.2">
      <c r="A585" s="507" t="s">
        <v>1769</v>
      </c>
      <c r="B585" s="508" t="s">
        <v>1588</v>
      </c>
      <c r="C585" s="508" t="s">
        <v>1589</v>
      </c>
      <c r="D585" s="508" t="s">
        <v>1628</v>
      </c>
      <c r="E585" s="508" t="s">
        <v>1629</v>
      </c>
      <c r="F585" s="512">
        <v>395</v>
      </c>
      <c r="G585" s="512">
        <v>55695</v>
      </c>
      <c r="H585" s="512">
        <v>1.0515236189253483</v>
      </c>
      <c r="I585" s="512">
        <v>141</v>
      </c>
      <c r="J585" s="512">
        <v>373</v>
      </c>
      <c r="K585" s="512">
        <v>52966</v>
      </c>
      <c r="L585" s="512">
        <v>1</v>
      </c>
      <c r="M585" s="512">
        <v>142</v>
      </c>
      <c r="N585" s="512">
        <v>299</v>
      </c>
      <c r="O585" s="512">
        <v>42757</v>
      </c>
      <c r="P585" s="535">
        <v>0.80725370992712309</v>
      </c>
      <c r="Q585" s="513">
        <v>143</v>
      </c>
    </row>
    <row r="586" spans="1:17" ht="14.45" customHeight="1" x14ac:dyDescent="0.2">
      <c r="A586" s="507" t="s">
        <v>1769</v>
      </c>
      <c r="B586" s="508" t="s">
        <v>1588</v>
      </c>
      <c r="C586" s="508" t="s">
        <v>1589</v>
      </c>
      <c r="D586" s="508" t="s">
        <v>1630</v>
      </c>
      <c r="E586" s="508" t="s">
        <v>1631</v>
      </c>
      <c r="F586" s="512">
        <v>1</v>
      </c>
      <c r="G586" s="512">
        <v>220</v>
      </c>
      <c r="H586" s="512">
        <v>0.1244343891402715</v>
      </c>
      <c r="I586" s="512">
        <v>220</v>
      </c>
      <c r="J586" s="512">
        <v>8</v>
      </c>
      <c r="K586" s="512">
        <v>1768</v>
      </c>
      <c r="L586" s="512">
        <v>1</v>
      </c>
      <c r="M586" s="512">
        <v>221</v>
      </c>
      <c r="N586" s="512"/>
      <c r="O586" s="512"/>
      <c r="P586" s="535"/>
      <c r="Q586" s="513"/>
    </row>
    <row r="587" spans="1:17" ht="14.45" customHeight="1" x14ac:dyDescent="0.2">
      <c r="A587" s="507" t="s">
        <v>1769</v>
      </c>
      <c r="B587" s="508" t="s">
        <v>1588</v>
      </c>
      <c r="C587" s="508" t="s">
        <v>1589</v>
      </c>
      <c r="D587" s="508" t="s">
        <v>1634</v>
      </c>
      <c r="E587" s="508" t="s">
        <v>1635</v>
      </c>
      <c r="F587" s="512">
        <v>1754</v>
      </c>
      <c r="G587" s="512">
        <v>29818</v>
      </c>
      <c r="H587" s="512">
        <v>1.0263311878291399</v>
      </c>
      <c r="I587" s="512">
        <v>17</v>
      </c>
      <c r="J587" s="512">
        <v>1709</v>
      </c>
      <c r="K587" s="512">
        <v>29053</v>
      </c>
      <c r="L587" s="512">
        <v>1</v>
      </c>
      <c r="M587" s="512">
        <v>17</v>
      </c>
      <c r="N587" s="512">
        <v>1499</v>
      </c>
      <c r="O587" s="512">
        <v>25483</v>
      </c>
      <c r="P587" s="535">
        <v>0.87712112346401405</v>
      </c>
      <c r="Q587" s="513">
        <v>17</v>
      </c>
    </row>
    <row r="588" spans="1:17" ht="14.45" customHeight="1" x14ac:dyDescent="0.2">
      <c r="A588" s="507" t="s">
        <v>1769</v>
      </c>
      <c r="B588" s="508" t="s">
        <v>1588</v>
      </c>
      <c r="C588" s="508" t="s">
        <v>1589</v>
      </c>
      <c r="D588" s="508" t="s">
        <v>1636</v>
      </c>
      <c r="E588" s="508" t="s">
        <v>1637</v>
      </c>
      <c r="F588" s="512">
        <v>1</v>
      </c>
      <c r="G588" s="512">
        <v>143</v>
      </c>
      <c r="H588" s="512">
        <v>0.125</v>
      </c>
      <c r="I588" s="512">
        <v>143</v>
      </c>
      <c r="J588" s="512">
        <v>8</v>
      </c>
      <c r="K588" s="512">
        <v>1144</v>
      </c>
      <c r="L588" s="512">
        <v>1</v>
      </c>
      <c r="M588" s="512">
        <v>143</v>
      </c>
      <c r="N588" s="512">
        <v>5</v>
      </c>
      <c r="O588" s="512">
        <v>720</v>
      </c>
      <c r="P588" s="535">
        <v>0.62937062937062938</v>
      </c>
      <c r="Q588" s="513">
        <v>144</v>
      </c>
    </row>
    <row r="589" spans="1:17" ht="14.45" customHeight="1" x14ac:dyDescent="0.2">
      <c r="A589" s="507" t="s">
        <v>1769</v>
      </c>
      <c r="B589" s="508" t="s">
        <v>1588</v>
      </c>
      <c r="C589" s="508" t="s">
        <v>1589</v>
      </c>
      <c r="D589" s="508" t="s">
        <v>1638</v>
      </c>
      <c r="E589" s="508" t="s">
        <v>1639</v>
      </c>
      <c r="F589" s="512">
        <v>3</v>
      </c>
      <c r="G589" s="512">
        <v>195</v>
      </c>
      <c r="H589" s="512">
        <v>3</v>
      </c>
      <c r="I589" s="512">
        <v>65</v>
      </c>
      <c r="J589" s="512">
        <v>1</v>
      </c>
      <c r="K589" s="512">
        <v>65</v>
      </c>
      <c r="L589" s="512">
        <v>1</v>
      </c>
      <c r="M589" s="512">
        <v>65</v>
      </c>
      <c r="N589" s="512">
        <v>4</v>
      </c>
      <c r="O589" s="512">
        <v>264</v>
      </c>
      <c r="P589" s="535">
        <v>4.0615384615384613</v>
      </c>
      <c r="Q589" s="513">
        <v>66</v>
      </c>
    </row>
    <row r="590" spans="1:17" ht="14.45" customHeight="1" x14ac:dyDescent="0.2">
      <c r="A590" s="507" t="s">
        <v>1769</v>
      </c>
      <c r="B590" s="508" t="s">
        <v>1588</v>
      </c>
      <c r="C590" s="508" t="s">
        <v>1589</v>
      </c>
      <c r="D590" s="508" t="s">
        <v>1644</v>
      </c>
      <c r="E590" s="508" t="s">
        <v>1645</v>
      </c>
      <c r="F590" s="512">
        <v>545</v>
      </c>
      <c r="G590" s="512">
        <v>74120</v>
      </c>
      <c r="H590" s="512">
        <v>0.84277072815754761</v>
      </c>
      <c r="I590" s="512">
        <v>136</v>
      </c>
      <c r="J590" s="512">
        <v>643</v>
      </c>
      <c r="K590" s="512">
        <v>87948</v>
      </c>
      <c r="L590" s="512">
        <v>1</v>
      </c>
      <c r="M590" s="512">
        <v>136.77760497667185</v>
      </c>
      <c r="N590" s="512">
        <v>618</v>
      </c>
      <c r="O590" s="512">
        <v>85284</v>
      </c>
      <c r="P590" s="535">
        <v>0.96970937372083499</v>
      </c>
      <c r="Q590" s="513">
        <v>138</v>
      </c>
    </row>
    <row r="591" spans="1:17" ht="14.45" customHeight="1" x14ac:dyDescent="0.2">
      <c r="A591" s="507" t="s">
        <v>1769</v>
      </c>
      <c r="B591" s="508" t="s">
        <v>1588</v>
      </c>
      <c r="C591" s="508" t="s">
        <v>1589</v>
      </c>
      <c r="D591" s="508" t="s">
        <v>1646</v>
      </c>
      <c r="E591" s="508" t="s">
        <v>1647</v>
      </c>
      <c r="F591" s="512">
        <v>44</v>
      </c>
      <c r="G591" s="512">
        <v>4004</v>
      </c>
      <c r="H591" s="512">
        <v>0.59459459459459463</v>
      </c>
      <c r="I591" s="512">
        <v>91</v>
      </c>
      <c r="J591" s="512">
        <v>74</v>
      </c>
      <c r="K591" s="512">
        <v>6734</v>
      </c>
      <c r="L591" s="512">
        <v>1</v>
      </c>
      <c r="M591" s="512">
        <v>91</v>
      </c>
      <c r="N591" s="512">
        <v>35</v>
      </c>
      <c r="O591" s="512">
        <v>3220</v>
      </c>
      <c r="P591" s="535">
        <v>0.4781704781704782</v>
      </c>
      <c r="Q591" s="513">
        <v>92</v>
      </c>
    </row>
    <row r="592" spans="1:17" ht="14.45" customHeight="1" x14ac:dyDescent="0.2">
      <c r="A592" s="507" t="s">
        <v>1769</v>
      </c>
      <c r="B592" s="508" t="s">
        <v>1588</v>
      </c>
      <c r="C592" s="508" t="s">
        <v>1589</v>
      </c>
      <c r="D592" s="508" t="s">
        <v>1648</v>
      </c>
      <c r="E592" s="508" t="s">
        <v>1649</v>
      </c>
      <c r="F592" s="512">
        <v>3</v>
      </c>
      <c r="G592" s="512">
        <v>411</v>
      </c>
      <c r="H592" s="512">
        <v>0.49518072289156628</v>
      </c>
      <c r="I592" s="512">
        <v>137</v>
      </c>
      <c r="J592" s="512">
        <v>6</v>
      </c>
      <c r="K592" s="512">
        <v>830</v>
      </c>
      <c r="L592" s="512">
        <v>1</v>
      </c>
      <c r="M592" s="512">
        <v>138.33333333333334</v>
      </c>
      <c r="N592" s="512">
        <v>8</v>
      </c>
      <c r="O592" s="512">
        <v>1120</v>
      </c>
      <c r="P592" s="535">
        <v>1.3493975903614457</v>
      </c>
      <c r="Q592" s="513">
        <v>140</v>
      </c>
    </row>
    <row r="593" spans="1:17" ht="14.45" customHeight="1" x14ac:dyDescent="0.2">
      <c r="A593" s="507" t="s">
        <v>1769</v>
      </c>
      <c r="B593" s="508" t="s">
        <v>1588</v>
      </c>
      <c r="C593" s="508" t="s">
        <v>1589</v>
      </c>
      <c r="D593" s="508" t="s">
        <v>1650</v>
      </c>
      <c r="E593" s="508" t="s">
        <v>1651</v>
      </c>
      <c r="F593" s="512">
        <v>24</v>
      </c>
      <c r="G593" s="512">
        <v>1584</v>
      </c>
      <c r="H593" s="512">
        <v>0.66331658291457285</v>
      </c>
      <c r="I593" s="512">
        <v>66</v>
      </c>
      <c r="J593" s="512">
        <v>36</v>
      </c>
      <c r="K593" s="512">
        <v>2388</v>
      </c>
      <c r="L593" s="512">
        <v>1</v>
      </c>
      <c r="M593" s="512">
        <v>66.333333333333329</v>
      </c>
      <c r="N593" s="512">
        <v>21</v>
      </c>
      <c r="O593" s="512">
        <v>1407</v>
      </c>
      <c r="P593" s="535">
        <v>0.58919597989949746</v>
      </c>
      <c r="Q593" s="513">
        <v>67</v>
      </c>
    </row>
    <row r="594" spans="1:17" ht="14.45" customHeight="1" x14ac:dyDescent="0.2">
      <c r="A594" s="507" t="s">
        <v>1769</v>
      </c>
      <c r="B594" s="508" t="s">
        <v>1588</v>
      </c>
      <c r="C594" s="508" t="s">
        <v>1589</v>
      </c>
      <c r="D594" s="508" t="s">
        <v>1652</v>
      </c>
      <c r="E594" s="508" t="s">
        <v>1653</v>
      </c>
      <c r="F594" s="512">
        <v>1000</v>
      </c>
      <c r="G594" s="512">
        <v>328000</v>
      </c>
      <c r="H594" s="512">
        <v>1.2106537530266344</v>
      </c>
      <c r="I594" s="512">
        <v>328</v>
      </c>
      <c r="J594" s="512">
        <v>826</v>
      </c>
      <c r="K594" s="512">
        <v>270928</v>
      </c>
      <c r="L594" s="512">
        <v>1</v>
      </c>
      <c r="M594" s="512">
        <v>328</v>
      </c>
      <c r="N594" s="512">
        <v>655</v>
      </c>
      <c r="O594" s="512">
        <v>215495</v>
      </c>
      <c r="P594" s="535">
        <v>0.79539582472095904</v>
      </c>
      <c r="Q594" s="513">
        <v>329</v>
      </c>
    </row>
    <row r="595" spans="1:17" ht="14.45" customHeight="1" x14ac:dyDescent="0.2">
      <c r="A595" s="507" t="s">
        <v>1769</v>
      </c>
      <c r="B595" s="508" t="s">
        <v>1588</v>
      </c>
      <c r="C595" s="508" t="s">
        <v>1589</v>
      </c>
      <c r="D595" s="508" t="s">
        <v>1660</v>
      </c>
      <c r="E595" s="508" t="s">
        <v>1661</v>
      </c>
      <c r="F595" s="512">
        <v>67</v>
      </c>
      <c r="G595" s="512">
        <v>3417</v>
      </c>
      <c r="H595" s="512">
        <v>0.73626373626373631</v>
      </c>
      <c r="I595" s="512">
        <v>51</v>
      </c>
      <c r="J595" s="512">
        <v>91</v>
      </c>
      <c r="K595" s="512">
        <v>4641</v>
      </c>
      <c r="L595" s="512">
        <v>1</v>
      </c>
      <c r="M595" s="512">
        <v>51</v>
      </c>
      <c r="N595" s="512">
        <v>106</v>
      </c>
      <c r="O595" s="512">
        <v>5512</v>
      </c>
      <c r="P595" s="535">
        <v>1.1876750700280112</v>
      </c>
      <c r="Q595" s="513">
        <v>52</v>
      </c>
    </row>
    <row r="596" spans="1:17" ht="14.45" customHeight="1" x14ac:dyDescent="0.2">
      <c r="A596" s="507" t="s">
        <v>1769</v>
      </c>
      <c r="B596" s="508" t="s">
        <v>1588</v>
      </c>
      <c r="C596" s="508" t="s">
        <v>1589</v>
      </c>
      <c r="D596" s="508" t="s">
        <v>1668</v>
      </c>
      <c r="E596" s="508" t="s">
        <v>1669</v>
      </c>
      <c r="F596" s="512">
        <v>9</v>
      </c>
      <c r="G596" s="512">
        <v>1863</v>
      </c>
      <c r="H596" s="512">
        <v>1.8</v>
      </c>
      <c r="I596" s="512">
        <v>207</v>
      </c>
      <c r="J596" s="512">
        <v>5</v>
      </c>
      <c r="K596" s="512">
        <v>1035</v>
      </c>
      <c r="L596" s="512">
        <v>1</v>
      </c>
      <c r="M596" s="512">
        <v>207</v>
      </c>
      <c r="N596" s="512">
        <v>2</v>
      </c>
      <c r="O596" s="512">
        <v>418</v>
      </c>
      <c r="P596" s="535">
        <v>0.40386473429951691</v>
      </c>
      <c r="Q596" s="513">
        <v>209</v>
      </c>
    </row>
    <row r="597" spans="1:17" ht="14.45" customHeight="1" x14ac:dyDescent="0.2">
      <c r="A597" s="507" t="s">
        <v>1769</v>
      </c>
      <c r="B597" s="508" t="s">
        <v>1588</v>
      </c>
      <c r="C597" s="508" t="s">
        <v>1589</v>
      </c>
      <c r="D597" s="508" t="s">
        <v>1670</v>
      </c>
      <c r="E597" s="508" t="s">
        <v>1671</v>
      </c>
      <c r="F597" s="512">
        <v>117</v>
      </c>
      <c r="G597" s="512">
        <v>89271</v>
      </c>
      <c r="H597" s="512">
        <v>1.073394495412844</v>
      </c>
      <c r="I597" s="512">
        <v>763</v>
      </c>
      <c r="J597" s="512">
        <v>109</v>
      </c>
      <c r="K597" s="512">
        <v>83167</v>
      </c>
      <c r="L597" s="512">
        <v>1</v>
      </c>
      <c r="M597" s="512">
        <v>763</v>
      </c>
      <c r="N597" s="512">
        <v>61</v>
      </c>
      <c r="O597" s="512">
        <v>46604</v>
      </c>
      <c r="P597" s="535">
        <v>0.56036649151706808</v>
      </c>
      <c r="Q597" s="513">
        <v>764</v>
      </c>
    </row>
    <row r="598" spans="1:17" ht="14.45" customHeight="1" x14ac:dyDescent="0.2">
      <c r="A598" s="507" t="s">
        <v>1769</v>
      </c>
      <c r="B598" s="508" t="s">
        <v>1588</v>
      </c>
      <c r="C598" s="508" t="s">
        <v>1589</v>
      </c>
      <c r="D598" s="508" t="s">
        <v>1672</v>
      </c>
      <c r="E598" s="508" t="s">
        <v>1673</v>
      </c>
      <c r="F598" s="512">
        <v>2</v>
      </c>
      <c r="G598" s="512">
        <v>4232</v>
      </c>
      <c r="H598" s="512"/>
      <c r="I598" s="512">
        <v>2116</v>
      </c>
      <c r="J598" s="512"/>
      <c r="K598" s="512"/>
      <c r="L598" s="512"/>
      <c r="M598" s="512"/>
      <c r="N598" s="512"/>
      <c r="O598" s="512"/>
      <c r="P598" s="535"/>
      <c r="Q598" s="513"/>
    </row>
    <row r="599" spans="1:17" ht="14.45" customHeight="1" x14ac:dyDescent="0.2">
      <c r="A599" s="507" t="s">
        <v>1769</v>
      </c>
      <c r="B599" s="508" t="s">
        <v>1588</v>
      </c>
      <c r="C599" s="508" t="s">
        <v>1589</v>
      </c>
      <c r="D599" s="508" t="s">
        <v>1674</v>
      </c>
      <c r="E599" s="508" t="s">
        <v>1675</v>
      </c>
      <c r="F599" s="512">
        <v>1</v>
      </c>
      <c r="G599" s="512">
        <v>612</v>
      </c>
      <c r="H599" s="512">
        <v>0.14285714285714285</v>
      </c>
      <c r="I599" s="512">
        <v>612</v>
      </c>
      <c r="J599" s="512">
        <v>7</v>
      </c>
      <c r="K599" s="512">
        <v>4284</v>
      </c>
      <c r="L599" s="512">
        <v>1</v>
      </c>
      <c r="M599" s="512">
        <v>612</v>
      </c>
      <c r="N599" s="512">
        <v>1</v>
      </c>
      <c r="O599" s="512">
        <v>615</v>
      </c>
      <c r="P599" s="535">
        <v>0.14355742296918766</v>
      </c>
      <c r="Q599" s="513">
        <v>615</v>
      </c>
    </row>
    <row r="600" spans="1:17" ht="14.45" customHeight="1" x14ac:dyDescent="0.2">
      <c r="A600" s="507" t="s">
        <v>1769</v>
      </c>
      <c r="B600" s="508" t="s">
        <v>1588</v>
      </c>
      <c r="C600" s="508" t="s">
        <v>1589</v>
      </c>
      <c r="D600" s="508" t="s">
        <v>1678</v>
      </c>
      <c r="E600" s="508" t="s">
        <v>1679</v>
      </c>
      <c r="F600" s="512"/>
      <c r="G600" s="512"/>
      <c r="H600" s="512"/>
      <c r="I600" s="512"/>
      <c r="J600" s="512"/>
      <c r="K600" s="512"/>
      <c r="L600" s="512"/>
      <c r="M600" s="512"/>
      <c r="N600" s="512">
        <v>1</v>
      </c>
      <c r="O600" s="512">
        <v>433</v>
      </c>
      <c r="P600" s="535"/>
      <c r="Q600" s="513">
        <v>433</v>
      </c>
    </row>
    <row r="601" spans="1:17" ht="14.45" customHeight="1" x14ac:dyDescent="0.2">
      <c r="A601" s="507" t="s">
        <v>1769</v>
      </c>
      <c r="B601" s="508" t="s">
        <v>1588</v>
      </c>
      <c r="C601" s="508" t="s">
        <v>1589</v>
      </c>
      <c r="D601" s="508" t="s">
        <v>1680</v>
      </c>
      <c r="E601" s="508" t="s">
        <v>1681</v>
      </c>
      <c r="F601" s="512"/>
      <c r="G601" s="512"/>
      <c r="H601" s="512"/>
      <c r="I601" s="512"/>
      <c r="J601" s="512">
        <v>2</v>
      </c>
      <c r="K601" s="512">
        <v>3536</v>
      </c>
      <c r="L601" s="512">
        <v>1</v>
      </c>
      <c r="M601" s="512">
        <v>1768</v>
      </c>
      <c r="N601" s="512"/>
      <c r="O601" s="512"/>
      <c r="P601" s="535"/>
      <c r="Q601" s="513"/>
    </row>
    <row r="602" spans="1:17" ht="14.45" customHeight="1" x14ac:dyDescent="0.2">
      <c r="A602" s="507" t="s">
        <v>1769</v>
      </c>
      <c r="B602" s="508" t="s">
        <v>1588</v>
      </c>
      <c r="C602" s="508" t="s">
        <v>1589</v>
      </c>
      <c r="D602" s="508" t="s">
        <v>1685</v>
      </c>
      <c r="E602" s="508" t="s">
        <v>1686</v>
      </c>
      <c r="F602" s="512"/>
      <c r="G602" s="512"/>
      <c r="H602" s="512"/>
      <c r="I602" s="512"/>
      <c r="J602" s="512">
        <v>5</v>
      </c>
      <c r="K602" s="512">
        <v>1362</v>
      </c>
      <c r="L602" s="512">
        <v>1</v>
      </c>
      <c r="M602" s="512">
        <v>272.39999999999998</v>
      </c>
      <c r="N602" s="512">
        <v>8</v>
      </c>
      <c r="O602" s="512">
        <v>2200</v>
      </c>
      <c r="P602" s="535">
        <v>1.6152716593245227</v>
      </c>
      <c r="Q602" s="513">
        <v>275</v>
      </c>
    </row>
    <row r="603" spans="1:17" ht="14.45" customHeight="1" x14ac:dyDescent="0.2">
      <c r="A603" s="507" t="s">
        <v>1769</v>
      </c>
      <c r="B603" s="508" t="s">
        <v>1588</v>
      </c>
      <c r="C603" s="508" t="s">
        <v>1589</v>
      </c>
      <c r="D603" s="508" t="s">
        <v>1693</v>
      </c>
      <c r="E603" s="508" t="s">
        <v>1694</v>
      </c>
      <c r="F603" s="512">
        <v>214</v>
      </c>
      <c r="G603" s="512">
        <v>9416</v>
      </c>
      <c r="H603" s="512">
        <v>1.0388349514563107</v>
      </c>
      <c r="I603" s="512">
        <v>44</v>
      </c>
      <c r="J603" s="512">
        <v>206</v>
      </c>
      <c r="K603" s="512">
        <v>9064</v>
      </c>
      <c r="L603" s="512">
        <v>1</v>
      </c>
      <c r="M603" s="512">
        <v>44</v>
      </c>
      <c r="N603" s="512">
        <v>173</v>
      </c>
      <c r="O603" s="512">
        <v>7785</v>
      </c>
      <c r="P603" s="535">
        <v>0.85889232127096204</v>
      </c>
      <c r="Q603" s="513">
        <v>45</v>
      </c>
    </row>
    <row r="604" spans="1:17" ht="14.45" customHeight="1" x14ac:dyDescent="0.2">
      <c r="A604" s="507" t="s">
        <v>1769</v>
      </c>
      <c r="B604" s="508" t="s">
        <v>1588</v>
      </c>
      <c r="C604" s="508" t="s">
        <v>1589</v>
      </c>
      <c r="D604" s="508" t="s">
        <v>1697</v>
      </c>
      <c r="E604" s="508" t="s">
        <v>1698</v>
      </c>
      <c r="F604" s="512">
        <v>22</v>
      </c>
      <c r="G604" s="512">
        <v>792</v>
      </c>
      <c r="H604" s="512">
        <v>1.4666666666666666</v>
      </c>
      <c r="I604" s="512">
        <v>36</v>
      </c>
      <c r="J604" s="512">
        <v>15</v>
      </c>
      <c r="K604" s="512">
        <v>540</v>
      </c>
      <c r="L604" s="512">
        <v>1</v>
      </c>
      <c r="M604" s="512">
        <v>36</v>
      </c>
      <c r="N604" s="512">
        <v>15</v>
      </c>
      <c r="O604" s="512">
        <v>555</v>
      </c>
      <c r="P604" s="535">
        <v>1.0277777777777777</v>
      </c>
      <c r="Q604" s="513">
        <v>37</v>
      </c>
    </row>
    <row r="605" spans="1:17" ht="14.45" customHeight="1" x14ac:dyDescent="0.2">
      <c r="A605" s="507" t="s">
        <v>1769</v>
      </c>
      <c r="B605" s="508" t="s">
        <v>1588</v>
      </c>
      <c r="C605" s="508" t="s">
        <v>1589</v>
      </c>
      <c r="D605" s="508" t="s">
        <v>1701</v>
      </c>
      <c r="E605" s="508" t="s">
        <v>1702</v>
      </c>
      <c r="F605" s="512"/>
      <c r="G605" s="512"/>
      <c r="H605" s="512"/>
      <c r="I605" s="512"/>
      <c r="J605" s="512">
        <v>11</v>
      </c>
      <c r="K605" s="512">
        <v>16423</v>
      </c>
      <c r="L605" s="512">
        <v>1</v>
      </c>
      <c r="M605" s="512">
        <v>1493</v>
      </c>
      <c r="N605" s="512">
        <v>2</v>
      </c>
      <c r="O605" s="512">
        <v>2992</v>
      </c>
      <c r="P605" s="535">
        <v>0.18218352310783656</v>
      </c>
      <c r="Q605" s="513">
        <v>1496</v>
      </c>
    </row>
    <row r="606" spans="1:17" ht="14.45" customHeight="1" x14ac:dyDescent="0.2">
      <c r="A606" s="507" t="s">
        <v>1769</v>
      </c>
      <c r="B606" s="508" t="s">
        <v>1588</v>
      </c>
      <c r="C606" s="508" t="s">
        <v>1589</v>
      </c>
      <c r="D606" s="508" t="s">
        <v>1703</v>
      </c>
      <c r="E606" s="508" t="s">
        <v>1704</v>
      </c>
      <c r="F606" s="512">
        <v>6</v>
      </c>
      <c r="G606" s="512">
        <v>1962</v>
      </c>
      <c r="H606" s="512">
        <v>0.17647058823529413</v>
      </c>
      <c r="I606" s="512">
        <v>327</v>
      </c>
      <c r="J606" s="512">
        <v>34</v>
      </c>
      <c r="K606" s="512">
        <v>11118</v>
      </c>
      <c r="L606" s="512">
        <v>1</v>
      </c>
      <c r="M606" s="512">
        <v>327</v>
      </c>
      <c r="N606" s="512">
        <v>24</v>
      </c>
      <c r="O606" s="512">
        <v>7896</v>
      </c>
      <c r="P606" s="535">
        <v>0.71019967620075553</v>
      </c>
      <c r="Q606" s="513">
        <v>329</v>
      </c>
    </row>
    <row r="607" spans="1:17" ht="14.45" customHeight="1" x14ac:dyDescent="0.2">
      <c r="A607" s="507" t="s">
        <v>1769</v>
      </c>
      <c r="B607" s="508" t="s">
        <v>1588</v>
      </c>
      <c r="C607" s="508" t="s">
        <v>1589</v>
      </c>
      <c r="D607" s="508" t="s">
        <v>1705</v>
      </c>
      <c r="E607" s="508" t="s">
        <v>1706</v>
      </c>
      <c r="F607" s="512"/>
      <c r="G607" s="512"/>
      <c r="H607" s="512"/>
      <c r="I607" s="512"/>
      <c r="J607" s="512">
        <v>4</v>
      </c>
      <c r="K607" s="512">
        <v>3552</v>
      </c>
      <c r="L607" s="512">
        <v>1</v>
      </c>
      <c r="M607" s="512">
        <v>888</v>
      </c>
      <c r="N607" s="512">
        <v>2</v>
      </c>
      <c r="O607" s="512">
        <v>1782</v>
      </c>
      <c r="P607" s="535">
        <v>0.50168918918918914</v>
      </c>
      <c r="Q607" s="513">
        <v>891</v>
      </c>
    </row>
    <row r="608" spans="1:17" ht="14.45" customHeight="1" x14ac:dyDescent="0.2">
      <c r="A608" s="507" t="s">
        <v>1769</v>
      </c>
      <c r="B608" s="508" t="s">
        <v>1588</v>
      </c>
      <c r="C608" s="508" t="s">
        <v>1589</v>
      </c>
      <c r="D608" s="508" t="s">
        <v>1707</v>
      </c>
      <c r="E608" s="508" t="s">
        <v>1708</v>
      </c>
      <c r="F608" s="512">
        <v>10</v>
      </c>
      <c r="G608" s="512">
        <v>3310</v>
      </c>
      <c r="H608" s="512">
        <v>4.9849397590361448</v>
      </c>
      <c r="I608" s="512">
        <v>331</v>
      </c>
      <c r="J608" s="512">
        <v>2</v>
      </c>
      <c r="K608" s="512">
        <v>664</v>
      </c>
      <c r="L608" s="512">
        <v>1</v>
      </c>
      <c r="M608" s="512">
        <v>332</v>
      </c>
      <c r="N608" s="512">
        <v>8</v>
      </c>
      <c r="O608" s="512">
        <v>2672</v>
      </c>
      <c r="P608" s="535">
        <v>4.024096385542169</v>
      </c>
      <c r="Q608" s="513">
        <v>334</v>
      </c>
    </row>
    <row r="609" spans="1:17" ht="14.45" customHeight="1" x14ac:dyDescent="0.2">
      <c r="A609" s="507" t="s">
        <v>1769</v>
      </c>
      <c r="B609" s="508" t="s">
        <v>1588</v>
      </c>
      <c r="C609" s="508" t="s">
        <v>1589</v>
      </c>
      <c r="D609" s="508" t="s">
        <v>1709</v>
      </c>
      <c r="E609" s="508" t="s">
        <v>1710</v>
      </c>
      <c r="F609" s="512">
        <v>146</v>
      </c>
      <c r="G609" s="512">
        <v>37960</v>
      </c>
      <c r="H609" s="512">
        <v>0.34464600243322258</v>
      </c>
      <c r="I609" s="512">
        <v>260</v>
      </c>
      <c r="J609" s="512">
        <v>422</v>
      </c>
      <c r="K609" s="512">
        <v>110142</v>
      </c>
      <c r="L609" s="512">
        <v>1</v>
      </c>
      <c r="M609" s="512">
        <v>261</v>
      </c>
      <c r="N609" s="512">
        <v>545</v>
      </c>
      <c r="O609" s="512">
        <v>142790</v>
      </c>
      <c r="P609" s="535">
        <v>1.2964173521454123</v>
      </c>
      <c r="Q609" s="513">
        <v>262</v>
      </c>
    </row>
    <row r="610" spans="1:17" ht="14.45" customHeight="1" x14ac:dyDescent="0.2">
      <c r="A610" s="507" t="s">
        <v>1769</v>
      </c>
      <c r="B610" s="508" t="s">
        <v>1588</v>
      </c>
      <c r="C610" s="508" t="s">
        <v>1589</v>
      </c>
      <c r="D610" s="508" t="s">
        <v>1711</v>
      </c>
      <c r="E610" s="508" t="s">
        <v>1712</v>
      </c>
      <c r="F610" s="512"/>
      <c r="G610" s="512"/>
      <c r="H610" s="512"/>
      <c r="I610" s="512"/>
      <c r="J610" s="512">
        <v>4</v>
      </c>
      <c r="K610" s="512">
        <v>660</v>
      </c>
      <c r="L610" s="512">
        <v>1</v>
      </c>
      <c r="M610" s="512">
        <v>165</v>
      </c>
      <c r="N610" s="512">
        <v>9</v>
      </c>
      <c r="O610" s="512">
        <v>1494</v>
      </c>
      <c r="P610" s="535">
        <v>2.2636363636363637</v>
      </c>
      <c r="Q610" s="513">
        <v>166</v>
      </c>
    </row>
    <row r="611" spans="1:17" ht="14.45" customHeight="1" x14ac:dyDescent="0.2">
      <c r="A611" s="507" t="s">
        <v>1769</v>
      </c>
      <c r="B611" s="508" t="s">
        <v>1588</v>
      </c>
      <c r="C611" s="508" t="s">
        <v>1589</v>
      </c>
      <c r="D611" s="508" t="s">
        <v>1713</v>
      </c>
      <c r="E611" s="508" t="s">
        <v>1714</v>
      </c>
      <c r="F611" s="512"/>
      <c r="G611" s="512"/>
      <c r="H611" s="512"/>
      <c r="I611" s="512"/>
      <c r="J611" s="512">
        <v>1</v>
      </c>
      <c r="K611" s="512">
        <v>1078</v>
      </c>
      <c r="L611" s="512">
        <v>1</v>
      </c>
      <c r="M611" s="512">
        <v>1078</v>
      </c>
      <c r="N611" s="512"/>
      <c r="O611" s="512"/>
      <c r="P611" s="535"/>
      <c r="Q611" s="513"/>
    </row>
    <row r="612" spans="1:17" ht="14.45" customHeight="1" x14ac:dyDescent="0.2">
      <c r="A612" s="507" t="s">
        <v>1769</v>
      </c>
      <c r="B612" s="508" t="s">
        <v>1588</v>
      </c>
      <c r="C612" s="508" t="s">
        <v>1589</v>
      </c>
      <c r="D612" s="508" t="s">
        <v>1715</v>
      </c>
      <c r="E612" s="508" t="s">
        <v>1716</v>
      </c>
      <c r="F612" s="512"/>
      <c r="G612" s="512"/>
      <c r="H612" s="512"/>
      <c r="I612" s="512"/>
      <c r="J612" s="512">
        <v>2</v>
      </c>
      <c r="K612" s="512">
        <v>303</v>
      </c>
      <c r="L612" s="512">
        <v>1</v>
      </c>
      <c r="M612" s="512">
        <v>151.5</v>
      </c>
      <c r="N612" s="512">
        <v>16</v>
      </c>
      <c r="O612" s="512">
        <v>2432</v>
      </c>
      <c r="P612" s="535">
        <v>8.0264026402640258</v>
      </c>
      <c r="Q612" s="513">
        <v>152</v>
      </c>
    </row>
    <row r="613" spans="1:17" ht="14.45" customHeight="1" x14ac:dyDescent="0.2">
      <c r="A613" s="507" t="s">
        <v>1770</v>
      </c>
      <c r="B613" s="508" t="s">
        <v>1588</v>
      </c>
      <c r="C613" s="508" t="s">
        <v>1589</v>
      </c>
      <c r="D613" s="508" t="s">
        <v>1590</v>
      </c>
      <c r="E613" s="508" t="s">
        <v>1591</v>
      </c>
      <c r="F613" s="512">
        <v>352</v>
      </c>
      <c r="G613" s="512">
        <v>60896</v>
      </c>
      <c r="H613" s="512">
        <v>0.89968383417545728</v>
      </c>
      <c r="I613" s="512">
        <v>173</v>
      </c>
      <c r="J613" s="512">
        <v>389</v>
      </c>
      <c r="K613" s="512">
        <v>67686</v>
      </c>
      <c r="L613" s="512">
        <v>1</v>
      </c>
      <c r="M613" s="512">
        <v>174</v>
      </c>
      <c r="N613" s="512">
        <v>483</v>
      </c>
      <c r="O613" s="512">
        <v>84525</v>
      </c>
      <c r="P613" s="535">
        <v>1.248781136424076</v>
      </c>
      <c r="Q613" s="513">
        <v>175</v>
      </c>
    </row>
    <row r="614" spans="1:17" ht="14.45" customHeight="1" x14ac:dyDescent="0.2">
      <c r="A614" s="507" t="s">
        <v>1770</v>
      </c>
      <c r="B614" s="508" t="s">
        <v>1588</v>
      </c>
      <c r="C614" s="508" t="s">
        <v>1589</v>
      </c>
      <c r="D614" s="508" t="s">
        <v>1604</v>
      </c>
      <c r="E614" s="508" t="s">
        <v>1605</v>
      </c>
      <c r="F614" s="512">
        <v>6</v>
      </c>
      <c r="G614" s="512">
        <v>6420</v>
      </c>
      <c r="H614" s="512">
        <v>0.5</v>
      </c>
      <c r="I614" s="512">
        <v>1070</v>
      </c>
      <c r="J614" s="512">
        <v>12</v>
      </c>
      <c r="K614" s="512">
        <v>12840</v>
      </c>
      <c r="L614" s="512">
        <v>1</v>
      </c>
      <c r="M614" s="512">
        <v>1070</v>
      </c>
      <c r="N614" s="512">
        <v>17</v>
      </c>
      <c r="O614" s="512">
        <v>18241</v>
      </c>
      <c r="P614" s="535">
        <v>1.4206386292834892</v>
      </c>
      <c r="Q614" s="513">
        <v>1073</v>
      </c>
    </row>
    <row r="615" spans="1:17" ht="14.45" customHeight="1" x14ac:dyDescent="0.2">
      <c r="A615" s="507" t="s">
        <v>1770</v>
      </c>
      <c r="B615" s="508" t="s">
        <v>1588</v>
      </c>
      <c r="C615" s="508" t="s">
        <v>1589</v>
      </c>
      <c r="D615" s="508" t="s">
        <v>1606</v>
      </c>
      <c r="E615" s="508" t="s">
        <v>1607</v>
      </c>
      <c r="F615" s="512">
        <v>156</v>
      </c>
      <c r="G615" s="512">
        <v>7176</v>
      </c>
      <c r="H615" s="512">
        <v>0.82105263157894737</v>
      </c>
      <c r="I615" s="512">
        <v>46</v>
      </c>
      <c r="J615" s="512">
        <v>190</v>
      </c>
      <c r="K615" s="512">
        <v>8740</v>
      </c>
      <c r="L615" s="512">
        <v>1</v>
      </c>
      <c r="M615" s="512">
        <v>46</v>
      </c>
      <c r="N615" s="512">
        <v>326</v>
      </c>
      <c r="O615" s="512">
        <v>15322</v>
      </c>
      <c r="P615" s="535">
        <v>1.7530892448512585</v>
      </c>
      <c r="Q615" s="513">
        <v>47</v>
      </c>
    </row>
    <row r="616" spans="1:17" ht="14.45" customHeight="1" x14ac:dyDescent="0.2">
      <c r="A616" s="507" t="s">
        <v>1770</v>
      </c>
      <c r="B616" s="508" t="s">
        <v>1588</v>
      </c>
      <c r="C616" s="508" t="s">
        <v>1589</v>
      </c>
      <c r="D616" s="508" t="s">
        <v>1608</v>
      </c>
      <c r="E616" s="508" t="s">
        <v>1609</v>
      </c>
      <c r="F616" s="512">
        <v>33</v>
      </c>
      <c r="G616" s="512">
        <v>11451</v>
      </c>
      <c r="H616" s="512">
        <v>1.1000000000000001</v>
      </c>
      <c r="I616" s="512">
        <v>347</v>
      </c>
      <c r="J616" s="512">
        <v>30</v>
      </c>
      <c r="K616" s="512">
        <v>10410</v>
      </c>
      <c r="L616" s="512">
        <v>1</v>
      </c>
      <c r="M616" s="512">
        <v>347</v>
      </c>
      <c r="N616" s="512">
        <v>33</v>
      </c>
      <c r="O616" s="512">
        <v>11484</v>
      </c>
      <c r="P616" s="535">
        <v>1.1031700288184438</v>
      </c>
      <c r="Q616" s="513">
        <v>348</v>
      </c>
    </row>
    <row r="617" spans="1:17" ht="14.45" customHeight="1" x14ac:dyDescent="0.2">
      <c r="A617" s="507" t="s">
        <v>1770</v>
      </c>
      <c r="B617" s="508" t="s">
        <v>1588</v>
      </c>
      <c r="C617" s="508" t="s">
        <v>1589</v>
      </c>
      <c r="D617" s="508" t="s">
        <v>1610</v>
      </c>
      <c r="E617" s="508" t="s">
        <v>1611</v>
      </c>
      <c r="F617" s="512"/>
      <c r="G617" s="512"/>
      <c r="H617" s="512"/>
      <c r="I617" s="512"/>
      <c r="J617" s="512">
        <v>6</v>
      </c>
      <c r="K617" s="512">
        <v>306</v>
      </c>
      <c r="L617" s="512">
        <v>1</v>
      </c>
      <c r="M617" s="512">
        <v>51</v>
      </c>
      <c r="N617" s="512">
        <v>22</v>
      </c>
      <c r="O617" s="512">
        <v>1122</v>
      </c>
      <c r="P617" s="535">
        <v>3.6666666666666665</v>
      </c>
      <c r="Q617" s="513">
        <v>51</v>
      </c>
    </row>
    <row r="618" spans="1:17" ht="14.45" customHeight="1" x14ac:dyDescent="0.2">
      <c r="A618" s="507" t="s">
        <v>1770</v>
      </c>
      <c r="B618" s="508" t="s">
        <v>1588</v>
      </c>
      <c r="C618" s="508" t="s">
        <v>1589</v>
      </c>
      <c r="D618" s="508" t="s">
        <v>1614</v>
      </c>
      <c r="E618" s="508" t="s">
        <v>1615</v>
      </c>
      <c r="F618" s="512">
        <v>76</v>
      </c>
      <c r="G618" s="512">
        <v>28652</v>
      </c>
      <c r="H618" s="512">
        <v>0.72380952380952379</v>
      </c>
      <c r="I618" s="512">
        <v>377</v>
      </c>
      <c r="J618" s="512">
        <v>105</v>
      </c>
      <c r="K618" s="512">
        <v>39585</v>
      </c>
      <c r="L618" s="512">
        <v>1</v>
      </c>
      <c r="M618" s="512">
        <v>377</v>
      </c>
      <c r="N618" s="512">
        <v>135</v>
      </c>
      <c r="O618" s="512">
        <v>51030</v>
      </c>
      <c r="P618" s="535">
        <v>1.2891246684350133</v>
      </c>
      <c r="Q618" s="513">
        <v>378</v>
      </c>
    </row>
    <row r="619" spans="1:17" ht="14.45" customHeight="1" x14ac:dyDescent="0.2">
      <c r="A619" s="507" t="s">
        <v>1770</v>
      </c>
      <c r="B619" s="508" t="s">
        <v>1588</v>
      </c>
      <c r="C619" s="508" t="s">
        <v>1589</v>
      </c>
      <c r="D619" s="508" t="s">
        <v>1618</v>
      </c>
      <c r="E619" s="508" t="s">
        <v>1619</v>
      </c>
      <c r="F619" s="512">
        <v>29</v>
      </c>
      <c r="G619" s="512">
        <v>15196</v>
      </c>
      <c r="H619" s="512">
        <v>0.93548387096774188</v>
      </c>
      <c r="I619" s="512">
        <v>524</v>
      </c>
      <c r="J619" s="512">
        <v>31</v>
      </c>
      <c r="K619" s="512">
        <v>16244</v>
      </c>
      <c r="L619" s="512">
        <v>1</v>
      </c>
      <c r="M619" s="512">
        <v>524</v>
      </c>
      <c r="N619" s="512">
        <v>70</v>
      </c>
      <c r="O619" s="512">
        <v>36750</v>
      </c>
      <c r="P619" s="535">
        <v>2.2623737995567592</v>
      </c>
      <c r="Q619" s="513">
        <v>525</v>
      </c>
    </row>
    <row r="620" spans="1:17" ht="14.45" customHeight="1" x14ac:dyDescent="0.2">
      <c r="A620" s="507" t="s">
        <v>1770</v>
      </c>
      <c r="B620" s="508" t="s">
        <v>1588</v>
      </c>
      <c r="C620" s="508" t="s">
        <v>1589</v>
      </c>
      <c r="D620" s="508" t="s">
        <v>1620</v>
      </c>
      <c r="E620" s="508" t="s">
        <v>1621</v>
      </c>
      <c r="F620" s="512">
        <v>13</v>
      </c>
      <c r="G620" s="512">
        <v>741</v>
      </c>
      <c r="H620" s="512">
        <v>0.64716157205240177</v>
      </c>
      <c r="I620" s="512">
        <v>57</v>
      </c>
      <c r="J620" s="512">
        <v>20</v>
      </c>
      <c r="K620" s="512">
        <v>1145</v>
      </c>
      <c r="L620" s="512">
        <v>1</v>
      </c>
      <c r="M620" s="512">
        <v>57.25</v>
      </c>
      <c r="N620" s="512">
        <v>5</v>
      </c>
      <c r="O620" s="512">
        <v>290</v>
      </c>
      <c r="P620" s="535">
        <v>0.25327510917030566</v>
      </c>
      <c r="Q620" s="513">
        <v>58</v>
      </c>
    </row>
    <row r="621" spans="1:17" ht="14.45" customHeight="1" x14ac:dyDescent="0.2">
      <c r="A621" s="507" t="s">
        <v>1770</v>
      </c>
      <c r="B621" s="508" t="s">
        <v>1588</v>
      </c>
      <c r="C621" s="508" t="s">
        <v>1589</v>
      </c>
      <c r="D621" s="508" t="s">
        <v>1622</v>
      </c>
      <c r="E621" s="508" t="s">
        <v>1623</v>
      </c>
      <c r="F621" s="512">
        <v>2</v>
      </c>
      <c r="G621" s="512">
        <v>448</v>
      </c>
      <c r="H621" s="512">
        <v>0.66370370370370368</v>
      </c>
      <c r="I621" s="512">
        <v>224</v>
      </c>
      <c r="J621" s="512">
        <v>3</v>
      </c>
      <c r="K621" s="512">
        <v>675</v>
      </c>
      <c r="L621" s="512">
        <v>1</v>
      </c>
      <c r="M621" s="512">
        <v>225</v>
      </c>
      <c r="N621" s="512">
        <v>2</v>
      </c>
      <c r="O621" s="512">
        <v>452</v>
      </c>
      <c r="P621" s="535">
        <v>0.66962962962962957</v>
      </c>
      <c r="Q621" s="513">
        <v>226</v>
      </c>
    </row>
    <row r="622" spans="1:17" ht="14.45" customHeight="1" x14ac:dyDescent="0.2">
      <c r="A622" s="507" t="s">
        <v>1770</v>
      </c>
      <c r="B622" s="508" t="s">
        <v>1588</v>
      </c>
      <c r="C622" s="508" t="s">
        <v>1589</v>
      </c>
      <c r="D622" s="508" t="s">
        <v>1624</v>
      </c>
      <c r="E622" s="508" t="s">
        <v>1625</v>
      </c>
      <c r="F622" s="512">
        <v>3</v>
      </c>
      <c r="G622" s="512">
        <v>1659</v>
      </c>
      <c r="H622" s="512">
        <v>0.99819494584837543</v>
      </c>
      <c r="I622" s="512">
        <v>553</v>
      </c>
      <c r="J622" s="512">
        <v>3</v>
      </c>
      <c r="K622" s="512">
        <v>1662</v>
      </c>
      <c r="L622" s="512">
        <v>1</v>
      </c>
      <c r="M622" s="512">
        <v>554</v>
      </c>
      <c r="N622" s="512">
        <v>2</v>
      </c>
      <c r="O622" s="512">
        <v>1110</v>
      </c>
      <c r="P622" s="535">
        <v>0.66787003610108309</v>
      </c>
      <c r="Q622" s="513">
        <v>555</v>
      </c>
    </row>
    <row r="623" spans="1:17" ht="14.45" customHeight="1" x14ac:dyDescent="0.2">
      <c r="A623" s="507" t="s">
        <v>1770</v>
      </c>
      <c r="B623" s="508" t="s">
        <v>1588</v>
      </c>
      <c r="C623" s="508" t="s">
        <v>1589</v>
      </c>
      <c r="D623" s="508" t="s">
        <v>1626</v>
      </c>
      <c r="E623" s="508" t="s">
        <v>1627</v>
      </c>
      <c r="F623" s="512"/>
      <c r="G623" s="512"/>
      <c r="H623" s="512"/>
      <c r="I623" s="512"/>
      <c r="J623" s="512">
        <v>1</v>
      </c>
      <c r="K623" s="512">
        <v>214</v>
      </c>
      <c r="L623" s="512">
        <v>1</v>
      </c>
      <c r="M623" s="512">
        <v>214</v>
      </c>
      <c r="N623" s="512">
        <v>2</v>
      </c>
      <c r="O623" s="512">
        <v>432</v>
      </c>
      <c r="P623" s="535">
        <v>2.0186915887850465</v>
      </c>
      <c r="Q623" s="513">
        <v>216</v>
      </c>
    </row>
    <row r="624" spans="1:17" ht="14.45" customHeight="1" x14ac:dyDescent="0.2">
      <c r="A624" s="507" t="s">
        <v>1770</v>
      </c>
      <c r="B624" s="508" t="s">
        <v>1588</v>
      </c>
      <c r="C624" s="508" t="s">
        <v>1589</v>
      </c>
      <c r="D624" s="508" t="s">
        <v>1634</v>
      </c>
      <c r="E624" s="508" t="s">
        <v>1635</v>
      </c>
      <c r="F624" s="512">
        <v>100</v>
      </c>
      <c r="G624" s="512">
        <v>1700</v>
      </c>
      <c r="H624" s="512">
        <v>0.94339622641509435</v>
      </c>
      <c r="I624" s="512">
        <v>17</v>
      </c>
      <c r="J624" s="512">
        <v>106</v>
      </c>
      <c r="K624" s="512">
        <v>1802</v>
      </c>
      <c r="L624" s="512">
        <v>1</v>
      </c>
      <c r="M624" s="512">
        <v>17</v>
      </c>
      <c r="N624" s="512">
        <v>140</v>
      </c>
      <c r="O624" s="512">
        <v>2380</v>
      </c>
      <c r="P624" s="535">
        <v>1.320754716981132</v>
      </c>
      <c r="Q624" s="513">
        <v>17</v>
      </c>
    </row>
    <row r="625" spans="1:17" ht="14.45" customHeight="1" x14ac:dyDescent="0.2">
      <c r="A625" s="507" t="s">
        <v>1770</v>
      </c>
      <c r="B625" s="508" t="s">
        <v>1588</v>
      </c>
      <c r="C625" s="508" t="s">
        <v>1589</v>
      </c>
      <c r="D625" s="508" t="s">
        <v>1636</v>
      </c>
      <c r="E625" s="508" t="s">
        <v>1637</v>
      </c>
      <c r="F625" s="512">
        <v>4</v>
      </c>
      <c r="G625" s="512">
        <v>572</v>
      </c>
      <c r="H625" s="512"/>
      <c r="I625" s="512">
        <v>143</v>
      </c>
      <c r="J625" s="512">
        <v>0</v>
      </c>
      <c r="K625" s="512">
        <v>0</v>
      </c>
      <c r="L625" s="512"/>
      <c r="M625" s="512"/>
      <c r="N625" s="512">
        <v>1</v>
      </c>
      <c r="O625" s="512">
        <v>144</v>
      </c>
      <c r="P625" s="535"/>
      <c r="Q625" s="513">
        <v>144</v>
      </c>
    </row>
    <row r="626" spans="1:17" ht="14.45" customHeight="1" x14ac:dyDescent="0.2">
      <c r="A626" s="507" t="s">
        <v>1770</v>
      </c>
      <c r="B626" s="508" t="s">
        <v>1588</v>
      </c>
      <c r="C626" s="508" t="s">
        <v>1589</v>
      </c>
      <c r="D626" s="508" t="s">
        <v>1638</v>
      </c>
      <c r="E626" s="508" t="s">
        <v>1639</v>
      </c>
      <c r="F626" s="512">
        <v>12</v>
      </c>
      <c r="G626" s="512">
        <v>780</v>
      </c>
      <c r="H626" s="512">
        <v>1.5</v>
      </c>
      <c r="I626" s="512">
        <v>65</v>
      </c>
      <c r="J626" s="512">
        <v>8</v>
      </c>
      <c r="K626" s="512">
        <v>520</v>
      </c>
      <c r="L626" s="512">
        <v>1</v>
      </c>
      <c r="M626" s="512">
        <v>65</v>
      </c>
      <c r="N626" s="512">
        <v>3</v>
      </c>
      <c r="O626" s="512">
        <v>198</v>
      </c>
      <c r="P626" s="535">
        <v>0.38076923076923075</v>
      </c>
      <c r="Q626" s="513">
        <v>66</v>
      </c>
    </row>
    <row r="627" spans="1:17" ht="14.45" customHeight="1" x14ac:dyDescent="0.2">
      <c r="A627" s="507" t="s">
        <v>1770</v>
      </c>
      <c r="B627" s="508" t="s">
        <v>1588</v>
      </c>
      <c r="C627" s="508" t="s">
        <v>1589</v>
      </c>
      <c r="D627" s="508" t="s">
        <v>1644</v>
      </c>
      <c r="E627" s="508" t="s">
        <v>1645</v>
      </c>
      <c r="F627" s="512">
        <v>567</v>
      </c>
      <c r="G627" s="512">
        <v>77112</v>
      </c>
      <c r="H627" s="512">
        <v>1.0106289563701656</v>
      </c>
      <c r="I627" s="512">
        <v>136</v>
      </c>
      <c r="J627" s="512">
        <v>558</v>
      </c>
      <c r="K627" s="512">
        <v>76301</v>
      </c>
      <c r="L627" s="512">
        <v>1</v>
      </c>
      <c r="M627" s="512">
        <v>136.74014336917563</v>
      </c>
      <c r="N627" s="512">
        <v>677</v>
      </c>
      <c r="O627" s="512">
        <v>93426</v>
      </c>
      <c r="P627" s="535">
        <v>1.2244400466573178</v>
      </c>
      <c r="Q627" s="513">
        <v>138</v>
      </c>
    </row>
    <row r="628" spans="1:17" ht="14.45" customHeight="1" x14ac:dyDescent="0.2">
      <c r="A628" s="507" t="s">
        <v>1770</v>
      </c>
      <c r="B628" s="508" t="s">
        <v>1588</v>
      </c>
      <c r="C628" s="508" t="s">
        <v>1589</v>
      </c>
      <c r="D628" s="508" t="s">
        <v>1646</v>
      </c>
      <c r="E628" s="508" t="s">
        <v>1647</v>
      </c>
      <c r="F628" s="512">
        <v>145</v>
      </c>
      <c r="G628" s="512">
        <v>13195</v>
      </c>
      <c r="H628" s="512">
        <v>0.96666666666666667</v>
      </c>
      <c r="I628" s="512">
        <v>91</v>
      </c>
      <c r="J628" s="512">
        <v>150</v>
      </c>
      <c r="K628" s="512">
        <v>13650</v>
      </c>
      <c r="L628" s="512">
        <v>1</v>
      </c>
      <c r="M628" s="512">
        <v>91</v>
      </c>
      <c r="N628" s="512">
        <v>136</v>
      </c>
      <c r="O628" s="512">
        <v>12512</v>
      </c>
      <c r="P628" s="535">
        <v>0.91663003663003662</v>
      </c>
      <c r="Q628" s="513">
        <v>92</v>
      </c>
    </row>
    <row r="629" spans="1:17" ht="14.45" customHeight="1" x14ac:dyDescent="0.2">
      <c r="A629" s="507" t="s">
        <v>1770</v>
      </c>
      <c r="B629" s="508" t="s">
        <v>1588</v>
      </c>
      <c r="C629" s="508" t="s">
        <v>1589</v>
      </c>
      <c r="D629" s="508" t="s">
        <v>1648</v>
      </c>
      <c r="E629" s="508" t="s">
        <v>1649</v>
      </c>
      <c r="F629" s="512">
        <v>6</v>
      </c>
      <c r="G629" s="512">
        <v>822</v>
      </c>
      <c r="H629" s="512">
        <v>0.98916967509025266</v>
      </c>
      <c r="I629" s="512">
        <v>137</v>
      </c>
      <c r="J629" s="512">
        <v>6</v>
      </c>
      <c r="K629" s="512">
        <v>831</v>
      </c>
      <c r="L629" s="512">
        <v>1</v>
      </c>
      <c r="M629" s="512">
        <v>138.5</v>
      </c>
      <c r="N629" s="512">
        <v>8</v>
      </c>
      <c r="O629" s="512">
        <v>1120</v>
      </c>
      <c r="P629" s="535">
        <v>1.3477737665463296</v>
      </c>
      <c r="Q629" s="513">
        <v>140</v>
      </c>
    </row>
    <row r="630" spans="1:17" ht="14.45" customHeight="1" x14ac:dyDescent="0.2">
      <c r="A630" s="507" t="s">
        <v>1770</v>
      </c>
      <c r="B630" s="508" t="s">
        <v>1588</v>
      </c>
      <c r="C630" s="508" t="s">
        <v>1589</v>
      </c>
      <c r="D630" s="508" t="s">
        <v>1650</v>
      </c>
      <c r="E630" s="508" t="s">
        <v>1651</v>
      </c>
      <c r="F630" s="512">
        <v>27</v>
      </c>
      <c r="G630" s="512">
        <v>1782</v>
      </c>
      <c r="H630" s="512">
        <v>1.1179422835633626</v>
      </c>
      <c r="I630" s="512">
        <v>66</v>
      </c>
      <c r="J630" s="512">
        <v>24</v>
      </c>
      <c r="K630" s="512">
        <v>1594</v>
      </c>
      <c r="L630" s="512">
        <v>1</v>
      </c>
      <c r="M630" s="512">
        <v>66.416666666666671</v>
      </c>
      <c r="N630" s="512">
        <v>29</v>
      </c>
      <c r="O630" s="512">
        <v>1943</v>
      </c>
      <c r="P630" s="535">
        <v>1.2189460476787954</v>
      </c>
      <c r="Q630" s="513">
        <v>67</v>
      </c>
    </row>
    <row r="631" spans="1:17" ht="14.45" customHeight="1" x14ac:dyDescent="0.2">
      <c r="A631" s="507" t="s">
        <v>1770</v>
      </c>
      <c r="B631" s="508" t="s">
        <v>1588</v>
      </c>
      <c r="C631" s="508" t="s">
        <v>1589</v>
      </c>
      <c r="D631" s="508" t="s">
        <v>1652</v>
      </c>
      <c r="E631" s="508" t="s">
        <v>1653</v>
      </c>
      <c r="F631" s="512">
        <v>94</v>
      </c>
      <c r="G631" s="512">
        <v>30832</v>
      </c>
      <c r="H631" s="512">
        <v>0.86238532110091748</v>
      </c>
      <c r="I631" s="512">
        <v>328</v>
      </c>
      <c r="J631" s="512">
        <v>109</v>
      </c>
      <c r="K631" s="512">
        <v>35752</v>
      </c>
      <c r="L631" s="512">
        <v>1</v>
      </c>
      <c r="M631" s="512">
        <v>328</v>
      </c>
      <c r="N631" s="512">
        <v>148</v>
      </c>
      <c r="O631" s="512">
        <v>48692</v>
      </c>
      <c r="P631" s="535">
        <v>1.3619377936898636</v>
      </c>
      <c r="Q631" s="513">
        <v>329</v>
      </c>
    </row>
    <row r="632" spans="1:17" ht="14.45" customHeight="1" x14ac:dyDescent="0.2">
      <c r="A632" s="507" t="s">
        <v>1770</v>
      </c>
      <c r="B632" s="508" t="s">
        <v>1588</v>
      </c>
      <c r="C632" s="508" t="s">
        <v>1589</v>
      </c>
      <c r="D632" s="508" t="s">
        <v>1660</v>
      </c>
      <c r="E632" s="508" t="s">
        <v>1661</v>
      </c>
      <c r="F632" s="512">
        <v>108</v>
      </c>
      <c r="G632" s="512">
        <v>5508</v>
      </c>
      <c r="H632" s="512">
        <v>1</v>
      </c>
      <c r="I632" s="512">
        <v>51</v>
      </c>
      <c r="J632" s="512">
        <v>108</v>
      </c>
      <c r="K632" s="512">
        <v>5508</v>
      </c>
      <c r="L632" s="512">
        <v>1</v>
      </c>
      <c r="M632" s="512">
        <v>51</v>
      </c>
      <c r="N632" s="512">
        <v>145</v>
      </c>
      <c r="O632" s="512">
        <v>7540</v>
      </c>
      <c r="P632" s="535">
        <v>1.3689179375453886</v>
      </c>
      <c r="Q632" s="513">
        <v>52</v>
      </c>
    </row>
    <row r="633" spans="1:17" ht="14.45" customHeight="1" x14ac:dyDescent="0.2">
      <c r="A633" s="507" t="s">
        <v>1770</v>
      </c>
      <c r="B633" s="508" t="s">
        <v>1588</v>
      </c>
      <c r="C633" s="508" t="s">
        <v>1589</v>
      </c>
      <c r="D633" s="508" t="s">
        <v>1668</v>
      </c>
      <c r="E633" s="508" t="s">
        <v>1669</v>
      </c>
      <c r="F633" s="512">
        <v>1</v>
      </c>
      <c r="G633" s="512">
        <v>207</v>
      </c>
      <c r="H633" s="512"/>
      <c r="I633" s="512">
        <v>207</v>
      </c>
      <c r="J633" s="512">
        <v>0</v>
      </c>
      <c r="K633" s="512">
        <v>0</v>
      </c>
      <c r="L633" s="512"/>
      <c r="M633" s="512"/>
      <c r="N633" s="512"/>
      <c r="O633" s="512"/>
      <c r="P633" s="535"/>
      <c r="Q633" s="513"/>
    </row>
    <row r="634" spans="1:17" ht="14.45" customHeight="1" x14ac:dyDescent="0.2">
      <c r="A634" s="507" t="s">
        <v>1770</v>
      </c>
      <c r="B634" s="508" t="s">
        <v>1588</v>
      </c>
      <c r="C634" s="508" t="s">
        <v>1589</v>
      </c>
      <c r="D634" s="508" t="s">
        <v>1670</v>
      </c>
      <c r="E634" s="508" t="s">
        <v>1671</v>
      </c>
      <c r="F634" s="512">
        <v>1</v>
      </c>
      <c r="G634" s="512">
        <v>763</v>
      </c>
      <c r="H634" s="512">
        <v>1</v>
      </c>
      <c r="I634" s="512">
        <v>763</v>
      </c>
      <c r="J634" s="512">
        <v>1</v>
      </c>
      <c r="K634" s="512">
        <v>763</v>
      </c>
      <c r="L634" s="512">
        <v>1</v>
      </c>
      <c r="M634" s="512">
        <v>763</v>
      </c>
      <c r="N634" s="512">
        <v>2</v>
      </c>
      <c r="O634" s="512">
        <v>1528</v>
      </c>
      <c r="P634" s="535">
        <v>2.0026212319790302</v>
      </c>
      <c r="Q634" s="513">
        <v>764</v>
      </c>
    </row>
    <row r="635" spans="1:17" ht="14.45" customHeight="1" x14ac:dyDescent="0.2">
      <c r="A635" s="507" t="s">
        <v>1770</v>
      </c>
      <c r="B635" s="508" t="s">
        <v>1588</v>
      </c>
      <c r="C635" s="508" t="s">
        <v>1589</v>
      </c>
      <c r="D635" s="508" t="s">
        <v>1674</v>
      </c>
      <c r="E635" s="508" t="s">
        <v>1675</v>
      </c>
      <c r="F635" s="512">
        <v>12</v>
      </c>
      <c r="G635" s="512">
        <v>7344</v>
      </c>
      <c r="H635" s="512">
        <v>0.75</v>
      </c>
      <c r="I635" s="512">
        <v>612</v>
      </c>
      <c r="J635" s="512">
        <v>16</v>
      </c>
      <c r="K635" s="512">
        <v>9792</v>
      </c>
      <c r="L635" s="512">
        <v>1</v>
      </c>
      <c r="M635" s="512">
        <v>612</v>
      </c>
      <c r="N635" s="512">
        <v>29</v>
      </c>
      <c r="O635" s="512">
        <v>17835</v>
      </c>
      <c r="P635" s="535">
        <v>1.8213848039215685</v>
      </c>
      <c r="Q635" s="513">
        <v>615</v>
      </c>
    </row>
    <row r="636" spans="1:17" ht="14.45" customHeight="1" x14ac:dyDescent="0.2">
      <c r="A636" s="507" t="s">
        <v>1770</v>
      </c>
      <c r="B636" s="508" t="s">
        <v>1588</v>
      </c>
      <c r="C636" s="508" t="s">
        <v>1589</v>
      </c>
      <c r="D636" s="508" t="s">
        <v>1685</v>
      </c>
      <c r="E636" s="508" t="s">
        <v>1686</v>
      </c>
      <c r="F636" s="512"/>
      <c r="G636" s="512"/>
      <c r="H636" s="512"/>
      <c r="I636" s="512"/>
      <c r="J636" s="512">
        <v>1</v>
      </c>
      <c r="K636" s="512">
        <v>272</v>
      </c>
      <c r="L636" s="512">
        <v>1</v>
      </c>
      <c r="M636" s="512">
        <v>272</v>
      </c>
      <c r="N636" s="512">
        <v>2</v>
      </c>
      <c r="O636" s="512">
        <v>550</v>
      </c>
      <c r="P636" s="535">
        <v>2.0220588235294117</v>
      </c>
      <c r="Q636" s="513">
        <v>275</v>
      </c>
    </row>
    <row r="637" spans="1:17" ht="14.45" customHeight="1" x14ac:dyDescent="0.2">
      <c r="A637" s="507" t="s">
        <v>1770</v>
      </c>
      <c r="B637" s="508" t="s">
        <v>1588</v>
      </c>
      <c r="C637" s="508" t="s">
        <v>1589</v>
      </c>
      <c r="D637" s="508" t="s">
        <v>1691</v>
      </c>
      <c r="E637" s="508" t="s">
        <v>1692</v>
      </c>
      <c r="F637" s="512">
        <v>2</v>
      </c>
      <c r="G637" s="512">
        <v>94</v>
      </c>
      <c r="H637" s="512"/>
      <c r="I637" s="512">
        <v>47</v>
      </c>
      <c r="J637" s="512"/>
      <c r="K637" s="512"/>
      <c r="L637" s="512"/>
      <c r="M637" s="512"/>
      <c r="N637" s="512">
        <v>1</v>
      </c>
      <c r="O637" s="512">
        <v>47</v>
      </c>
      <c r="P637" s="535"/>
      <c r="Q637" s="513">
        <v>47</v>
      </c>
    </row>
    <row r="638" spans="1:17" ht="14.45" customHeight="1" x14ac:dyDescent="0.2">
      <c r="A638" s="507" t="s">
        <v>1770</v>
      </c>
      <c r="B638" s="508" t="s">
        <v>1588</v>
      </c>
      <c r="C638" s="508" t="s">
        <v>1589</v>
      </c>
      <c r="D638" s="508" t="s">
        <v>1695</v>
      </c>
      <c r="E638" s="508" t="s">
        <v>1696</v>
      </c>
      <c r="F638" s="512"/>
      <c r="G638" s="512"/>
      <c r="H638" s="512"/>
      <c r="I638" s="512"/>
      <c r="J638" s="512">
        <v>1</v>
      </c>
      <c r="K638" s="512">
        <v>377</v>
      </c>
      <c r="L638" s="512">
        <v>1</v>
      </c>
      <c r="M638" s="512">
        <v>377</v>
      </c>
      <c r="N638" s="512"/>
      <c r="O638" s="512"/>
      <c r="P638" s="535"/>
      <c r="Q638" s="513"/>
    </row>
    <row r="639" spans="1:17" ht="14.45" customHeight="1" x14ac:dyDescent="0.2">
      <c r="A639" s="507" t="s">
        <v>1770</v>
      </c>
      <c r="B639" s="508" t="s">
        <v>1588</v>
      </c>
      <c r="C639" s="508" t="s">
        <v>1589</v>
      </c>
      <c r="D639" s="508" t="s">
        <v>1701</v>
      </c>
      <c r="E639" s="508" t="s">
        <v>1702</v>
      </c>
      <c r="F639" s="512">
        <v>4</v>
      </c>
      <c r="G639" s="512">
        <v>5972</v>
      </c>
      <c r="H639" s="512">
        <v>0.2</v>
      </c>
      <c r="I639" s="512">
        <v>1493</v>
      </c>
      <c r="J639" s="512">
        <v>20</v>
      </c>
      <c r="K639" s="512">
        <v>29860</v>
      </c>
      <c r="L639" s="512">
        <v>1</v>
      </c>
      <c r="M639" s="512">
        <v>1493</v>
      </c>
      <c r="N639" s="512">
        <v>5</v>
      </c>
      <c r="O639" s="512">
        <v>7480</v>
      </c>
      <c r="P639" s="535">
        <v>0.25050234427327528</v>
      </c>
      <c r="Q639" s="513">
        <v>1496</v>
      </c>
    </row>
    <row r="640" spans="1:17" ht="14.45" customHeight="1" x14ac:dyDescent="0.2">
      <c r="A640" s="507" t="s">
        <v>1770</v>
      </c>
      <c r="B640" s="508" t="s">
        <v>1588</v>
      </c>
      <c r="C640" s="508" t="s">
        <v>1589</v>
      </c>
      <c r="D640" s="508" t="s">
        <v>1703</v>
      </c>
      <c r="E640" s="508" t="s">
        <v>1704</v>
      </c>
      <c r="F640" s="512">
        <v>2</v>
      </c>
      <c r="G640" s="512">
        <v>654</v>
      </c>
      <c r="H640" s="512">
        <v>0.1</v>
      </c>
      <c r="I640" s="512">
        <v>327</v>
      </c>
      <c r="J640" s="512">
        <v>20</v>
      </c>
      <c r="K640" s="512">
        <v>6540</v>
      </c>
      <c r="L640" s="512">
        <v>1</v>
      </c>
      <c r="M640" s="512">
        <v>327</v>
      </c>
      <c r="N640" s="512">
        <v>19</v>
      </c>
      <c r="O640" s="512">
        <v>6251</v>
      </c>
      <c r="P640" s="535">
        <v>0.95581039755351682</v>
      </c>
      <c r="Q640" s="513">
        <v>329</v>
      </c>
    </row>
    <row r="641" spans="1:17" ht="14.45" customHeight="1" x14ac:dyDescent="0.2">
      <c r="A641" s="507" t="s">
        <v>1770</v>
      </c>
      <c r="B641" s="508" t="s">
        <v>1588</v>
      </c>
      <c r="C641" s="508" t="s">
        <v>1589</v>
      </c>
      <c r="D641" s="508" t="s">
        <v>1705</v>
      </c>
      <c r="E641" s="508" t="s">
        <v>1706</v>
      </c>
      <c r="F641" s="512"/>
      <c r="G641" s="512"/>
      <c r="H641" s="512"/>
      <c r="I641" s="512"/>
      <c r="J641" s="512">
        <v>4</v>
      </c>
      <c r="K641" s="512">
        <v>3552</v>
      </c>
      <c r="L641" s="512">
        <v>1</v>
      </c>
      <c r="M641" s="512">
        <v>888</v>
      </c>
      <c r="N641" s="512"/>
      <c r="O641" s="512"/>
      <c r="P641" s="535"/>
      <c r="Q641" s="513"/>
    </row>
    <row r="642" spans="1:17" ht="14.45" customHeight="1" x14ac:dyDescent="0.2">
      <c r="A642" s="507" t="s">
        <v>1770</v>
      </c>
      <c r="B642" s="508" t="s">
        <v>1588</v>
      </c>
      <c r="C642" s="508" t="s">
        <v>1589</v>
      </c>
      <c r="D642" s="508" t="s">
        <v>1709</v>
      </c>
      <c r="E642" s="508" t="s">
        <v>1710</v>
      </c>
      <c r="F642" s="512">
        <v>171</v>
      </c>
      <c r="G642" s="512">
        <v>44460</v>
      </c>
      <c r="H642" s="512">
        <v>0.4459288680267196</v>
      </c>
      <c r="I642" s="512">
        <v>260</v>
      </c>
      <c r="J642" s="512">
        <v>382</v>
      </c>
      <c r="K642" s="512">
        <v>99702</v>
      </c>
      <c r="L642" s="512">
        <v>1</v>
      </c>
      <c r="M642" s="512">
        <v>261</v>
      </c>
      <c r="N642" s="512">
        <v>583</v>
      </c>
      <c r="O642" s="512">
        <v>152746</v>
      </c>
      <c r="P642" s="535">
        <v>1.53202543579868</v>
      </c>
      <c r="Q642" s="513">
        <v>262</v>
      </c>
    </row>
    <row r="643" spans="1:17" ht="14.45" customHeight="1" x14ac:dyDescent="0.2">
      <c r="A643" s="507" t="s">
        <v>1770</v>
      </c>
      <c r="B643" s="508" t="s">
        <v>1588</v>
      </c>
      <c r="C643" s="508" t="s">
        <v>1589</v>
      </c>
      <c r="D643" s="508" t="s">
        <v>1711</v>
      </c>
      <c r="E643" s="508" t="s">
        <v>1712</v>
      </c>
      <c r="F643" s="512"/>
      <c r="G643" s="512"/>
      <c r="H643" s="512"/>
      <c r="I643" s="512"/>
      <c r="J643" s="512">
        <v>27</v>
      </c>
      <c r="K643" s="512">
        <v>4455</v>
      </c>
      <c r="L643" s="512">
        <v>1</v>
      </c>
      <c r="M643" s="512">
        <v>165</v>
      </c>
      <c r="N643" s="512">
        <v>48</v>
      </c>
      <c r="O643" s="512">
        <v>7968</v>
      </c>
      <c r="P643" s="535">
        <v>1.7885521885521884</v>
      </c>
      <c r="Q643" s="513">
        <v>166</v>
      </c>
    </row>
    <row r="644" spans="1:17" ht="14.45" customHeight="1" x14ac:dyDescent="0.2">
      <c r="A644" s="507" t="s">
        <v>1770</v>
      </c>
      <c r="B644" s="508" t="s">
        <v>1588</v>
      </c>
      <c r="C644" s="508" t="s">
        <v>1589</v>
      </c>
      <c r="D644" s="508" t="s">
        <v>1715</v>
      </c>
      <c r="E644" s="508" t="s">
        <v>1716</v>
      </c>
      <c r="F644" s="512"/>
      <c r="G644" s="512"/>
      <c r="H644" s="512"/>
      <c r="I644" s="512"/>
      <c r="J644" s="512">
        <v>3</v>
      </c>
      <c r="K644" s="512">
        <v>456</v>
      </c>
      <c r="L644" s="512">
        <v>1</v>
      </c>
      <c r="M644" s="512">
        <v>152</v>
      </c>
      <c r="N644" s="512">
        <v>2</v>
      </c>
      <c r="O644" s="512">
        <v>304</v>
      </c>
      <c r="P644" s="535">
        <v>0.66666666666666663</v>
      </c>
      <c r="Q644" s="513">
        <v>152</v>
      </c>
    </row>
    <row r="645" spans="1:17" ht="14.45" customHeight="1" x14ac:dyDescent="0.2">
      <c r="A645" s="507" t="s">
        <v>1771</v>
      </c>
      <c r="B645" s="508" t="s">
        <v>1588</v>
      </c>
      <c r="C645" s="508" t="s">
        <v>1589</v>
      </c>
      <c r="D645" s="508" t="s">
        <v>1606</v>
      </c>
      <c r="E645" s="508" t="s">
        <v>1607</v>
      </c>
      <c r="F645" s="512"/>
      <c r="G645" s="512"/>
      <c r="H645" s="512"/>
      <c r="I645" s="512"/>
      <c r="J645" s="512"/>
      <c r="K645" s="512"/>
      <c r="L645" s="512"/>
      <c r="M645" s="512"/>
      <c r="N645" s="512">
        <v>6</v>
      </c>
      <c r="O645" s="512">
        <v>282</v>
      </c>
      <c r="P645" s="535"/>
      <c r="Q645" s="513">
        <v>47</v>
      </c>
    </row>
    <row r="646" spans="1:17" ht="14.45" customHeight="1" x14ac:dyDescent="0.2">
      <c r="A646" s="507" t="s">
        <v>1771</v>
      </c>
      <c r="B646" s="508" t="s">
        <v>1588</v>
      </c>
      <c r="C646" s="508" t="s">
        <v>1589</v>
      </c>
      <c r="D646" s="508" t="s">
        <v>1608</v>
      </c>
      <c r="E646" s="508" t="s">
        <v>1609</v>
      </c>
      <c r="F646" s="512"/>
      <c r="G646" s="512"/>
      <c r="H646" s="512"/>
      <c r="I646" s="512"/>
      <c r="J646" s="512">
        <v>2</v>
      </c>
      <c r="K646" s="512">
        <v>694</v>
      </c>
      <c r="L646" s="512">
        <v>1</v>
      </c>
      <c r="M646" s="512">
        <v>347</v>
      </c>
      <c r="N646" s="512"/>
      <c r="O646" s="512"/>
      <c r="P646" s="535"/>
      <c r="Q646" s="513"/>
    </row>
    <row r="647" spans="1:17" ht="14.45" customHeight="1" x14ac:dyDescent="0.2">
      <c r="A647" s="507" t="s">
        <v>1771</v>
      </c>
      <c r="B647" s="508" t="s">
        <v>1588</v>
      </c>
      <c r="C647" s="508" t="s">
        <v>1589</v>
      </c>
      <c r="D647" s="508" t="s">
        <v>1614</v>
      </c>
      <c r="E647" s="508" t="s">
        <v>1615</v>
      </c>
      <c r="F647" s="512"/>
      <c r="G647" s="512"/>
      <c r="H647" s="512"/>
      <c r="I647" s="512"/>
      <c r="J647" s="512">
        <v>2</v>
      </c>
      <c r="K647" s="512">
        <v>754</v>
      </c>
      <c r="L647" s="512">
        <v>1</v>
      </c>
      <c r="M647" s="512">
        <v>377</v>
      </c>
      <c r="N647" s="512"/>
      <c r="O647" s="512"/>
      <c r="P647" s="535"/>
      <c r="Q647" s="513"/>
    </row>
    <row r="648" spans="1:17" ht="14.45" customHeight="1" x14ac:dyDescent="0.2">
      <c r="A648" s="507" t="s">
        <v>1771</v>
      </c>
      <c r="B648" s="508" t="s">
        <v>1588</v>
      </c>
      <c r="C648" s="508" t="s">
        <v>1589</v>
      </c>
      <c r="D648" s="508" t="s">
        <v>1634</v>
      </c>
      <c r="E648" s="508" t="s">
        <v>1635</v>
      </c>
      <c r="F648" s="512"/>
      <c r="G648" s="512"/>
      <c r="H648" s="512"/>
      <c r="I648" s="512"/>
      <c r="J648" s="512">
        <v>1</v>
      </c>
      <c r="K648" s="512">
        <v>17</v>
      </c>
      <c r="L648" s="512">
        <v>1</v>
      </c>
      <c r="M648" s="512">
        <v>17</v>
      </c>
      <c r="N648" s="512">
        <v>1</v>
      </c>
      <c r="O648" s="512">
        <v>17</v>
      </c>
      <c r="P648" s="535">
        <v>1</v>
      </c>
      <c r="Q648" s="513">
        <v>17</v>
      </c>
    </row>
    <row r="649" spans="1:17" ht="14.45" customHeight="1" x14ac:dyDescent="0.2">
      <c r="A649" s="507" t="s">
        <v>1771</v>
      </c>
      <c r="B649" s="508" t="s">
        <v>1588</v>
      </c>
      <c r="C649" s="508" t="s">
        <v>1589</v>
      </c>
      <c r="D649" s="508" t="s">
        <v>1644</v>
      </c>
      <c r="E649" s="508" t="s">
        <v>1645</v>
      </c>
      <c r="F649" s="512">
        <v>2</v>
      </c>
      <c r="G649" s="512">
        <v>272</v>
      </c>
      <c r="H649" s="512"/>
      <c r="I649" s="512">
        <v>136</v>
      </c>
      <c r="J649" s="512"/>
      <c r="K649" s="512"/>
      <c r="L649" s="512"/>
      <c r="M649" s="512"/>
      <c r="N649" s="512"/>
      <c r="O649" s="512"/>
      <c r="P649" s="535"/>
      <c r="Q649" s="513"/>
    </row>
    <row r="650" spans="1:17" ht="14.45" customHeight="1" x14ac:dyDescent="0.2">
      <c r="A650" s="507" t="s">
        <v>1771</v>
      </c>
      <c r="B650" s="508" t="s">
        <v>1588</v>
      </c>
      <c r="C650" s="508" t="s">
        <v>1589</v>
      </c>
      <c r="D650" s="508" t="s">
        <v>1650</v>
      </c>
      <c r="E650" s="508" t="s">
        <v>1651</v>
      </c>
      <c r="F650" s="512"/>
      <c r="G650" s="512"/>
      <c r="H650" s="512"/>
      <c r="I650" s="512"/>
      <c r="J650" s="512"/>
      <c r="K650" s="512"/>
      <c r="L650" s="512"/>
      <c r="M650" s="512"/>
      <c r="N650" s="512">
        <v>1</v>
      </c>
      <c r="O650" s="512">
        <v>67</v>
      </c>
      <c r="P650" s="535"/>
      <c r="Q650" s="513">
        <v>67</v>
      </c>
    </row>
    <row r="651" spans="1:17" ht="14.45" customHeight="1" x14ac:dyDescent="0.2">
      <c r="A651" s="507" t="s">
        <v>1771</v>
      </c>
      <c r="B651" s="508" t="s">
        <v>1588</v>
      </c>
      <c r="C651" s="508" t="s">
        <v>1589</v>
      </c>
      <c r="D651" s="508" t="s">
        <v>1652</v>
      </c>
      <c r="E651" s="508" t="s">
        <v>1653</v>
      </c>
      <c r="F651" s="512"/>
      <c r="G651" s="512"/>
      <c r="H651" s="512"/>
      <c r="I651" s="512"/>
      <c r="J651" s="512"/>
      <c r="K651" s="512"/>
      <c r="L651" s="512"/>
      <c r="M651" s="512"/>
      <c r="N651" s="512">
        <v>3</v>
      </c>
      <c r="O651" s="512">
        <v>987</v>
      </c>
      <c r="P651" s="535"/>
      <c r="Q651" s="513">
        <v>329</v>
      </c>
    </row>
    <row r="652" spans="1:17" ht="14.45" customHeight="1" x14ac:dyDescent="0.2">
      <c r="A652" s="507" t="s">
        <v>1771</v>
      </c>
      <c r="B652" s="508" t="s">
        <v>1588</v>
      </c>
      <c r="C652" s="508" t="s">
        <v>1589</v>
      </c>
      <c r="D652" s="508" t="s">
        <v>1709</v>
      </c>
      <c r="E652" s="508" t="s">
        <v>1710</v>
      </c>
      <c r="F652" s="512"/>
      <c r="G652" s="512"/>
      <c r="H652" s="512"/>
      <c r="I652" s="512"/>
      <c r="J652" s="512"/>
      <c r="K652" s="512"/>
      <c r="L652" s="512"/>
      <c r="M652" s="512"/>
      <c r="N652" s="512">
        <v>1</v>
      </c>
      <c r="O652" s="512">
        <v>262</v>
      </c>
      <c r="P652" s="535"/>
      <c r="Q652" s="513">
        <v>262</v>
      </c>
    </row>
    <row r="653" spans="1:17" ht="14.45" customHeight="1" x14ac:dyDescent="0.2">
      <c r="A653" s="507" t="s">
        <v>1772</v>
      </c>
      <c r="B653" s="508" t="s">
        <v>1588</v>
      </c>
      <c r="C653" s="508" t="s">
        <v>1589</v>
      </c>
      <c r="D653" s="508" t="s">
        <v>1590</v>
      </c>
      <c r="E653" s="508" t="s">
        <v>1591</v>
      </c>
      <c r="F653" s="512">
        <v>283</v>
      </c>
      <c r="G653" s="512">
        <v>48959</v>
      </c>
      <c r="H653" s="512">
        <v>0.74241045704060893</v>
      </c>
      <c r="I653" s="512">
        <v>173</v>
      </c>
      <c r="J653" s="512">
        <v>379</v>
      </c>
      <c r="K653" s="512">
        <v>65946</v>
      </c>
      <c r="L653" s="512">
        <v>1</v>
      </c>
      <c r="M653" s="512">
        <v>174</v>
      </c>
      <c r="N653" s="512">
        <v>279</v>
      </c>
      <c r="O653" s="512">
        <v>48825</v>
      </c>
      <c r="P653" s="535">
        <v>0.7403784914930398</v>
      </c>
      <c r="Q653" s="513">
        <v>175</v>
      </c>
    </row>
    <row r="654" spans="1:17" ht="14.45" customHeight="1" x14ac:dyDescent="0.2">
      <c r="A654" s="507" t="s">
        <v>1772</v>
      </c>
      <c r="B654" s="508" t="s">
        <v>1588</v>
      </c>
      <c r="C654" s="508" t="s">
        <v>1589</v>
      </c>
      <c r="D654" s="508" t="s">
        <v>1592</v>
      </c>
      <c r="E654" s="508" t="s">
        <v>1593</v>
      </c>
      <c r="F654" s="512"/>
      <c r="G654" s="512"/>
      <c r="H654" s="512"/>
      <c r="I654" s="512"/>
      <c r="J654" s="512">
        <v>1</v>
      </c>
      <c r="K654" s="512">
        <v>193</v>
      </c>
      <c r="L654" s="512">
        <v>1</v>
      </c>
      <c r="M654" s="512">
        <v>193</v>
      </c>
      <c r="N654" s="512"/>
      <c r="O654" s="512"/>
      <c r="P654" s="535"/>
      <c r="Q654" s="513"/>
    </row>
    <row r="655" spans="1:17" ht="14.45" customHeight="1" x14ac:dyDescent="0.2">
      <c r="A655" s="507" t="s">
        <v>1772</v>
      </c>
      <c r="B655" s="508" t="s">
        <v>1588</v>
      </c>
      <c r="C655" s="508" t="s">
        <v>1589</v>
      </c>
      <c r="D655" s="508" t="s">
        <v>1598</v>
      </c>
      <c r="E655" s="508" t="s">
        <v>1599</v>
      </c>
      <c r="F655" s="512"/>
      <c r="G655" s="512"/>
      <c r="H655" s="512"/>
      <c r="I655" s="512"/>
      <c r="J655" s="512">
        <v>1</v>
      </c>
      <c r="K655" s="512">
        <v>256</v>
      </c>
      <c r="L655" s="512">
        <v>1</v>
      </c>
      <c r="M655" s="512">
        <v>256</v>
      </c>
      <c r="N655" s="512"/>
      <c r="O655" s="512"/>
      <c r="P655" s="535"/>
      <c r="Q655" s="513"/>
    </row>
    <row r="656" spans="1:17" ht="14.45" customHeight="1" x14ac:dyDescent="0.2">
      <c r="A656" s="507" t="s">
        <v>1772</v>
      </c>
      <c r="B656" s="508" t="s">
        <v>1588</v>
      </c>
      <c r="C656" s="508" t="s">
        <v>1589</v>
      </c>
      <c r="D656" s="508" t="s">
        <v>1604</v>
      </c>
      <c r="E656" s="508" t="s">
        <v>1605</v>
      </c>
      <c r="F656" s="512">
        <v>1</v>
      </c>
      <c r="G656" s="512">
        <v>1070</v>
      </c>
      <c r="H656" s="512"/>
      <c r="I656" s="512">
        <v>1070</v>
      </c>
      <c r="J656" s="512"/>
      <c r="K656" s="512"/>
      <c r="L656" s="512"/>
      <c r="M656" s="512"/>
      <c r="N656" s="512"/>
      <c r="O656" s="512"/>
      <c r="P656" s="535"/>
      <c r="Q656" s="513"/>
    </row>
    <row r="657" spans="1:17" ht="14.45" customHeight="1" x14ac:dyDescent="0.2">
      <c r="A657" s="507" t="s">
        <v>1772</v>
      </c>
      <c r="B657" s="508" t="s">
        <v>1588</v>
      </c>
      <c r="C657" s="508" t="s">
        <v>1589</v>
      </c>
      <c r="D657" s="508" t="s">
        <v>1606</v>
      </c>
      <c r="E657" s="508" t="s">
        <v>1607</v>
      </c>
      <c r="F657" s="512">
        <v>10</v>
      </c>
      <c r="G657" s="512">
        <v>460</v>
      </c>
      <c r="H657" s="512">
        <v>0.83333333333333337</v>
      </c>
      <c r="I657" s="512">
        <v>46</v>
      </c>
      <c r="J657" s="512">
        <v>12</v>
      </c>
      <c r="K657" s="512">
        <v>552</v>
      </c>
      <c r="L657" s="512">
        <v>1</v>
      </c>
      <c r="M657" s="512">
        <v>46</v>
      </c>
      <c r="N657" s="512">
        <v>14</v>
      </c>
      <c r="O657" s="512">
        <v>658</v>
      </c>
      <c r="P657" s="535">
        <v>1.1920289855072463</v>
      </c>
      <c r="Q657" s="513">
        <v>47</v>
      </c>
    </row>
    <row r="658" spans="1:17" ht="14.45" customHeight="1" x14ac:dyDescent="0.2">
      <c r="A658" s="507" t="s">
        <v>1772</v>
      </c>
      <c r="B658" s="508" t="s">
        <v>1588</v>
      </c>
      <c r="C658" s="508" t="s">
        <v>1589</v>
      </c>
      <c r="D658" s="508" t="s">
        <v>1608</v>
      </c>
      <c r="E658" s="508" t="s">
        <v>1609</v>
      </c>
      <c r="F658" s="512"/>
      <c r="G658" s="512"/>
      <c r="H658" s="512"/>
      <c r="I658" s="512"/>
      <c r="J658" s="512">
        <v>3</v>
      </c>
      <c r="K658" s="512">
        <v>1041</v>
      </c>
      <c r="L658" s="512">
        <v>1</v>
      </c>
      <c r="M658" s="512">
        <v>347</v>
      </c>
      <c r="N658" s="512">
        <v>3</v>
      </c>
      <c r="O658" s="512">
        <v>1044</v>
      </c>
      <c r="P658" s="535">
        <v>1.0028818443804035</v>
      </c>
      <c r="Q658" s="513">
        <v>348</v>
      </c>
    </row>
    <row r="659" spans="1:17" ht="14.45" customHeight="1" x14ac:dyDescent="0.2">
      <c r="A659" s="507" t="s">
        <v>1772</v>
      </c>
      <c r="B659" s="508" t="s">
        <v>1588</v>
      </c>
      <c r="C659" s="508" t="s">
        <v>1589</v>
      </c>
      <c r="D659" s="508" t="s">
        <v>1614</v>
      </c>
      <c r="E659" s="508" t="s">
        <v>1615</v>
      </c>
      <c r="F659" s="512">
        <v>2</v>
      </c>
      <c r="G659" s="512">
        <v>754</v>
      </c>
      <c r="H659" s="512"/>
      <c r="I659" s="512">
        <v>377</v>
      </c>
      <c r="J659" s="512"/>
      <c r="K659" s="512"/>
      <c r="L659" s="512"/>
      <c r="M659" s="512"/>
      <c r="N659" s="512">
        <v>9</v>
      </c>
      <c r="O659" s="512">
        <v>3402</v>
      </c>
      <c r="P659" s="535"/>
      <c r="Q659" s="513">
        <v>378</v>
      </c>
    </row>
    <row r="660" spans="1:17" ht="14.45" customHeight="1" x14ac:dyDescent="0.2">
      <c r="A660" s="507" t="s">
        <v>1772</v>
      </c>
      <c r="B660" s="508" t="s">
        <v>1588</v>
      </c>
      <c r="C660" s="508" t="s">
        <v>1589</v>
      </c>
      <c r="D660" s="508" t="s">
        <v>1620</v>
      </c>
      <c r="E660" s="508" t="s">
        <v>1621</v>
      </c>
      <c r="F660" s="512">
        <v>8</v>
      </c>
      <c r="G660" s="512">
        <v>456</v>
      </c>
      <c r="H660" s="512">
        <v>0.79166666666666663</v>
      </c>
      <c r="I660" s="512">
        <v>57</v>
      </c>
      <c r="J660" s="512">
        <v>10</v>
      </c>
      <c r="K660" s="512">
        <v>576</v>
      </c>
      <c r="L660" s="512">
        <v>1</v>
      </c>
      <c r="M660" s="512">
        <v>57.6</v>
      </c>
      <c r="N660" s="512">
        <v>4</v>
      </c>
      <c r="O660" s="512">
        <v>232</v>
      </c>
      <c r="P660" s="535">
        <v>0.40277777777777779</v>
      </c>
      <c r="Q660" s="513">
        <v>58</v>
      </c>
    </row>
    <row r="661" spans="1:17" ht="14.45" customHeight="1" x14ac:dyDescent="0.2">
      <c r="A661" s="507" t="s">
        <v>1772</v>
      </c>
      <c r="B661" s="508" t="s">
        <v>1588</v>
      </c>
      <c r="C661" s="508" t="s">
        <v>1589</v>
      </c>
      <c r="D661" s="508" t="s">
        <v>1622</v>
      </c>
      <c r="E661" s="508" t="s">
        <v>1623</v>
      </c>
      <c r="F661" s="512">
        <v>1</v>
      </c>
      <c r="G661" s="512">
        <v>224</v>
      </c>
      <c r="H661" s="512">
        <v>0.99555555555555553</v>
      </c>
      <c r="I661" s="512">
        <v>224</v>
      </c>
      <c r="J661" s="512">
        <v>1</v>
      </c>
      <c r="K661" s="512">
        <v>225</v>
      </c>
      <c r="L661" s="512">
        <v>1</v>
      </c>
      <c r="M661" s="512">
        <v>225</v>
      </c>
      <c r="N661" s="512"/>
      <c r="O661" s="512"/>
      <c r="P661" s="535"/>
      <c r="Q661" s="513"/>
    </row>
    <row r="662" spans="1:17" ht="14.45" customHeight="1" x14ac:dyDescent="0.2">
      <c r="A662" s="507" t="s">
        <v>1772</v>
      </c>
      <c r="B662" s="508" t="s">
        <v>1588</v>
      </c>
      <c r="C662" s="508" t="s">
        <v>1589</v>
      </c>
      <c r="D662" s="508" t="s">
        <v>1624</v>
      </c>
      <c r="E662" s="508" t="s">
        <v>1625</v>
      </c>
      <c r="F662" s="512">
        <v>1</v>
      </c>
      <c r="G662" s="512">
        <v>553</v>
      </c>
      <c r="H662" s="512">
        <v>0.99819494584837543</v>
      </c>
      <c r="I662" s="512">
        <v>553</v>
      </c>
      <c r="J662" s="512">
        <v>1</v>
      </c>
      <c r="K662" s="512">
        <v>554</v>
      </c>
      <c r="L662" s="512">
        <v>1</v>
      </c>
      <c r="M662" s="512">
        <v>554</v>
      </c>
      <c r="N662" s="512"/>
      <c r="O662" s="512"/>
      <c r="P662" s="535"/>
      <c r="Q662" s="513"/>
    </row>
    <row r="663" spans="1:17" ht="14.45" customHeight="1" x14ac:dyDescent="0.2">
      <c r="A663" s="507" t="s">
        <v>1772</v>
      </c>
      <c r="B663" s="508" t="s">
        <v>1588</v>
      </c>
      <c r="C663" s="508" t="s">
        <v>1589</v>
      </c>
      <c r="D663" s="508" t="s">
        <v>1626</v>
      </c>
      <c r="E663" s="508" t="s">
        <v>1627</v>
      </c>
      <c r="F663" s="512"/>
      <c r="G663" s="512"/>
      <c r="H663" s="512"/>
      <c r="I663" s="512"/>
      <c r="J663" s="512"/>
      <c r="K663" s="512"/>
      <c r="L663" s="512"/>
      <c r="M663" s="512"/>
      <c r="N663" s="512">
        <v>1</v>
      </c>
      <c r="O663" s="512">
        <v>216</v>
      </c>
      <c r="P663" s="535"/>
      <c r="Q663" s="513">
        <v>216</v>
      </c>
    </row>
    <row r="664" spans="1:17" ht="14.45" customHeight="1" x14ac:dyDescent="0.2">
      <c r="A664" s="507" t="s">
        <v>1772</v>
      </c>
      <c r="B664" s="508" t="s">
        <v>1588</v>
      </c>
      <c r="C664" s="508" t="s">
        <v>1589</v>
      </c>
      <c r="D664" s="508" t="s">
        <v>1634</v>
      </c>
      <c r="E664" s="508" t="s">
        <v>1635</v>
      </c>
      <c r="F664" s="512">
        <v>1</v>
      </c>
      <c r="G664" s="512">
        <v>17</v>
      </c>
      <c r="H664" s="512">
        <v>0.5</v>
      </c>
      <c r="I664" s="512">
        <v>17</v>
      </c>
      <c r="J664" s="512">
        <v>2</v>
      </c>
      <c r="K664" s="512">
        <v>34</v>
      </c>
      <c r="L664" s="512">
        <v>1</v>
      </c>
      <c r="M664" s="512">
        <v>17</v>
      </c>
      <c r="N664" s="512">
        <v>7</v>
      </c>
      <c r="O664" s="512">
        <v>119</v>
      </c>
      <c r="P664" s="535">
        <v>3.5</v>
      </c>
      <c r="Q664" s="513">
        <v>17</v>
      </c>
    </row>
    <row r="665" spans="1:17" ht="14.45" customHeight="1" x14ac:dyDescent="0.2">
      <c r="A665" s="507" t="s">
        <v>1772</v>
      </c>
      <c r="B665" s="508" t="s">
        <v>1588</v>
      </c>
      <c r="C665" s="508" t="s">
        <v>1589</v>
      </c>
      <c r="D665" s="508" t="s">
        <v>1636</v>
      </c>
      <c r="E665" s="508" t="s">
        <v>1637</v>
      </c>
      <c r="F665" s="512">
        <v>6</v>
      </c>
      <c r="G665" s="512">
        <v>858</v>
      </c>
      <c r="H665" s="512">
        <v>0.75</v>
      </c>
      <c r="I665" s="512">
        <v>143</v>
      </c>
      <c r="J665" s="512">
        <v>8</v>
      </c>
      <c r="K665" s="512">
        <v>1144</v>
      </c>
      <c r="L665" s="512">
        <v>1</v>
      </c>
      <c r="M665" s="512">
        <v>143</v>
      </c>
      <c r="N665" s="512"/>
      <c r="O665" s="512"/>
      <c r="P665" s="535"/>
      <c r="Q665" s="513"/>
    </row>
    <row r="666" spans="1:17" ht="14.45" customHeight="1" x14ac:dyDescent="0.2">
      <c r="A666" s="507" t="s">
        <v>1772</v>
      </c>
      <c r="B666" s="508" t="s">
        <v>1588</v>
      </c>
      <c r="C666" s="508" t="s">
        <v>1589</v>
      </c>
      <c r="D666" s="508" t="s">
        <v>1638</v>
      </c>
      <c r="E666" s="508" t="s">
        <v>1639</v>
      </c>
      <c r="F666" s="512">
        <v>6</v>
      </c>
      <c r="G666" s="512">
        <v>390</v>
      </c>
      <c r="H666" s="512">
        <v>0.54545454545454541</v>
      </c>
      <c r="I666" s="512">
        <v>65</v>
      </c>
      <c r="J666" s="512">
        <v>11</v>
      </c>
      <c r="K666" s="512">
        <v>715</v>
      </c>
      <c r="L666" s="512">
        <v>1</v>
      </c>
      <c r="M666" s="512">
        <v>65</v>
      </c>
      <c r="N666" s="512">
        <v>1</v>
      </c>
      <c r="O666" s="512">
        <v>66</v>
      </c>
      <c r="P666" s="535">
        <v>9.2307692307692313E-2</v>
      </c>
      <c r="Q666" s="513">
        <v>66</v>
      </c>
    </row>
    <row r="667" spans="1:17" ht="14.45" customHeight="1" x14ac:dyDescent="0.2">
      <c r="A667" s="507" t="s">
        <v>1772</v>
      </c>
      <c r="B667" s="508" t="s">
        <v>1588</v>
      </c>
      <c r="C667" s="508" t="s">
        <v>1589</v>
      </c>
      <c r="D667" s="508" t="s">
        <v>1642</v>
      </c>
      <c r="E667" s="508" t="s">
        <v>1643</v>
      </c>
      <c r="F667" s="512"/>
      <c r="G667" s="512"/>
      <c r="H667" s="512"/>
      <c r="I667" s="512"/>
      <c r="J667" s="512">
        <v>3</v>
      </c>
      <c r="K667" s="512">
        <v>129</v>
      </c>
      <c r="L667" s="512">
        <v>1</v>
      </c>
      <c r="M667" s="512">
        <v>43</v>
      </c>
      <c r="N667" s="512"/>
      <c r="O667" s="512"/>
      <c r="P667" s="535"/>
      <c r="Q667" s="513"/>
    </row>
    <row r="668" spans="1:17" ht="14.45" customHeight="1" x14ac:dyDescent="0.2">
      <c r="A668" s="507" t="s">
        <v>1772</v>
      </c>
      <c r="B668" s="508" t="s">
        <v>1588</v>
      </c>
      <c r="C668" s="508" t="s">
        <v>1589</v>
      </c>
      <c r="D668" s="508" t="s">
        <v>1644</v>
      </c>
      <c r="E668" s="508" t="s">
        <v>1645</v>
      </c>
      <c r="F668" s="512">
        <v>130</v>
      </c>
      <c r="G668" s="512">
        <v>17680</v>
      </c>
      <c r="H668" s="512">
        <v>0.48981853442305029</v>
      </c>
      <c r="I668" s="512">
        <v>136</v>
      </c>
      <c r="J668" s="512">
        <v>264</v>
      </c>
      <c r="K668" s="512">
        <v>36095</v>
      </c>
      <c r="L668" s="512">
        <v>1</v>
      </c>
      <c r="M668" s="512">
        <v>136.72348484848484</v>
      </c>
      <c r="N668" s="512">
        <v>214</v>
      </c>
      <c r="O668" s="512">
        <v>29532</v>
      </c>
      <c r="P668" s="535">
        <v>0.81817426236320823</v>
      </c>
      <c r="Q668" s="513">
        <v>138</v>
      </c>
    </row>
    <row r="669" spans="1:17" ht="14.45" customHeight="1" x14ac:dyDescent="0.2">
      <c r="A669" s="507" t="s">
        <v>1772</v>
      </c>
      <c r="B669" s="508" t="s">
        <v>1588</v>
      </c>
      <c r="C669" s="508" t="s">
        <v>1589</v>
      </c>
      <c r="D669" s="508" t="s">
        <v>1646</v>
      </c>
      <c r="E669" s="508" t="s">
        <v>1647</v>
      </c>
      <c r="F669" s="512">
        <v>67</v>
      </c>
      <c r="G669" s="512">
        <v>6097</v>
      </c>
      <c r="H669" s="512">
        <v>0.67</v>
      </c>
      <c r="I669" s="512">
        <v>91</v>
      </c>
      <c r="J669" s="512">
        <v>100</v>
      </c>
      <c r="K669" s="512">
        <v>9100</v>
      </c>
      <c r="L669" s="512">
        <v>1</v>
      </c>
      <c r="M669" s="512">
        <v>91</v>
      </c>
      <c r="N669" s="512">
        <v>62</v>
      </c>
      <c r="O669" s="512">
        <v>5704</v>
      </c>
      <c r="P669" s="535">
        <v>0.62681318681318676</v>
      </c>
      <c r="Q669" s="513">
        <v>92</v>
      </c>
    </row>
    <row r="670" spans="1:17" ht="14.45" customHeight="1" x14ac:dyDescent="0.2">
      <c r="A670" s="507" t="s">
        <v>1772</v>
      </c>
      <c r="B670" s="508" t="s">
        <v>1588</v>
      </c>
      <c r="C670" s="508" t="s">
        <v>1589</v>
      </c>
      <c r="D670" s="508" t="s">
        <v>1648</v>
      </c>
      <c r="E670" s="508" t="s">
        <v>1649</v>
      </c>
      <c r="F670" s="512"/>
      <c r="G670" s="512"/>
      <c r="H670" s="512"/>
      <c r="I670" s="512"/>
      <c r="J670" s="512">
        <v>1</v>
      </c>
      <c r="K670" s="512">
        <v>138</v>
      </c>
      <c r="L670" s="512">
        <v>1</v>
      </c>
      <c r="M670" s="512">
        <v>138</v>
      </c>
      <c r="N670" s="512">
        <v>1</v>
      </c>
      <c r="O670" s="512">
        <v>140</v>
      </c>
      <c r="P670" s="535">
        <v>1.0144927536231885</v>
      </c>
      <c r="Q670" s="513">
        <v>140</v>
      </c>
    </row>
    <row r="671" spans="1:17" ht="14.45" customHeight="1" x14ac:dyDescent="0.2">
      <c r="A671" s="507" t="s">
        <v>1772</v>
      </c>
      <c r="B671" s="508" t="s">
        <v>1588</v>
      </c>
      <c r="C671" s="508" t="s">
        <v>1589</v>
      </c>
      <c r="D671" s="508" t="s">
        <v>1650</v>
      </c>
      <c r="E671" s="508" t="s">
        <v>1651</v>
      </c>
      <c r="F671" s="512">
        <v>3</v>
      </c>
      <c r="G671" s="512">
        <v>198</v>
      </c>
      <c r="H671" s="512">
        <v>3</v>
      </c>
      <c r="I671" s="512">
        <v>66</v>
      </c>
      <c r="J671" s="512">
        <v>1</v>
      </c>
      <c r="K671" s="512">
        <v>66</v>
      </c>
      <c r="L671" s="512">
        <v>1</v>
      </c>
      <c r="M671" s="512">
        <v>66</v>
      </c>
      <c r="N671" s="512">
        <v>12</v>
      </c>
      <c r="O671" s="512">
        <v>804</v>
      </c>
      <c r="P671" s="535">
        <v>12.181818181818182</v>
      </c>
      <c r="Q671" s="513">
        <v>67</v>
      </c>
    </row>
    <row r="672" spans="1:17" ht="14.45" customHeight="1" x14ac:dyDescent="0.2">
      <c r="A672" s="507" t="s">
        <v>1772</v>
      </c>
      <c r="B672" s="508" t="s">
        <v>1588</v>
      </c>
      <c r="C672" s="508" t="s">
        <v>1589</v>
      </c>
      <c r="D672" s="508" t="s">
        <v>1652</v>
      </c>
      <c r="E672" s="508" t="s">
        <v>1653</v>
      </c>
      <c r="F672" s="512"/>
      <c r="G672" s="512"/>
      <c r="H672" s="512"/>
      <c r="I672" s="512"/>
      <c r="J672" s="512"/>
      <c r="K672" s="512"/>
      <c r="L672" s="512"/>
      <c r="M672" s="512"/>
      <c r="N672" s="512">
        <v>3</v>
      </c>
      <c r="O672" s="512">
        <v>987</v>
      </c>
      <c r="P672" s="535"/>
      <c r="Q672" s="513">
        <v>329</v>
      </c>
    </row>
    <row r="673" spans="1:17" ht="14.45" customHeight="1" x14ac:dyDescent="0.2">
      <c r="A673" s="507" t="s">
        <v>1772</v>
      </c>
      <c r="B673" s="508" t="s">
        <v>1588</v>
      </c>
      <c r="C673" s="508" t="s">
        <v>1589</v>
      </c>
      <c r="D673" s="508" t="s">
        <v>1660</v>
      </c>
      <c r="E673" s="508" t="s">
        <v>1661</v>
      </c>
      <c r="F673" s="512">
        <v>49</v>
      </c>
      <c r="G673" s="512">
        <v>2499</v>
      </c>
      <c r="H673" s="512">
        <v>0.53260869565217395</v>
      </c>
      <c r="I673" s="512">
        <v>51</v>
      </c>
      <c r="J673" s="512">
        <v>92</v>
      </c>
      <c r="K673" s="512">
        <v>4692</v>
      </c>
      <c r="L673" s="512">
        <v>1</v>
      </c>
      <c r="M673" s="512">
        <v>51</v>
      </c>
      <c r="N673" s="512">
        <v>104</v>
      </c>
      <c r="O673" s="512">
        <v>5408</v>
      </c>
      <c r="P673" s="535">
        <v>1.1526001705029838</v>
      </c>
      <c r="Q673" s="513">
        <v>52</v>
      </c>
    </row>
    <row r="674" spans="1:17" ht="14.45" customHeight="1" x14ac:dyDescent="0.2">
      <c r="A674" s="507" t="s">
        <v>1772</v>
      </c>
      <c r="B674" s="508" t="s">
        <v>1588</v>
      </c>
      <c r="C674" s="508" t="s">
        <v>1589</v>
      </c>
      <c r="D674" s="508" t="s">
        <v>1668</v>
      </c>
      <c r="E674" s="508" t="s">
        <v>1669</v>
      </c>
      <c r="F674" s="512"/>
      <c r="G674" s="512"/>
      <c r="H674" s="512"/>
      <c r="I674" s="512"/>
      <c r="J674" s="512"/>
      <c r="K674" s="512"/>
      <c r="L674" s="512"/>
      <c r="M674" s="512"/>
      <c r="N674" s="512">
        <v>2</v>
      </c>
      <c r="O674" s="512">
        <v>418</v>
      </c>
      <c r="P674" s="535"/>
      <c r="Q674" s="513">
        <v>209</v>
      </c>
    </row>
    <row r="675" spans="1:17" ht="14.45" customHeight="1" x14ac:dyDescent="0.2">
      <c r="A675" s="507" t="s">
        <v>1772</v>
      </c>
      <c r="B675" s="508" t="s">
        <v>1588</v>
      </c>
      <c r="C675" s="508" t="s">
        <v>1589</v>
      </c>
      <c r="D675" s="508" t="s">
        <v>1670</v>
      </c>
      <c r="E675" s="508" t="s">
        <v>1671</v>
      </c>
      <c r="F675" s="512">
        <v>2</v>
      </c>
      <c r="G675" s="512">
        <v>1526</v>
      </c>
      <c r="H675" s="512"/>
      <c r="I675" s="512">
        <v>763</v>
      </c>
      <c r="J675" s="512"/>
      <c r="K675" s="512"/>
      <c r="L675" s="512"/>
      <c r="M675" s="512"/>
      <c r="N675" s="512"/>
      <c r="O675" s="512"/>
      <c r="P675" s="535"/>
      <c r="Q675" s="513"/>
    </row>
    <row r="676" spans="1:17" ht="14.45" customHeight="1" x14ac:dyDescent="0.2">
      <c r="A676" s="507" t="s">
        <v>1772</v>
      </c>
      <c r="B676" s="508" t="s">
        <v>1588</v>
      </c>
      <c r="C676" s="508" t="s">
        <v>1589</v>
      </c>
      <c r="D676" s="508" t="s">
        <v>1685</v>
      </c>
      <c r="E676" s="508" t="s">
        <v>1686</v>
      </c>
      <c r="F676" s="512"/>
      <c r="G676" s="512"/>
      <c r="H676" s="512"/>
      <c r="I676" s="512"/>
      <c r="J676" s="512"/>
      <c r="K676" s="512"/>
      <c r="L676" s="512"/>
      <c r="M676" s="512"/>
      <c r="N676" s="512">
        <v>1</v>
      </c>
      <c r="O676" s="512">
        <v>275</v>
      </c>
      <c r="P676" s="535"/>
      <c r="Q676" s="513">
        <v>275</v>
      </c>
    </row>
    <row r="677" spans="1:17" ht="14.45" customHeight="1" x14ac:dyDescent="0.2">
      <c r="A677" s="507" t="s">
        <v>1772</v>
      </c>
      <c r="B677" s="508" t="s">
        <v>1588</v>
      </c>
      <c r="C677" s="508" t="s">
        <v>1589</v>
      </c>
      <c r="D677" s="508" t="s">
        <v>1697</v>
      </c>
      <c r="E677" s="508" t="s">
        <v>1698</v>
      </c>
      <c r="F677" s="512"/>
      <c r="G677" s="512"/>
      <c r="H677" s="512"/>
      <c r="I677" s="512"/>
      <c r="J677" s="512"/>
      <c r="K677" s="512"/>
      <c r="L677" s="512"/>
      <c r="M677" s="512"/>
      <c r="N677" s="512">
        <v>1</v>
      </c>
      <c r="O677" s="512">
        <v>37</v>
      </c>
      <c r="P677" s="535"/>
      <c r="Q677" s="513">
        <v>37</v>
      </c>
    </row>
    <row r="678" spans="1:17" ht="14.45" customHeight="1" x14ac:dyDescent="0.2">
      <c r="A678" s="507" t="s">
        <v>1772</v>
      </c>
      <c r="B678" s="508" t="s">
        <v>1588</v>
      </c>
      <c r="C678" s="508" t="s">
        <v>1589</v>
      </c>
      <c r="D678" s="508" t="s">
        <v>1703</v>
      </c>
      <c r="E678" s="508" t="s">
        <v>1704</v>
      </c>
      <c r="F678" s="512">
        <v>1</v>
      </c>
      <c r="G678" s="512">
        <v>327</v>
      </c>
      <c r="H678" s="512"/>
      <c r="I678" s="512">
        <v>327</v>
      </c>
      <c r="J678" s="512"/>
      <c r="K678" s="512"/>
      <c r="L678" s="512"/>
      <c r="M678" s="512"/>
      <c r="N678" s="512"/>
      <c r="O678" s="512"/>
      <c r="P678" s="535"/>
      <c r="Q678" s="513"/>
    </row>
    <row r="679" spans="1:17" ht="14.45" customHeight="1" x14ac:dyDescent="0.2">
      <c r="A679" s="507" t="s">
        <v>1772</v>
      </c>
      <c r="B679" s="508" t="s">
        <v>1588</v>
      </c>
      <c r="C679" s="508" t="s">
        <v>1589</v>
      </c>
      <c r="D679" s="508" t="s">
        <v>1709</v>
      </c>
      <c r="E679" s="508" t="s">
        <v>1710</v>
      </c>
      <c r="F679" s="512">
        <v>100</v>
      </c>
      <c r="G679" s="512">
        <v>26000</v>
      </c>
      <c r="H679" s="512">
        <v>0.28543512388982206</v>
      </c>
      <c r="I679" s="512">
        <v>260</v>
      </c>
      <c r="J679" s="512">
        <v>349</v>
      </c>
      <c r="K679" s="512">
        <v>91089</v>
      </c>
      <c r="L679" s="512">
        <v>1</v>
      </c>
      <c r="M679" s="512">
        <v>261</v>
      </c>
      <c r="N679" s="512">
        <v>371</v>
      </c>
      <c r="O679" s="512">
        <v>97202</v>
      </c>
      <c r="P679" s="535">
        <v>1.0671101889360954</v>
      </c>
      <c r="Q679" s="513">
        <v>262</v>
      </c>
    </row>
    <row r="680" spans="1:17" ht="14.45" customHeight="1" x14ac:dyDescent="0.2">
      <c r="A680" s="507" t="s">
        <v>1772</v>
      </c>
      <c r="B680" s="508" t="s">
        <v>1588</v>
      </c>
      <c r="C680" s="508" t="s">
        <v>1589</v>
      </c>
      <c r="D680" s="508" t="s">
        <v>1711</v>
      </c>
      <c r="E680" s="508" t="s">
        <v>1712</v>
      </c>
      <c r="F680" s="512"/>
      <c r="G680" s="512"/>
      <c r="H680" s="512"/>
      <c r="I680" s="512"/>
      <c r="J680" s="512">
        <v>3</v>
      </c>
      <c r="K680" s="512">
        <v>495</v>
      </c>
      <c r="L680" s="512">
        <v>1</v>
      </c>
      <c r="M680" s="512">
        <v>165</v>
      </c>
      <c r="N680" s="512">
        <v>7</v>
      </c>
      <c r="O680" s="512">
        <v>1162</v>
      </c>
      <c r="P680" s="535">
        <v>2.3474747474747475</v>
      </c>
      <c r="Q680" s="513">
        <v>166</v>
      </c>
    </row>
    <row r="681" spans="1:17" ht="14.45" customHeight="1" x14ac:dyDescent="0.2">
      <c r="A681" s="507" t="s">
        <v>1772</v>
      </c>
      <c r="B681" s="508" t="s">
        <v>1588</v>
      </c>
      <c r="C681" s="508" t="s">
        <v>1589</v>
      </c>
      <c r="D681" s="508" t="s">
        <v>1715</v>
      </c>
      <c r="E681" s="508" t="s">
        <v>1716</v>
      </c>
      <c r="F681" s="512"/>
      <c r="G681" s="512"/>
      <c r="H681" s="512"/>
      <c r="I681" s="512"/>
      <c r="J681" s="512">
        <v>1</v>
      </c>
      <c r="K681" s="512">
        <v>152</v>
      </c>
      <c r="L681" s="512">
        <v>1</v>
      </c>
      <c r="M681" s="512">
        <v>152</v>
      </c>
      <c r="N681" s="512"/>
      <c r="O681" s="512"/>
      <c r="P681" s="535"/>
      <c r="Q681" s="513"/>
    </row>
    <row r="682" spans="1:17" ht="14.45" customHeight="1" x14ac:dyDescent="0.2">
      <c r="A682" s="507" t="s">
        <v>1773</v>
      </c>
      <c r="B682" s="508" t="s">
        <v>1588</v>
      </c>
      <c r="C682" s="508" t="s">
        <v>1589</v>
      </c>
      <c r="D682" s="508" t="s">
        <v>1590</v>
      </c>
      <c r="E682" s="508" t="s">
        <v>1591</v>
      </c>
      <c r="F682" s="512">
        <v>23</v>
      </c>
      <c r="G682" s="512">
        <v>3979</v>
      </c>
      <c r="H682" s="512">
        <v>0.95282567049808431</v>
      </c>
      <c r="I682" s="512">
        <v>173</v>
      </c>
      <c r="J682" s="512">
        <v>24</v>
      </c>
      <c r="K682" s="512">
        <v>4176</v>
      </c>
      <c r="L682" s="512">
        <v>1</v>
      </c>
      <c r="M682" s="512">
        <v>174</v>
      </c>
      <c r="N682" s="512">
        <v>28</v>
      </c>
      <c r="O682" s="512">
        <v>4900</v>
      </c>
      <c r="P682" s="535">
        <v>1.1733716475095786</v>
      </c>
      <c r="Q682" s="513">
        <v>175</v>
      </c>
    </row>
    <row r="683" spans="1:17" ht="14.45" customHeight="1" x14ac:dyDescent="0.2">
      <c r="A683" s="507" t="s">
        <v>1773</v>
      </c>
      <c r="B683" s="508" t="s">
        <v>1588</v>
      </c>
      <c r="C683" s="508" t="s">
        <v>1589</v>
      </c>
      <c r="D683" s="508" t="s">
        <v>1604</v>
      </c>
      <c r="E683" s="508" t="s">
        <v>1605</v>
      </c>
      <c r="F683" s="512"/>
      <c r="G683" s="512"/>
      <c r="H683" s="512"/>
      <c r="I683" s="512"/>
      <c r="J683" s="512">
        <v>1</v>
      </c>
      <c r="K683" s="512">
        <v>1070</v>
      </c>
      <c r="L683" s="512">
        <v>1</v>
      </c>
      <c r="M683" s="512">
        <v>1070</v>
      </c>
      <c r="N683" s="512"/>
      <c r="O683" s="512"/>
      <c r="P683" s="535"/>
      <c r="Q683" s="513"/>
    </row>
    <row r="684" spans="1:17" ht="14.45" customHeight="1" x14ac:dyDescent="0.2">
      <c r="A684" s="507" t="s">
        <v>1773</v>
      </c>
      <c r="B684" s="508" t="s">
        <v>1588</v>
      </c>
      <c r="C684" s="508" t="s">
        <v>1589</v>
      </c>
      <c r="D684" s="508" t="s">
        <v>1606</v>
      </c>
      <c r="E684" s="508" t="s">
        <v>1607</v>
      </c>
      <c r="F684" s="512">
        <v>26</v>
      </c>
      <c r="G684" s="512">
        <v>1196</v>
      </c>
      <c r="H684" s="512">
        <v>3.7142857142857144</v>
      </c>
      <c r="I684" s="512">
        <v>46</v>
      </c>
      <c r="J684" s="512">
        <v>7</v>
      </c>
      <c r="K684" s="512">
        <v>322</v>
      </c>
      <c r="L684" s="512">
        <v>1</v>
      </c>
      <c r="M684" s="512">
        <v>46</v>
      </c>
      <c r="N684" s="512">
        <v>10</v>
      </c>
      <c r="O684" s="512">
        <v>470</v>
      </c>
      <c r="P684" s="535">
        <v>1.4596273291925466</v>
      </c>
      <c r="Q684" s="513">
        <v>47</v>
      </c>
    </row>
    <row r="685" spans="1:17" ht="14.45" customHeight="1" x14ac:dyDescent="0.2">
      <c r="A685" s="507" t="s">
        <v>1773</v>
      </c>
      <c r="B685" s="508" t="s">
        <v>1588</v>
      </c>
      <c r="C685" s="508" t="s">
        <v>1589</v>
      </c>
      <c r="D685" s="508" t="s">
        <v>1608</v>
      </c>
      <c r="E685" s="508" t="s">
        <v>1609</v>
      </c>
      <c r="F685" s="512">
        <v>7</v>
      </c>
      <c r="G685" s="512">
        <v>2429</v>
      </c>
      <c r="H685" s="512">
        <v>0.58333333333333337</v>
      </c>
      <c r="I685" s="512">
        <v>347</v>
      </c>
      <c r="J685" s="512">
        <v>12</v>
      </c>
      <c r="K685" s="512">
        <v>4164</v>
      </c>
      <c r="L685" s="512">
        <v>1</v>
      </c>
      <c r="M685" s="512">
        <v>347</v>
      </c>
      <c r="N685" s="512"/>
      <c r="O685" s="512"/>
      <c r="P685" s="535"/>
      <c r="Q685" s="513"/>
    </row>
    <row r="686" spans="1:17" ht="14.45" customHeight="1" x14ac:dyDescent="0.2">
      <c r="A686" s="507" t="s">
        <v>1773</v>
      </c>
      <c r="B686" s="508" t="s">
        <v>1588</v>
      </c>
      <c r="C686" s="508" t="s">
        <v>1589</v>
      </c>
      <c r="D686" s="508" t="s">
        <v>1610</v>
      </c>
      <c r="E686" s="508" t="s">
        <v>1611</v>
      </c>
      <c r="F686" s="512"/>
      <c r="G686" s="512"/>
      <c r="H686" s="512"/>
      <c r="I686" s="512"/>
      <c r="J686" s="512">
        <v>4</v>
      </c>
      <c r="K686" s="512">
        <v>204</v>
      </c>
      <c r="L686" s="512">
        <v>1</v>
      </c>
      <c r="M686" s="512">
        <v>51</v>
      </c>
      <c r="N686" s="512"/>
      <c r="O686" s="512"/>
      <c r="P686" s="535"/>
      <c r="Q686" s="513"/>
    </row>
    <row r="687" spans="1:17" ht="14.45" customHeight="1" x14ac:dyDescent="0.2">
      <c r="A687" s="507" t="s">
        <v>1773</v>
      </c>
      <c r="B687" s="508" t="s">
        <v>1588</v>
      </c>
      <c r="C687" s="508" t="s">
        <v>1589</v>
      </c>
      <c r="D687" s="508" t="s">
        <v>1614</v>
      </c>
      <c r="E687" s="508" t="s">
        <v>1615</v>
      </c>
      <c r="F687" s="512">
        <v>8</v>
      </c>
      <c r="G687" s="512">
        <v>3016</v>
      </c>
      <c r="H687" s="512">
        <v>0.25</v>
      </c>
      <c r="I687" s="512">
        <v>377</v>
      </c>
      <c r="J687" s="512">
        <v>32</v>
      </c>
      <c r="K687" s="512">
        <v>12064</v>
      </c>
      <c r="L687" s="512">
        <v>1</v>
      </c>
      <c r="M687" s="512">
        <v>377</v>
      </c>
      <c r="N687" s="512">
        <v>19</v>
      </c>
      <c r="O687" s="512">
        <v>7182</v>
      </c>
      <c r="P687" s="535">
        <v>0.59532493368700268</v>
      </c>
      <c r="Q687" s="513">
        <v>378</v>
      </c>
    </row>
    <row r="688" spans="1:17" ht="14.45" customHeight="1" x14ac:dyDescent="0.2">
      <c r="A688" s="507" t="s">
        <v>1773</v>
      </c>
      <c r="B688" s="508" t="s">
        <v>1588</v>
      </c>
      <c r="C688" s="508" t="s">
        <v>1589</v>
      </c>
      <c r="D688" s="508" t="s">
        <v>1618</v>
      </c>
      <c r="E688" s="508" t="s">
        <v>1619</v>
      </c>
      <c r="F688" s="512">
        <v>5</v>
      </c>
      <c r="G688" s="512">
        <v>2620</v>
      </c>
      <c r="H688" s="512">
        <v>1.25</v>
      </c>
      <c r="I688" s="512">
        <v>524</v>
      </c>
      <c r="J688" s="512">
        <v>4</v>
      </c>
      <c r="K688" s="512">
        <v>2096</v>
      </c>
      <c r="L688" s="512">
        <v>1</v>
      </c>
      <c r="M688" s="512">
        <v>524</v>
      </c>
      <c r="N688" s="512">
        <v>2</v>
      </c>
      <c r="O688" s="512">
        <v>1050</v>
      </c>
      <c r="P688" s="535">
        <v>0.50095419847328249</v>
      </c>
      <c r="Q688" s="513">
        <v>525</v>
      </c>
    </row>
    <row r="689" spans="1:17" ht="14.45" customHeight="1" x14ac:dyDescent="0.2">
      <c r="A689" s="507" t="s">
        <v>1773</v>
      </c>
      <c r="B689" s="508" t="s">
        <v>1588</v>
      </c>
      <c r="C689" s="508" t="s">
        <v>1589</v>
      </c>
      <c r="D689" s="508" t="s">
        <v>1620</v>
      </c>
      <c r="E689" s="508" t="s">
        <v>1621</v>
      </c>
      <c r="F689" s="512">
        <v>8</v>
      </c>
      <c r="G689" s="512">
        <v>456</v>
      </c>
      <c r="H689" s="512">
        <v>4</v>
      </c>
      <c r="I689" s="512">
        <v>57</v>
      </c>
      <c r="J689" s="512">
        <v>2</v>
      </c>
      <c r="K689" s="512">
        <v>114</v>
      </c>
      <c r="L689" s="512">
        <v>1</v>
      </c>
      <c r="M689" s="512">
        <v>57</v>
      </c>
      <c r="N689" s="512"/>
      <c r="O689" s="512"/>
      <c r="P689" s="535"/>
      <c r="Q689" s="513"/>
    </row>
    <row r="690" spans="1:17" ht="14.45" customHeight="1" x14ac:dyDescent="0.2">
      <c r="A690" s="507" t="s">
        <v>1773</v>
      </c>
      <c r="B690" s="508" t="s">
        <v>1588</v>
      </c>
      <c r="C690" s="508" t="s">
        <v>1589</v>
      </c>
      <c r="D690" s="508" t="s">
        <v>1622</v>
      </c>
      <c r="E690" s="508" t="s">
        <v>1623</v>
      </c>
      <c r="F690" s="512"/>
      <c r="G690" s="512"/>
      <c r="H690" s="512"/>
      <c r="I690" s="512"/>
      <c r="J690" s="512">
        <v>1</v>
      </c>
      <c r="K690" s="512">
        <v>225</v>
      </c>
      <c r="L690" s="512">
        <v>1</v>
      </c>
      <c r="M690" s="512">
        <v>225</v>
      </c>
      <c r="N690" s="512"/>
      <c r="O690" s="512"/>
      <c r="P690" s="535"/>
      <c r="Q690" s="513"/>
    </row>
    <row r="691" spans="1:17" ht="14.45" customHeight="1" x14ac:dyDescent="0.2">
      <c r="A691" s="507" t="s">
        <v>1773</v>
      </c>
      <c r="B691" s="508" t="s">
        <v>1588</v>
      </c>
      <c r="C691" s="508" t="s">
        <v>1589</v>
      </c>
      <c r="D691" s="508" t="s">
        <v>1624</v>
      </c>
      <c r="E691" s="508" t="s">
        <v>1625</v>
      </c>
      <c r="F691" s="512"/>
      <c r="G691" s="512"/>
      <c r="H691" s="512"/>
      <c r="I691" s="512"/>
      <c r="J691" s="512">
        <v>1</v>
      </c>
      <c r="K691" s="512">
        <v>554</v>
      </c>
      <c r="L691" s="512">
        <v>1</v>
      </c>
      <c r="M691" s="512">
        <v>554</v>
      </c>
      <c r="N691" s="512"/>
      <c r="O691" s="512"/>
      <c r="P691" s="535"/>
      <c r="Q691" s="513"/>
    </row>
    <row r="692" spans="1:17" ht="14.45" customHeight="1" x14ac:dyDescent="0.2">
      <c r="A692" s="507" t="s">
        <v>1773</v>
      </c>
      <c r="B692" s="508" t="s">
        <v>1588</v>
      </c>
      <c r="C692" s="508" t="s">
        <v>1589</v>
      </c>
      <c r="D692" s="508" t="s">
        <v>1626</v>
      </c>
      <c r="E692" s="508" t="s">
        <v>1627</v>
      </c>
      <c r="F692" s="512"/>
      <c r="G692" s="512"/>
      <c r="H692" s="512"/>
      <c r="I692" s="512"/>
      <c r="J692" s="512"/>
      <c r="K692" s="512"/>
      <c r="L692" s="512"/>
      <c r="M692" s="512"/>
      <c r="N692" s="512">
        <v>1</v>
      </c>
      <c r="O692" s="512">
        <v>216</v>
      </c>
      <c r="P692" s="535"/>
      <c r="Q692" s="513">
        <v>216</v>
      </c>
    </row>
    <row r="693" spans="1:17" ht="14.45" customHeight="1" x14ac:dyDescent="0.2">
      <c r="A693" s="507" t="s">
        <v>1773</v>
      </c>
      <c r="B693" s="508" t="s">
        <v>1588</v>
      </c>
      <c r="C693" s="508" t="s">
        <v>1589</v>
      </c>
      <c r="D693" s="508" t="s">
        <v>1634</v>
      </c>
      <c r="E693" s="508" t="s">
        <v>1635</v>
      </c>
      <c r="F693" s="512">
        <v>10</v>
      </c>
      <c r="G693" s="512">
        <v>170</v>
      </c>
      <c r="H693" s="512">
        <v>0.38461538461538464</v>
      </c>
      <c r="I693" s="512">
        <v>17</v>
      </c>
      <c r="J693" s="512">
        <v>26</v>
      </c>
      <c r="K693" s="512">
        <v>442</v>
      </c>
      <c r="L693" s="512">
        <v>1</v>
      </c>
      <c r="M693" s="512">
        <v>17</v>
      </c>
      <c r="N693" s="512">
        <v>14</v>
      </c>
      <c r="O693" s="512">
        <v>238</v>
      </c>
      <c r="P693" s="535">
        <v>0.53846153846153844</v>
      </c>
      <c r="Q693" s="513">
        <v>17</v>
      </c>
    </row>
    <row r="694" spans="1:17" ht="14.45" customHeight="1" x14ac:dyDescent="0.2">
      <c r="A694" s="507" t="s">
        <v>1773</v>
      </c>
      <c r="B694" s="508" t="s">
        <v>1588</v>
      </c>
      <c r="C694" s="508" t="s">
        <v>1589</v>
      </c>
      <c r="D694" s="508" t="s">
        <v>1644</v>
      </c>
      <c r="E694" s="508" t="s">
        <v>1645</v>
      </c>
      <c r="F694" s="512">
        <v>168</v>
      </c>
      <c r="G694" s="512">
        <v>22848</v>
      </c>
      <c r="H694" s="512">
        <v>1.5455590881417844</v>
      </c>
      <c r="I694" s="512">
        <v>136</v>
      </c>
      <c r="J694" s="512">
        <v>108</v>
      </c>
      <c r="K694" s="512">
        <v>14783</v>
      </c>
      <c r="L694" s="512">
        <v>1</v>
      </c>
      <c r="M694" s="512">
        <v>136.87962962962962</v>
      </c>
      <c r="N694" s="512">
        <v>113</v>
      </c>
      <c r="O694" s="512">
        <v>15594</v>
      </c>
      <c r="P694" s="535">
        <v>1.0548603125211391</v>
      </c>
      <c r="Q694" s="513">
        <v>138</v>
      </c>
    </row>
    <row r="695" spans="1:17" ht="14.45" customHeight="1" x14ac:dyDescent="0.2">
      <c r="A695" s="507" t="s">
        <v>1773</v>
      </c>
      <c r="B695" s="508" t="s">
        <v>1588</v>
      </c>
      <c r="C695" s="508" t="s">
        <v>1589</v>
      </c>
      <c r="D695" s="508" t="s">
        <v>1646</v>
      </c>
      <c r="E695" s="508" t="s">
        <v>1647</v>
      </c>
      <c r="F695" s="512">
        <v>4</v>
      </c>
      <c r="G695" s="512">
        <v>364</v>
      </c>
      <c r="H695" s="512">
        <v>0.44444444444444442</v>
      </c>
      <c r="I695" s="512">
        <v>91</v>
      </c>
      <c r="J695" s="512">
        <v>9</v>
      </c>
      <c r="K695" s="512">
        <v>819</v>
      </c>
      <c r="L695" s="512">
        <v>1</v>
      </c>
      <c r="M695" s="512">
        <v>91</v>
      </c>
      <c r="N695" s="512">
        <v>10</v>
      </c>
      <c r="O695" s="512">
        <v>920</v>
      </c>
      <c r="P695" s="535">
        <v>1.1233211233211233</v>
      </c>
      <c r="Q695" s="513">
        <v>92</v>
      </c>
    </row>
    <row r="696" spans="1:17" ht="14.45" customHeight="1" x14ac:dyDescent="0.2">
      <c r="A696" s="507" t="s">
        <v>1773</v>
      </c>
      <c r="B696" s="508" t="s">
        <v>1588</v>
      </c>
      <c r="C696" s="508" t="s">
        <v>1589</v>
      </c>
      <c r="D696" s="508" t="s">
        <v>1648</v>
      </c>
      <c r="E696" s="508" t="s">
        <v>1649</v>
      </c>
      <c r="F696" s="512">
        <v>2</v>
      </c>
      <c r="G696" s="512">
        <v>274</v>
      </c>
      <c r="H696" s="512">
        <v>1.9855072463768115</v>
      </c>
      <c r="I696" s="512">
        <v>137</v>
      </c>
      <c r="J696" s="512">
        <v>1</v>
      </c>
      <c r="K696" s="512">
        <v>138</v>
      </c>
      <c r="L696" s="512">
        <v>1</v>
      </c>
      <c r="M696" s="512">
        <v>138</v>
      </c>
      <c r="N696" s="512">
        <v>1</v>
      </c>
      <c r="O696" s="512">
        <v>140</v>
      </c>
      <c r="P696" s="535">
        <v>1.0144927536231885</v>
      </c>
      <c r="Q696" s="513">
        <v>140</v>
      </c>
    </row>
    <row r="697" spans="1:17" ht="14.45" customHeight="1" x14ac:dyDescent="0.2">
      <c r="A697" s="507" t="s">
        <v>1773</v>
      </c>
      <c r="B697" s="508" t="s">
        <v>1588</v>
      </c>
      <c r="C697" s="508" t="s">
        <v>1589</v>
      </c>
      <c r="D697" s="508" t="s">
        <v>1650</v>
      </c>
      <c r="E697" s="508" t="s">
        <v>1651</v>
      </c>
      <c r="F697" s="512"/>
      <c r="G697" s="512"/>
      <c r="H697" s="512"/>
      <c r="I697" s="512"/>
      <c r="J697" s="512"/>
      <c r="K697" s="512"/>
      <c r="L697" s="512"/>
      <c r="M697" s="512"/>
      <c r="N697" s="512">
        <v>1</v>
      </c>
      <c r="O697" s="512">
        <v>67</v>
      </c>
      <c r="P697" s="535"/>
      <c r="Q697" s="513">
        <v>67</v>
      </c>
    </row>
    <row r="698" spans="1:17" ht="14.45" customHeight="1" x14ac:dyDescent="0.2">
      <c r="A698" s="507" t="s">
        <v>1773</v>
      </c>
      <c r="B698" s="508" t="s">
        <v>1588</v>
      </c>
      <c r="C698" s="508" t="s">
        <v>1589</v>
      </c>
      <c r="D698" s="508" t="s">
        <v>1652</v>
      </c>
      <c r="E698" s="508" t="s">
        <v>1653</v>
      </c>
      <c r="F698" s="512">
        <v>8</v>
      </c>
      <c r="G698" s="512">
        <v>2624</v>
      </c>
      <c r="H698" s="512">
        <v>0.8</v>
      </c>
      <c r="I698" s="512">
        <v>328</v>
      </c>
      <c r="J698" s="512">
        <v>10</v>
      </c>
      <c r="K698" s="512">
        <v>3280</v>
      </c>
      <c r="L698" s="512">
        <v>1</v>
      </c>
      <c r="M698" s="512">
        <v>328</v>
      </c>
      <c r="N698" s="512">
        <v>15</v>
      </c>
      <c r="O698" s="512">
        <v>4935</v>
      </c>
      <c r="P698" s="535">
        <v>1.5045731707317074</v>
      </c>
      <c r="Q698" s="513">
        <v>329</v>
      </c>
    </row>
    <row r="699" spans="1:17" ht="14.45" customHeight="1" x14ac:dyDescent="0.2">
      <c r="A699" s="507" t="s">
        <v>1773</v>
      </c>
      <c r="B699" s="508" t="s">
        <v>1588</v>
      </c>
      <c r="C699" s="508" t="s">
        <v>1589</v>
      </c>
      <c r="D699" s="508" t="s">
        <v>1660</v>
      </c>
      <c r="E699" s="508" t="s">
        <v>1661</v>
      </c>
      <c r="F699" s="512">
        <v>1</v>
      </c>
      <c r="G699" s="512">
        <v>51</v>
      </c>
      <c r="H699" s="512">
        <v>9.0909090909090912E-2</v>
      </c>
      <c r="I699" s="512">
        <v>51</v>
      </c>
      <c r="J699" s="512">
        <v>11</v>
      </c>
      <c r="K699" s="512">
        <v>561</v>
      </c>
      <c r="L699" s="512">
        <v>1</v>
      </c>
      <c r="M699" s="512">
        <v>51</v>
      </c>
      <c r="N699" s="512">
        <v>17</v>
      </c>
      <c r="O699" s="512">
        <v>884</v>
      </c>
      <c r="P699" s="535">
        <v>1.5757575757575757</v>
      </c>
      <c r="Q699" s="513">
        <v>52</v>
      </c>
    </row>
    <row r="700" spans="1:17" ht="14.45" customHeight="1" x14ac:dyDescent="0.2">
      <c r="A700" s="507" t="s">
        <v>1773</v>
      </c>
      <c r="B700" s="508" t="s">
        <v>1588</v>
      </c>
      <c r="C700" s="508" t="s">
        <v>1589</v>
      </c>
      <c r="D700" s="508" t="s">
        <v>1674</v>
      </c>
      <c r="E700" s="508" t="s">
        <v>1675</v>
      </c>
      <c r="F700" s="512">
        <v>7</v>
      </c>
      <c r="G700" s="512">
        <v>4284</v>
      </c>
      <c r="H700" s="512">
        <v>1.75</v>
      </c>
      <c r="I700" s="512">
        <v>612</v>
      </c>
      <c r="J700" s="512">
        <v>4</v>
      </c>
      <c r="K700" s="512">
        <v>2448</v>
      </c>
      <c r="L700" s="512">
        <v>1</v>
      </c>
      <c r="M700" s="512">
        <v>612</v>
      </c>
      <c r="N700" s="512">
        <v>2</v>
      </c>
      <c r="O700" s="512">
        <v>1230</v>
      </c>
      <c r="P700" s="535">
        <v>0.50245098039215685</v>
      </c>
      <c r="Q700" s="513">
        <v>615</v>
      </c>
    </row>
    <row r="701" spans="1:17" ht="14.45" customHeight="1" x14ac:dyDescent="0.2">
      <c r="A701" s="507" t="s">
        <v>1773</v>
      </c>
      <c r="B701" s="508" t="s">
        <v>1588</v>
      </c>
      <c r="C701" s="508" t="s">
        <v>1589</v>
      </c>
      <c r="D701" s="508" t="s">
        <v>1676</v>
      </c>
      <c r="E701" s="508" t="s">
        <v>1677</v>
      </c>
      <c r="F701" s="512">
        <v>1</v>
      </c>
      <c r="G701" s="512">
        <v>825</v>
      </c>
      <c r="H701" s="512"/>
      <c r="I701" s="512">
        <v>825</v>
      </c>
      <c r="J701" s="512"/>
      <c r="K701" s="512"/>
      <c r="L701" s="512"/>
      <c r="M701" s="512"/>
      <c r="N701" s="512"/>
      <c r="O701" s="512"/>
      <c r="P701" s="535"/>
      <c r="Q701" s="513"/>
    </row>
    <row r="702" spans="1:17" ht="14.45" customHeight="1" x14ac:dyDescent="0.2">
      <c r="A702" s="507" t="s">
        <v>1773</v>
      </c>
      <c r="B702" s="508" t="s">
        <v>1588</v>
      </c>
      <c r="C702" s="508" t="s">
        <v>1589</v>
      </c>
      <c r="D702" s="508" t="s">
        <v>1685</v>
      </c>
      <c r="E702" s="508" t="s">
        <v>1686</v>
      </c>
      <c r="F702" s="512"/>
      <c r="G702" s="512"/>
      <c r="H702" s="512"/>
      <c r="I702" s="512"/>
      <c r="J702" s="512"/>
      <c r="K702" s="512"/>
      <c r="L702" s="512"/>
      <c r="M702" s="512"/>
      <c r="N702" s="512">
        <v>1</v>
      </c>
      <c r="O702" s="512">
        <v>275</v>
      </c>
      <c r="P702" s="535"/>
      <c r="Q702" s="513">
        <v>275</v>
      </c>
    </row>
    <row r="703" spans="1:17" ht="14.45" customHeight="1" x14ac:dyDescent="0.2">
      <c r="A703" s="507" t="s">
        <v>1773</v>
      </c>
      <c r="B703" s="508" t="s">
        <v>1588</v>
      </c>
      <c r="C703" s="508" t="s">
        <v>1589</v>
      </c>
      <c r="D703" s="508" t="s">
        <v>1703</v>
      </c>
      <c r="E703" s="508" t="s">
        <v>1704</v>
      </c>
      <c r="F703" s="512"/>
      <c r="G703" s="512"/>
      <c r="H703" s="512"/>
      <c r="I703" s="512"/>
      <c r="J703" s="512">
        <v>1</v>
      </c>
      <c r="K703" s="512">
        <v>327</v>
      </c>
      <c r="L703" s="512">
        <v>1</v>
      </c>
      <c r="M703" s="512">
        <v>327</v>
      </c>
      <c r="N703" s="512"/>
      <c r="O703" s="512"/>
      <c r="P703" s="535"/>
      <c r="Q703" s="513"/>
    </row>
    <row r="704" spans="1:17" ht="14.45" customHeight="1" x14ac:dyDescent="0.2">
      <c r="A704" s="507" t="s">
        <v>1773</v>
      </c>
      <c r="B704" s="508" t="s">
        <v>1588</v>
      </c>
      <c r="C704" s="508" t="s">
        <v>1589</v>
      </c>
      <c r="D704" s="508" t="s">
        <v>1709</v>
      </c>
      <c r="E704" s="508" t="s">
        <v>1710</v>
      </c>
      <c r="F704" s="512">
        <v>31</v>
      </c>
      <c r="G704" s="512">
        <v>8060</v>
      </c>
      <c r="H704" s="512">
        <v>0.46091382169611711</v>
      </c>
      <c r="I704" s="512">
        <v>260</v>
      </c>
      <c r="J704" s="512">
        <v>67</v>
      </c>
      <c r="K704" s="512">
        <v>17487</v>
      </c>
      <c r="L704" s="512">
        <v>1</v>
      </c>
      <c r="M704" s="512">
        <v>261</v>
      </c>
      <c r="N704" s="512">
        <v>80</v>
      </c>
      <c r="O704" s="512">
        <v>20960</v>
      </c>
      <c r="P704" s="535">
        <v>1.1986046777606221</v>
      </c>
      <c r="Q704" s="513">
        <v>262</v>
      </c>
    </row>
    <row r="705" spans="1:17" ht="14.45" customHeight="1" x14ac:dyDescent="0.2">
      <c r="A705" s="507" t="s">
        <v>1773</v>
      </c>
      <c r="B705" s="508" t="s">
        <v>1588</v>
      </c>
      <c r="C705" s="508" t="s">
        <v>1589</v>
      </c>
      <c r="D705" s="508" t="s">
        <v>1711</v>
      </c>
      <c r="E705" s="508" t="s">
        <v>1712</v>
      </c>
      <c r="F705" s="512"/>
      <c r="G705" s="512"/>
      <c r="H705" s="512"/>
      <c r="I705" s="512"/>
      <c r="J705" s="512"/>
      <c r="K705" s="512"/>
      <c r="L705" s="512"/>
      <c r="M705" s="512"/>
      <c r="N705" s="512">
        <v>3</v>
      </c>
      <c r="O705" s="512">
        <v>498</v>
      </c>
      <c r="P705" s="535"/>
      <c r="Q705" s="513">
        <v>166</v>
      </c>
    </row>
    <row r="706" spans="1:17" ht="14.45" customHeight="1" x14ac:dyDescent="0.2">
      <c r="A706" s="507" t="s">
        <v>1773</v>
      </c>
      <c r="B706" s="508" t="s">
        <v>1588</v>
      </c>
      <c r="C706" s="508" t="s">
        <v>1589</v>
      </c>
      <c r="D706" s="508" t="s">
        <v>1715</v>
      </c>
      <c r="E706" s="508" t="s">
        <v>1716</v>
      </c>
      <c r="F706" s="512"/>
      <c r="G706" s="512"/>
      <c r="H706" s="512"/>
      <c r="I706" s="512"/>
      <c r="J706" s="512">
        <v>1</v>
      </c>
      <c r="K706" s="512">
        <v>152</v>
      </c>
      <c r="L706" s="512">
        <v>1</v>
      </c>
      <c r="M706" s="512">
        <v>152</v>
      </c>
      <c r="N706" s="512"/>
      <c r="O706" s="512"/>
      <c r="P706" s="535"/>
      <c r="Q706" s="513"/>
    </row>
    <row r="707" spans="1:17" ht="14.45" customHeight="1" x14ac:dyDescent="0.2">
      <c r="A707" s="507" t="s">
        <v>1774</v>
      </c>
      <c r="B707" s="508" t="s">
        <v>1588</v>
      </c>
      <c r="C707" s="508" t="s">
        <v>1589</v>
      </c>
      <c r="D707" s="508" t="s">
        <v>1590</v>
      </c>
      <c r="E707" s="508" t="s">
        <v>1591</v>
      </c>
      <c r="F707" s="512">
        <v>509</v>
      </c>
      <c r="G707" s="512">
        <v>88057</v>
      </c>
      <c r="H707" s="512">
        <v>1.1769179363806468</v>
      </c>
      <c r="I707" s="512">
        <v>173</v>
      </c>
      <c r="J707" s="512">
        <v>430</v>
      </c>
      <c r="K707" s="512">
        <v>74820</v>
      </c>
      <c r="L707" s="512">
        <v>1</v>
      </c>
      <c r="M707" s="512">
        <v>174</v>
      </c>
      <c r="N707" s="512">
        <v>359</v>
      </c>
      <c r="O707" s="512">
        <v>62825</v>
      </c>
      <c r="P707" s="535">
        <v>0.83968190323442926</v>
      </c>
      <c r="Q707" s="513">
        <v>175</v>
      </c>
    </row>
    <row r="708" spans="1:17" ht="14.45" customHeight="1" x14ac:dyDescent="0.2">
      <c r="A708" s="507" t="s">
        <v>1774</v>
      </c>
      <c r="B708" s="508" t="s">
        <v>1588</v>
      </c>
      <c r="C708" s="508" t="s">
        <v>1589</v>
      </c>
      <c r="D708" s="508" t="s">
        <v>1604</v>
      </c>
      <c r="E708" s="508" t="s">
        <v>1605</v>
      </c>
      <c r="F708" s="512">
        <v>3</v>
      </c>
      <c r="G708" s="512">
        <v>3210</v>
      </c>
      <c r="H708" s="512"/>
      <c r="I708" s="512">
        <v>1070</v>
      </c>
      <c r="J708" s="512"/>
      <c r="K708" s="512"/>
      <c r="L708" s="512"/>
      <c r="M708" s="512"/>
      <c r="N708" s="512">
        <v>1</v>
      </c>
      <c r="O708" s="512">
        <v>1073</v>
      </c>
      <c r="P708" s="535"/>
      <c r="Q708" s="513">
        <v>1073</v>
      </c>
    </row>
    <row r="709" spans="1:17" ht="14.45" customHeight="1" x14ac:dyDescent="0.2">
      <c r="A709" s="507" t="s">
        <v>1774</v>
      </c>
      <c r="B709" s="508" t="s">
        <v>1588</v>
      </c>
      <c r="C709" s="508" t="s">
        <v>1589</v>
      </c>
      <c r="D709" s="508" t="s">
        <v>1606</v>
      </c>
      <c r="E709" s="508" t="s">
        <v>1607</v>
      </c>
      <c r="F709" s="512">
        <v>320</v>
      </c>
      <c r="G709" s="512">
        <v>14720</v>
      </c>
      <c r="H709" s="512">
        <v>1.871345029239766</v>
      </c>
      <c r="I709" s="512">
        <v>46</v>
      </c>
      <c r="J709" s="512">
        <v>171</v>
      </c>
      <c r="K709" s="512">
        <v>7866</v>
      </c>
      <c r="L709" s="512">
        <v>1</v>
      </c>
      <c r="M709" s="512">
        <v>46</v>
      </c>
      <c r="N709" s="512">
        <v>190</v>
      </c>
      <c r="O709" s="512">
        <v>8930</v>
      </c>
      <c r="P709" s="535">
        <v>1.1352657004830917</v>
      </c>
      <c r="Q709" s="513">
        <v>47</v>
      </c>
    </row>
    <row r="710" spans="1:17" ht="14.45" customHeight="1" x14ac:dyDescent="0.2">
      <c r="A710" s="507" t="s">
        <v>1774</v>
      </c>
      <c r="B710" s="508" t="s">
        <v>1588</v>
      </c>
      <c r="C710" s="508" t="s">
        <v>1589</v>
      </c>
      <c r="D710" s="508" t="s">
        <v>1608</v>
      </c>
      <c r="E710" s="508" t="s">
        <v>1609</v>
      </c>
      <c r="F710" s="512">
        <v>25</v>
      </c>
      <c r="G710" s="512">
        <v>8675</v>
      </c>
      <c r="H710" s="512">
        <v>1.3888888888888888</v>
      </c>
      <c r="I710" s="512">
        <v>347</v>
      </c>
      <c r="J710" s="512">
        <v>18</v>
      </c>
      <c r="K710" s="512">
        <v>6246</v>
      </c>
      <c r="L710" s="512">
        <v>1</v>
      </c>
      <c r="M710" s="512">
        <v>347</v>
      </c>
      <c r="N710" s="512">
        <v>55</v>
      </c>
      <c r="O710" s="512">
        <v>19140</v>
      </c>
      <c r="P710" s="535">
        <v>3.0643611911623441</v>
      </c>
      <c r="Q710" s="513">
        <v>348</v>
      </c>
    </row>
    <row r="711" spans="1:17" ht="14.45" customHeight="1" x14ac:dyDescent="0.2">
      <c r="A711" s="507" t="s">
        <v>1774</v>
      </c>
      <c r="B711" s="508" t="s">
        <v>1588</v>
      </c>
      <c r="C711" s="508" t="s">
        <v>1589</v>
      </c>
      <c r="D711" s="508" t="s">
        <v>1610</v>
      </c>
      <c r="E711" s="508" t="s">
        <v>1611</v>
      </c>
      <c r="F711" s="512">
        <v>2</v>
      </c>
      <c r="G711" s="512">
        <v>102</v>
      </c>
      <c r="H711" s="512"/>
      <c r="I711" s="512">
        <v>51</v>
      </c>
      <c r="J711" s="512"/>
      <c r="K711" s="512"/>
      <c r="L711" s="512"/>
      <c r="M711" s="512"/>
      <c r="N711" s="512">
        <v>10</v>
      </c>
      <c r="O711" s="512">
        <v>510</v>
      </c>
      <c r="P711" s="535"/>
      <c r="Q711" s="513">
        <v>51</v>
      </c>
    </row>
    <row r="712" spans="1:17" ht="14.45" customHeight="1" x14ac:dyDescent="0.2">
      <c r="A712" s="507" t="s">
        <v>1774</v>
      </c>
      <c r="B712" s="508" t="s">
        <v>1588</v>
      </c>
      <c r="C712" s="508" t="s">
        <v>1589</v>
      </c>
      <c r="D712" s="508" t="s">
        <v>1614</v>
      </c>
      <c r="E712" s="508" t="s">
        <v>1615</v>
      </c>
      <c r="F712" s="512">
        <v>90</v>
      </c>
      <c r="G712" s="512">
        <v>33930</v>
      </c>
      <c r="H712" s="512">
        <v>1.125</v>
      </c>
      <c r="I712" s="512">
        <v>377</v>
      </c>
      <c r="J712" s="512">
        <v>80</v>
      </c>
      <c r="K712" s="512">
        <v>30160</v>
      </c>
      <c r="L712" s="512">
        <v>1</v>
      </c>
      <c r="M712" s="512">
        <v>377</v>
      </c>
      <c r="N712" s="512">
        <v>79</v>
      </c>
      <c r="O712" s="512">
        <v>29862</v>
      </c>
      <c r="P712" s="535">
        <v>0.99011936339522544</v>
      </c>
      <c r="Q712" s="513">
        <v>378</v>
      </c>
    </row>
    <row r="713" spans="1:17" ht="14.45" customHeight="1" x14ac:dyDescent="0.2">
      <c r="A713" s="507" t="s">
        <v>1774</v>
      </c>
      <c r="B713" s="508" t="s">
        <v>1588</v>
      </c>
      <c r="C713" s="508" t="s">
        <v>1589</v>
      </c>
      <c r="D713" s="508" t="s">
        <v>1616</v>
      </c>
      <c r="E713" s="508" t="s">
        <v>1617</v>
      </c>
      <c r="F713" s="512"/>
      <c r="G713" s="512"/>
      <c r="H713" s="512"/>
      <c r="I713" s="512"/>
      <c r="J713" s="512">
        <v>1</v>
      </c>
      <c r="K713" s="512">
        <v>34</v>
      </c>
      <c r="L713" s="512">
        <v>1</v>
      </c>
      <c r="M713" s="512">
        <v>34</v>
      </c>
      <c r="N713" s="512"/>
      <c r="O713" s="512"/>
      <c r="P713" s="535"/>
      <c r="Q713" s="513"/>
    </row>
    <row r="714" spans="1:17" ht="14.45" customHeight="1" x14ac:dyDescent="0.2">
      <c r="A714" s="507" t="s">
        <v>1774</v>
      </c>
      <c r="B714" s="508" t="s">
        <v>1588</v>
      </c>
      <c r="C714" s="508" t="s">
        <v>1589</v>
      </c>
      <c r="D714" s="508" t="s">
        <v>1618</v>
      </c>
      <c r="E714" s="508" t="s">
        <v>1619</v>
      </c>
      <c r="F714" s="512">
        <v>159</v>
      </c>
      <c r="G714" s="512">
        <v>83316</v>
      </c>
      <c r="H714" s="512">
        <v>1.0816326530612246</v>
      </c>
      <c r="I714" s="512">
        <v>524</v>
      </c>
      <c r="J714" s="512">
        <v>147</v>
      </c>
      <c r="K714" s="512">
        <v>77028</v>
      </c>
      <c r="L714" s="512">
        <v>1</v>
      </c>
      <c r="M714" s="512">
        <v>524</v>
      </c>
      <c r="N714" s="512">
        <v>45</v>
      </c>
      <c r="O714" s="512">
        <v>23625</v>
      </c>
      <c r="P714" s="535">
        <v>0.30670665212649945</v>
      </c>
      <c r="Q714" s="513">
        <v>525</v>
      </c>
    </row>
    <row r="715" spans="1:17" ht="14.45" customHeight="1" x14ac:dyDescent="0.2">
      <c r="A715" s="507" t="s">
        <v>1774</v>
      </c>
      <c r="B715" s="508" t="s">
        <v>1588</v>
      </c>
      <c r="C715" s="508" t="s">
        <v>1589</v>
      </c>
      <c r="D715" s="508" t="s">
        <v>1620</v>
      </c>
      <c r="E715" s="508" t="s">
        <v>1621</v>
      </c>
      <c r="F715" s="512">
        <v>7</v>
      </c>
      <c r="G715" s="512">
        <v>399</v>
      </c>
      <c r="H715" s="512">
        <v>7</v>
      </c>
      <c r="I715" s="512">
        <v>57</v>
      </c>
      <c r="J715" s="512">
        <v>1</v>
      </c>
      <c r="K715" s="512">
        <v>57</v>
      </c>
      <c r="L715" s="512">
        <v>1</v>
      </c>
      <c r="M715" s="512">
        <v>57</v>
      </c>
      <c r="N715" s="512">
        <v>15</v>
      </c>
      <c r="O715" s="512">
        <v>870</v>
      </c>
      <c r="P715" s="535">
        <v>15.263157894736842</v>
      </c>
      <c r="Q715" s="513">
        <v>58</v>
      </c>
    </row>
    <row r="716" spans="1:17" ht="14.45" customHeight="1" x14ac:dyDescent="0.2">
      <c r="A716" s="507" t="s">
        <v>1774</v>
      </c>
      <c r="B716" s="508" t="s">
        <v>1588</v>
      </c>
      <c r="C716" s="508" t="s">
        <v>1589</v>
      </c>
      <c r="D716" s="508" t="s">
        <v>1622</v>
      </c>
      <c r="E716" s="508" t="s">
        <v>1623</v>
      </c>
      <c r="F716" s="512">
        <v>12</v>
      </c>
      <c r="G716" s="512">
        <v>2688</v>
      </c>
      <c r="H716" s="512">
        <v>11.946666666666667</v>
      </c>
      <c r="I716" s="512">
        <v>224</v>
      </c>
      <c r="J716" s="512">
        <v>1</v>
      </c>
      <c r="K716" s="512">
        <v>225</v>
      </c>
      <c r="L716" s="512">
        <v>1</v>
      </c>
      <c r="M716" s="512">
        <v>225</v>
      </c>
      <c r="N716" s="512">
        <v>4</v>
      </c>
      <c r="O716" s="512">
        <v>904</v>
      </c>
      <c r="P716" s="535">
        <v>4.0177777777777779</v>
      </c>
      <c r="Q716" s="513">
        <v>226</v>
      </c>
    </row>
    <row r="717" spans="1:17" ht="14.45" customHeight="1" x14ac:dyDescent="0.2">
      <c r="A717" s="507" t="s">
        <v>1774</v>
      </c>
      <c r="B717" s="508" t="s">
        <v>1588</v>
      </c>
      <c r="C717" s="508" t="s">
        <v>1589</v>
      </c>
      <c r="D717" s="508" t="s">
        <v>1624</v>
      </c>
      <c r="E717" s="508" t="s">
        <v>1625</v>
      </c>
      <c r="F717" s="512">
        <v>12</v>
      </c>
      <c r="G717" s="512">
        <v>6636</v>
      </c>
      <c r="H717" s="512">
        <v>11.978339350180505</v>
      </c>
      <c r="I717" s="512">
        <v>553</v>
      </c>
      <c r="J717" s="512">
        <v>1</v>
      </c>
      <c r="K717" s="512">
        <v>554</v>
      </c>
      <c r="L717" s="512">
        <v>1</v>
      </c>
      <c r="M717" s="512">
        <v>554</v>
      </c>
      <c r="N717" s="512">
        <v>4</v>
      </c>
      <c r="O717" s="512">
        <v>2220</v>
      </c>
      <c r="P717" s="535">
        <v>4.0072202166064983</v>
      </c>
      <c r="Q717" s="513">
        <v>555</v>
      </c>
    </row>
    <row r="718" spans="1:17" ht="14.45" customHeight="1" x14ac:dyDescent="0.2">
      <c r="A718" s="507" t="s">
        <v>1774</v>
      </c>
      <c r="B718" s="508" t="s">
        <v>1588</v>
      </c>
      <c r="C718" s="508" t="s">
        <v>1589</v>
      </c>
      <c r="D718" s="508" t="s">
        <v>1626</v>
      </c>
      <c r="E718" s="508" t="s">
        <v>1627</v>
      </c>
      <c r="F718" s="512"/>
      <c r="G718" s="512"/>
      <c r="H718" s="512"/>
      <c r="I718" s="512"/>
      <c r="J718" s="512">
        <v>1</v>
      </c>
      <c r="K718" s="512">
        <v>214</v>
      </c>
      <c r="L718" s="512">
        <v>1</v>
      </c>
      <c r="M718" s="512">
        <v>214</v>
      </c>
      <c r="N718" s="512"/>
      <c r="O718" s="512"/>
      <c r="P718" s="535"/>
      <c r="Q718" s="513"/>
    </row>
    <row r="719" spans="1:17" ht="14.45" customHeight="1" x14ac:dyDescent="0.2">
      <c r="A719" s="507" t="s">
        <v>1774</v>
      </c>
      <c r="B719" s="508" t="s">
        <v>1588</v>
      </c>
      <c r="C719" s="508" t="s">
        <v>1589</v>
      </c>
      <c r="D719" s="508" t="s">
        <v>1628</v>
      </c>
      <c r="E719" s="508" t="s">
        <v>1629</v>
      </c>
      <c r="F719" s="512">
        <v>2</v>
      </c>
      <c r="G719" s="512">
        <v>282</v>
      </c>
      <c r="H719" s="512">
        <v>0.49647887323943662</v>
      </c>
      <c r="I719" s="512">
        <v>141</v>
      </c>
      <c r="J719" s="512">
        <v>4</v>
      </c>
      <c r="K719" s="512">
        <v>568</v>
      </c>
      <c r="L719" s="512">
        <v>1</v>
      </c>
      <c r="M719" s="512">
        <v>142</v>
      </c>
      <c r="N719" s="512"/>
      <c r="O719" s="512"/>
      <c r="P719" s="535"/>
      <c r="Q719" s="513"/>
    </row>
    <row r="720" spans="1:17" ht="14.45" customHeight="1" x14ac:dyDescent="0.2">
      <c r="A720" s="507" t="s">
        <v>1774</v>
      </c>
      <c r="B720" s="508" t="s">
        <v>1588</v>
      </c>
      <c r="C720" s="508" t="s">
        <v>1589</v>
      </c>
      <c r="D720" s="508" t="s">
        <v>1634</v>
      </c>
      <c r="E720" s="508" t="s">
        <v>1635</v>
      </c>
      <c r="F720" s="512">
        <v>131</v>
      </c>
      <c r="G720" s="512">
        <v>2227</v>
      </c>
      <c r="H720" s="512">
        <v>1.5975609756097562</v>
      </c>
      <c r="I720" s="512">
        <v>17</v>
      </c>
      <c r="J720" s="512">
        <v>82</v>
      </c>
      <c r="K720" s="512">
        <v>1394</v>
      </c>
      <c r="L720" s="512">
        <v>1</v>
      </c>
      <c r="M720" s="512">
        <v>17</v>
      </c>
      <c r="N720" s="512">
        <v>88</v>
      </c>
      <c r="O720" s="512">
        <v>1496</v>
      </c>
      <c r="P720" s="535">
        <v>1.0731707317073171</v>
      </c>
      <c r="Q720" s="513">
        <v>17</v>
      </c>
    </row>
    <row r="721" spans="1:17" ht="14.45" customHeight="1" x14ac:dyDescent="0.2">
      <c r="A721" s="507" t="s">
        <v>1774</v>
      </c>
      <c r="B721" s="508" t="s">
        <v>1588</v>
      </c>
      <c r="C721" s="508" t="s">
        <v>1589</v>
      </c>
      <c r="D721" s="508" t="s">
        <v>1636</v>
      </c>
      <c r="E721" s="508" t="s">
        <v>1637</v>
      </c>
      <c r="F721" s="512">
        <v>1</v>
      </c>
      <c r="G721" s="512">
        <v>143</v>
      </c>
      <c r="H721" s="512">
        <v>0.5</v>
      </c>
      <c r="I721" s="512">
        <v>143</v>
      </c>
      <c r="J721" s="512">
        <v>2</v>
      </c>
      <c r="K721" s="512">
        <v>286</v>
      </c>
      <c r="L721" s="512">
        <v>1</v>
      </c>
      <c r="M721" s="512">
        <v>143</v>
      </c>
      <c r="N721" s="512">
        <v>1</v>
      </c>
      <c r="O721" s="512">
        <v>144</v>
      </c>
      <c r="P721" s="535">
        <v>0.50349650349650354</v>
      </c>
      <c r="Q721" s="513">
        <v>144</v>
      </c>
    </row>
    <row r="722" spans="1:17" ht="14.45" customHeight="1" x14ac:dyDescent="0.2">
      <c r="A722" s="507" t="s">
        <v>1774</v>
      </c>
      <c r="B722" s="508" t="s">
        <v>1588</v>
      </c>
      <c r="C722" s="508" t="s">
        <v>1589</v>
      </c>
      <c r="D722" s="508" t="s">
        <v>1638</v>
      </c>
      <c r="E722" s="508" t="s">
        <v>1639</v>
      </c>
      <c r="F722" s="512">
        <v>14</v>
      </c>
      <c r="G722" s="512">
        <v>910</v>
      </c>
      <c r="H722" s="512">
        <v>7</v>
      </c>
      <c r="I722" s="512">
        <v>65</v>
      </c>
      <c r="J722" s="512">
        <v>2</v>
      </c>
      <c r="K722" s="512">
        <v>130</v>
      </c>
      <c r="L722" s="512">
        <v>1</v>
      </c>
      <c r="M722" s="512">
        <v>65</v>
      </c>
      <c r="N722" s="512">
        <v>3</v>
      </c>
      <c r="O722" s="512">
        <v>198</v>
      </c>
      <c r="P722" s="535">
        <v>1.523076923076923</v>
      </c>
      <c r="Q722" s="513">
        <v>66</v>
      </c>
    </row>
    <row r="723" spans="1:17" ht="14.45" customHeight="1" x14ac:dyDescent="0.2">
      <c r="A723" s="507" t="s">
        <v>1774</v>
      </c>
      <c r="B723" s="508" t="s">
        <v>1588</v>
      </c>
      <c r="C723" s="508" t="s">
        <v>1589</v>
      </c>
      <c r="D723" s="508" t="s">
        <v>1644</v>
      </c>
      <c r="E723" s="508" t="s">
        <v>1645</v>
      </c>
      <c r="F723" s="512">
        <v>1152</v>
      </c>
      <c r="G723" s="512">
        <v>156672</v>
      </c>
      <c r="H723" s="512">
        <v>1.1172422645492082</v>
      </c>
      <c r="I723" s="512">
        <v>136</v>
      </c>
      <c r="J723" s="512">
        <v>1025</v>
      </c>
      <c r="K723" s="512">
        <v>140231</v>
      </c>
      <c r="L723" s="512">
        <v>1</v>
      </c>
      <c r="M723" s="512">
        <v>136.81073170731707</v>
      </c>
      <c r="N723" s="512">
        <v>620</v>
      </c>
      <c r="O723" s="512">
        <v>85560</v>
      </c>
      <c r="P723" s="535">
        <v>0.61013613252419219</v>
      </c>
      <c r="Q723" s="513">
        <v>138</v>
      </c>
    </row>
    <row r="724" spans="1:17" ht="14.45" customHeight="1" x14ac:dyDescent="0.2">
      <c r="A724" s="507" t="s">
        <v>1774</v>
      </c>
      <c r="B724" s="508" t="s">
        <v>1588</v>
      </c>
      <c r="C724" s="508" t="s">
        <v>1589</v>
      </c>
      <c r="D724" s="508" t="s">
        <v>1646</v>
      </c>
      <c r="E724" s="508" t="s">
        <v>1647</v>
      </c>
      <c r="F724" s="512">
        <v>281</v>
      </c>
      <c r="G724" s="512">
        <v>25571</v>
      </c>
      <c r="H724" s="512">
        <v>1.2324561403508771</v>
      </c>
      <c r="I724" s="512">
        <v>91</v>
      </c>
      <c r="J724" s="512">
        <v>228</v>
      </c>
      <c r="K724" s="512">
        <v>20748</v>
      </c>
      <c r="L724" s="512">
        <v>1</v>
      </c>
      <c r="M724" s="512">
        <v>91</v>
      </c>
      <c r="N724" s="512">
        <v>156</v>
      </c>
      <c r="O724" s="512">
        <v>14352</v>
      </c>
      <c r="P724" s="535">
        <v>0.69172932330827064</v>
      </c>
      <c r="Q724" s="513">
        <v>92</v>
      </c>
    </row>
    <row r="725" spans="1:17" ht="14.45" customHeight="1" x14ac:dyDescent="0.2">
      <c r="A725" s="507" t="s">
        <v>1774</v>
      </c>
      <c r="B725" s="508" t="s">
        <v>1588</v>
      </c>
      <c r="C725" s="508" t="s">
        <v>1589</v>
      </c>
      <c r="D725" s="508" t="s">
        <v>1648</v>
      </c>
      <c r="E725" s="508" t="s">
        <v>1649</v>
      </c>
      <c r="F725" s="512">
        <v>3</v>
      </c>
      <c r="G725" s="512">
        <v>411</v>
      </c>
      <c r="H725" s="512">
        <v>2.9782608695652173</v>
      </c>
      <c r="I725" s="512">
        <v>137</v>
      </c>
      <c r="J725" s="512">
        <v>1</v>
      </c>
      <c r="K725" s="512">
        <v>138</v>
      </c>
      <c r="L725" s="512">
        <v>1</v>
      </c>
      <c r="M725" s="512">
        <v>138</v>
      </c>
      <c r="N725" s="512">
        <v>1</v>
      </c>
      <c r="O725" s="512">
        <v>140</v>
      </c>
      <c r="P725" s="535">
        <v>1.0144927536231885</v>
      </c>
      <c r="Q725" s="513">
        <v>140</v>
      </c>
    </row>
    <row r="726" spans="1:17" ht="14.45" customHeight="1" x14ac:dyDescent="0.2">
      <c r="A726" s="507" t="s">
        <v>1774</v>
      </c>
      <c r="B726" s="508" t="s">
        <v>1588</v>
      </c>
      <c r="C726" s="508" t="s">
        <v>1589</v>
      </c>
      <c r="D726" s="508" t="s">
        <v>1650</v>
      </c>
      <c r="E726" s="508" t="s">
        <v>1651</v>
      </c>
      <c r="F726" s="512">
        <v>60</v>
      </c>
      <c r="G726" s="512">
        <v>3960</v>
      </c>
      <c r="H726" s="512">
        <v>1.2716763005780347</v>
      </c>
      <c r="I726" s="512">
        <v>66</v>
      </c>
      <c r="J726" s="512">
        <v>47</v>
      </c>
      <c r="K726" s="512">
        <v>3114</v>
      </c>
      <c r="L726" s="512">
        <v>1</v>
      </c>
      <c r="M726" s="512">
        <v>66.255319148936167</v>
      </c>
      <c r="N726" s="512">
        <v>29</v>
      </c>
      <c r="O726" s="512">
        <v>1943</v>
      </c>
      <c r="P726" s="535">
        <v>0.62395632626846498</v>
      </c>
      <c r="Q726" s="513">
        <v>67</v>
      </c>
    </row>
    <row r="727" spans="1:17" ht="14.45" customHeight="1" x14ac:dyDescent="0.2">
      <c r="A727" s="507" t="s">
        <v>1774</v>
      </c>
      <c r="B727" s="508" t="s">
        <v>1588</v>
      </c>
      <c r="C727" s="508" t="s">
        <v>1589</v>
      </c>
      <c r="D727" s="508" t="s">
        <v>1652</v>
      </c>
      <c r="E727" s="508" t="s">
        <v>1653</v>
      </c>
      <c r="F727" s="512">
        <v>151</v>
      </c>
      <c r="G727" s="512">
        <v>49528</v>
      </c>
      <c r="H727" s="512">
        <v>1.5567010309278351</v>
      </c>
      <c r="I727" s="512">
        <v>328</v>
      </c>
      <c r="J727" s="512">
        <v>97</v>
      </c>
      <c r="K727" s="512">
        <v>31816</v>
      </c>
      <c r="L727" s="512">
        <v>1</v>
      </c>
      <c r="M727" s="512">
        <v>328</v>
      </c>
      <c r="N727" s="512">
        <v>59</v>
      </c>
      <c r="O727" s="512">
        <v>19411</v>
      </c>
      <c r="P727" s="535">
        <v>0.61010183555443798</v>
      </c>
      <c r="Q727" s="513">
        <v>329</v>
      </c>
    </row>
    <row r="728" spans="1:17" ht="14.45" customHeight="1" x14ac:dyDescent="0.2">
      <c r="A728" s="507" t="s">
        <v>1774</v>
      </c>
      <c r="B728" s="508" t="s">
        <v>1588</v>
      </c>
      <c r="C728" s="508" t="s">
        <v>1589</v>
      </c>
      <c r="D728" s="508" t="s">
        <v>1660</v>
      </c>
      <c r="E728" s="508" t="s">
        <v>1661</v>
      </c>
      <c r="F728" s="512">
        <v>31</v>
      </c>
      <c r="G728" s="512">
        <v>1581</v>
      </c>
      <c r="H728" s="512">
        <v>0.91176470588235292</v>
      </c>
      <c r="I728" s="512">
        <v>51</v>
      </c>
      <c r="J728" s="512">
        <v>34</v>
      </c>
      <c r="K728" s="512">
        <v>1734</v>
      </c>
      <c r="L728" s="512">
        <v>1</v>
      </c>
      <c r="M728" s="512">
        <v>51</v>
      </c>
      <c r="N728" s="512">
        <v>31</v>
      </c>
      <c r="O728" s="512">
        <v>1612</v>
      </c>
      <c r="P728" s="535">
        <v>0.92964244521337946</v>
      </c>
      <c r="Q728" s="513">
        <v>52</v>
      </c>
    </row>
    <row r="729" spans="1:17" ht="14.45" customHeight="1" x14ac:dyDescent="0.2">
      <c r="A729" s="507" t="s">
        <v>1774</v>
      </c>
      <c r="B729" s="508" t="s">
        <v>1588</v>
      </c>
      <c r="C729" s="508" t="s">
        <v>1589</v>
      </c>
      <c r="D729" s="508" t="s">
        <v>1668</v>
      </c>
      <c r="E729" s="508" t="s">
        <v>1669</v>
      </c>
      <c r="F729" s="512"/>
      <c r="G729" s="512"/>
      <c r="H729" s="512"/>
      <c r="I729" s="512"/>
      <c r="J729" s="512"/>
      <c r="K729" s="512"/>
      <c r="L729" s="512"/>
      <c r="M729" s="512"/>
      <c r="N729" s="512">
        <v>1</v>
      </c>
      <c r="O729" s="512">
        <v>209</v>
      </c>
      <c r="P729" s="535"/>
      <c r="Q729" s="513">
        <v>209</v>
      </c>
    </row>
    <row r="730" spans="1:17" ht="14.45" customHeight="1" x14ac:dyDescent="0.2">
      <c r="A730" s="507" t="s">
        <v>1774</v>
      </c>
      <c r="B730" s="508" t="s">
        <v>1588</v>
      </c>
      <c r="C730" s="508" t="s">
        <v>1589</v>
      </c>
      <c r="D730" s="508" t="s">
        <v>1670</v>
      </c>
      <c r="E730" s="508" t="s">
        <v>1671</v>
      </c>
      <c r="F730" s="512"/>
      <c r="G730" s="512"/>
      <c r="H730" s="512"/>
      <c r="I730" s="512"/>
      <c r="J730" s="512">
        <v>1</v>
      </c>
      <c r="K730" s="512">
        <v>763</v>
      </c>
      <c r="L730" s="512">
        <v>1</v>
      </c>
      <c r="M730" s="512">
        <v>763</v>
      </c>
      <c r="N730" s="512">
        <v>1</v>
      </c>
      <c r="O730" s="512">
        <v>764</v>
      </c>
      <c r="P730" s="535">
        <v>1.0013106159895151</v>
      </c>
      <c r="Q730" s="513">
        <v>764</v>
      </c>
    </row>
    <row r="731" spans="1:17" ht="14.45" customHeight="1" x14ac:dyDescent="0.2">
      <c r="A731" s="507" t="s">
        <v>1774</v>
      </c>
      <c r="B731" s="508" t="s">
        <v>1588</v>
      </c>
      <c r="C731" s="508" t="s">
        <v>1589</v>
      </c>
      <c r="D731" s="508" t="s">
        <v>1672</v>
      </c>
      <c r="E731" s="508" t="s">
        <v>1673</v>
      </c>
      <c r="F731" s="512">
        <v>2</v>
      </c>
      <c r="G731" s="512">
        <v>4232</v>
      </c>
      <c r="H731" s="512"/>
      <c r="I731" s="512">
        <v>2116</v>
      </c>
      <c r="J731" s="512"/>
      <c r="K731" s="512"/>
      <c r="L731" s="512"/>
      <c r="M731" s="512"/>
      <c r="N731" s="512"/>
      <c r="O731" s="512"/>
      <c r="P731" s="535"/>
      <c r="Q731" s="513"/>
    </row>
    <row r="732" spans="1:17" ht="14.45" customHeight="1" x14ac:dyDescent="0.2">
      <c r="A732" s="507" t="s">
        <v>1774</v>
      </c>
      <c r="B732" s="508" t="s">
        <v>1588</v>
      </c>
      <c r="C732" s="508" t="s">
        <v>1589</v>
      </c>
      <c r="D732" s="508" t="s">
        <v>1674</v>
      </c>
      <c r="E732" s="508" t="s">
        <v>1675</v>
      </c>
      <c r="F732" s="512">
        <v>259</v>
      </c>
      <c r="G732" s="512">
        <v>158508</v>
      </c>
      <c r="H732" s="512">
        <v>1.1409691629955947</v>
      </c>
      <c r="I732" s="512">
        <v>612</v>
      </c>
      <c r="J732" s="512">
        <v>227</v>
      </c>
      <c r="K732" s="512">
        <v>138924</v>
      </c>
      <c r="L732" s="512">
        <v>1</v>
      </c>
      <c r="M732" s="512">
        <v>612</v>
      </c>
      <c r="N732" s="512">
        <v>59</v>
      </c>
      <c r="O732" s="512">
        <v>36285</v>
      </c>
      <c r="P732" s="535">
        <v>0.2611859721862313</v>
      </c>
      <c r="Q732" s="513">
        <v>615</v>
      </c>
    </row>
    <row r="733" spans="1:17" ht="14.45" customHeight="1" x14ac:dyDescent="0.2">
      <c r="A733" s="507" t="s">
        <v>1774</v>
      </c>
      <c r="B733" s="508" t="s">
        <v>1588</v>
      </c>
      <c r="C733" s="508" t="s">
        <v>1589</v>
      </c>
      <c r="D733" s="508" t="s">
        <v>1676</v>
      </c>
      <c r="E733" s="508" t="s">
        <v>1677</v>
      </c>
      <c r="F733" s="512">
        <v>1</v>
      </c>
      <c r="G733" s="512">
        <v>825</v>
      </c>
      <c r="H733" s="512"/>
      <c r="I733" s="512">
        <v>825</v>
      </c>
      <c r="J733" s="512"/>
      <c r="K733" s="512"/>
      <c r="L733" s="512"/>
      <c r="M733" s="512"/>
      <c r="N733" s="512"/>
      <c r="O733" s="512"/>
      <c r="P733" s="535"/>
      <c r="Q733" s="513"/>
    </row>
    <row r="734" spans="1:17" ht="14.45" customHeight="1" x14ac:dyDescent="0.2">
      <c r="A734" s="507" t="s">
        <v>1774</v>
      </c>
      <c r="B734" s="508" t="s">
        <v>1588</v>
      </c>
      <c r="C734" s="508" t="s">
        <v>1589</v>
      </c>
      <c r="D734" s="508" t="s">
        <v>1685</v>
      </c>
      <c r="E734" s="508" t="s">
        <v>1686</v>
      </c>
      <c r="F734" s="512"/>
      <c r="G734" s="512"/>
      <c r="H734" s="512"/>
      <c r="I734" s="512"/>
      <c r="J734" s="512">
        <v>1</v>
      </c>
      <c r="K734" s="512">
        <v>272</v>
      </c>
      <c r="L734" s="512">
        <v>1</v>
      </c>
      <c r="M734" s="512">
        <v>272</v>
      </c>
      <c r="N734" s="512"/>
      <c r="O734" s="512"/>
      <c r="P734" s="535"/>
      <c r="Q734" s="513"/>
    </row>
    <row r="735" spans="1:17" ht="14.45" customHeight="1" x14ac:dyDescent="0.2">
      <c r="A735" s="507" t="s">
        <v>1774</v>
      </c>
      <c r="B735" s="508" t="s">
        <v>1588</v>
      </c>
      <c r="C735" s="508" t="s">
        <v>1589</v>
      </c>
      <c r="D735" s="508" t="s">
        <v>1701</v>
      </c>
      <c r="E735" s="508" t="s">
        <v>1702</v>
      </c>
      <c r="F735" s="512">
        <v>14</v>
      </c>
      <c r="G735" s="512">
        <v>20902</v>
      </c>
      <c r="H735" s="512"/>
      <c r="I735" s="512">
        <v>1493</v>
      </c>
      <c r="J735" s="512"/>
      <c r="K735" s="512"/>
      <c r="L735" s="512"/>
      <c r="M735" s="512"/>
      <c r="N735" s="512"/>
      <c r="O735" s="512"/>
      <c r="P735" s="535"/>
      <c r="Q735" s="513"/>
    </row>
    <row r="736" spans="1:17" ht="14.45" customHeight="1" x14ac:dyDescent="0.2">
      <c r="A736" s="507" t="s">
        <v>1774</v>
      </c>
      <c r="B736" s="508" t="s">
        <v>1588</v>
      </c>
      <c r="C736" s="508" t="s">
        <v>1589</v>
      </c>
      <c r="D736" s="508" t="s">
        <v>1703</v>
      </c>
      <c r="E736" s="508" t="s">
        <v>1704</v>
      </c>
      <c r="F736" s="512">
        <v>9</v>
      </c>
      <c r="G736" s="512">
        <v>2943</v>
      </c>
      <c r="H736" s="512"/>
      <c r="I736" s="512">
        <v>327</v>
      </c>
      <c r="J736" s="512"/>
      <c r="K736" s="512"/>
      <c r="L736" s="512"/>
      <c r="M736" s="512"/>
      <c r="N736" s="512"/>
      <c r="O736" s="512"/>
      <c r="P736" s="535"/>
      <c r="Q736" s="513"/>
    </row>
    <row r="737" spans="1:17" ht="14.45" customHeight="1" x14ac:dyDescent="0.2">
      <c r="A737" s="507" t="s">
        <v>1774</v>
      </c>
      <c r="B737" s="508" t="s">
        <v>1588</v>
      </c>
      <c r="C737" s="508" t="s">
        <v>1589</v>
      </c>
      <c r="D737" s="508" t="s">
        <v>1705</v>
      </c>
      <c r="E737" s="508" t="s">
        <v>1706</v>
      </c>
      <c r="F737" s="512">
        <v>1</v>
      </c>
      <c r="G737" s="512">
        <v>887</v>
      </c>
      <c r="H737" s="512"/>
      <c r="I737" s="512">
        <v>887</v>
      </c>
      <c r="J737" s="512"/>
      <c r="K737" s="512"/>
      <c r="L737" s="512"/>
      <c r="M737" s="512"/>
      <c r="N737" s="512">
        <v>1</v>
      </c>
      <c r="O737" s="512">
        <v>891</v>
      </c>
      <c r="P737" s="535"/>
      <c r="Q737" s="513">
        <v>891</v>
      </c>
    </row>
    <row r="738" spans="1:17" ht="14.45" customHeight="1" x14ac:dyDescent="0.2">
      <c r="A738" s="507" t="s">
        <v>1774</v>
      </c>
      <c r="B738" s="508" t="s">
        <v>1588</v>
      </c>
      <c r="C738" s="508" t="s">
        <v>1589</v>
      </c>
      <c r="D738" s="508" t="s">
        <v>1709</v>
      </c>
      <c r="E738" s="508" t="s">
        <v>1710</v>
      </c>
      <c r="F738" s="512">
        <v>349</v>
      </c>
      <c r="G738" s="512">
        <v>90740</v>
      </c>
      <c r="H738" s="512">
        <v>0.5527231085040416</v>
      </c>
      <c r="I738" s="512">
        <v>260</v>
      </c>
      <c r="J738" s="512">
        <v>629</v>
      </c>
      <c r="K738" s="512">
        <v>164169</v>
      </c>
      <c r="L738" s="512">
        <v>1</v>
      </c>
      <c r="M738" s="512">
        <v>261</v>
      </c>
      <c r="N738" s="512">
        <v>402</v>
      </c>
      <c r="O738" s="512">
        <v>105324</v>
      </c>
      <c r="P738" s="535">
        <v>0.64155839409389104</v>
      </c>
      <c r="Q738" s="513">
        <v>262</v>
      </c>
    </row>
    <row r="739" spans="1:17" ht="14.45" customHeight="1" x14ac:dyDescent="0.2">
      <c r="A739" s="507" t="s">
        <v>1774</v>
      </c>
      <c r="B739" s="508" t="s">
        <v>1588</v>
      </c>
      <c r="C739" s="508" t="s">
        <v>1589</v>
      </c>
      <c r="D739" s="508" t="s">
        <v>1711</v>
      </c>
      <c r="E739" s="508" t="s">
        <v>1712</v>
      </c>
      <c r="F739" s="512">
        <v>1</v>
      </c>
      <c r="G739" s="512">
        <v>165</v>
      </c>
      <c r="H739" s="512">
        <v>0.14285714285714285</v>
      </c>
      <c r="I739" s="512">
        <v>165</v>
      </c>
      <c r="J739" s="512">
        <v>7</v>
      </c>
      <c r="K739" s="512">
        <v>1155</v>
      </c>
      <c r="L739" s="512">
        <v>1</v>
      </c>
      <c r="M739" s="512">
        <v>165</v>
      </c>
      <c r="N739" s="512">
        <v>18</v>
      </c>
      <c r="O739" s="512">
        <v>2988</v>
      </c>
      <c r="P739" s="535">
        <v>2.587012987012987</v>
      </c>
      <c r="Q739" s="513">
        <v>166</v>
      </c>
    </row>
    <row r="740" spans="1:17" ht="14.45" customHeight="1" x14ac:dyDescent="0.2">
      <c r="A740" s="507" t="s">
        <v>1774</v>
      </c>
      <c r="B740" s="508" t="s">
        <v>1588</v>
      </c>
      <c r="C740" s="508" t="s">
        <v>1589</v>
      </c>
      <c r="D740" s="508" t="s">
        <v>1715</v>
      </c>
      <c r="E740" s="508" t="s">
        <v>1716</v>
      </c>
      <c r="F740" s="512"/>
      <c r="G740" s="512"/>
      <c r="H740" s="512"/>
      <c r="I740" s="512"/>
      <c r="J740" s="512">
        <v>2</v>
      </c>
      <c r="K740" s="512">
        <v>303</v>
      </c>
      <c r="L740" s="512">
        <v>1</v>
      </c>
      <c r="M740" s="512">
        <v>151.5</v>
      </c>
      <c r="N740" s="512">
        <v>3</v>
      </c>
      <c r="O740" s="512">
        <v>456</v>
      </c>
      <c r="P740" s="535">
        <v>1.504950495049505</v>
      </c>
      <c r="Q740" s="513">
        <v>152</v>
      </c>
    </row>
    <row r="741" spans="1:17" ht="14.45" customHeight="1" x14ac:dyDescent="0.2">
      <c r="A741" s="507" t="s">
        <v>1775</v>
      </c>
      <c r="B741" s="508" t="s">
        <v>1588</v>
      </c>
      <c r="C741" s="508" t="s">
        <v>1589</v>
      </c>
      <c r="D741" s="508" t="s">
        <v>1590</v>
      </c>
      <c r="E741" s="508" t="s">
        <v>1591</v>
      </c>
      <c r="F741" s="512">
        <v>1101</v>
      </c>
      <c r="G741" s="512">
        <v>190473</v>
      </c>
      <c r="H741" s="512">
        <v>1.067973086627418</v>
      </c>
      <c r="I741" s="512">
        <v>173</v>
      </c>
      <c r="J741" s="512">
        <v>1025</v>
      </c>
      <c r="K741" s="512">
        <v>178350</v>
      </c>
      <c r="L741" s="512">
        <v>1</v>
      </c>
      <c r="M741" s="512">
        <v>174</v>
      </c>
      <c r="N741" s="512">
        <v>1119</v>
      </c>
      <c r="O741" s="512">
        <v>195825</v>
      </c>
      <c r="P741" s="535">
        <v>1.09798149705635</v>
      </c>
      <c r="Q741" s="513">
        <v>175</v>
      </c>
    </row>
    <row r="742" spans="1:17" ht="14.45" customHeight="1" x14ac:dyDescent="0.2">
      <c r="A742" s="507" t="s">
        <v>1775</v>
      </c>
      <c r="B742" s="508" t="s">
        <v>1588</v>
      </c>
      <c r="C742" s="508" t="s">
        <v>1589</v>
      </c>
      <c r="D742" s="508" t="s">
        <v>1592</v>
      </c>
      <c r="E742" s="508" t="s">
        <v>1593</v>
      </c>
      <c r="F742" s="512"/>
      <c r="G742" s="512"/>
      <c r="H742" s="512"/>
      <c r="I742" s="512"/>
      <c r="J742" s="512">
        <v>2</v>
      </c>
      <c r="K742" s="512">
        <v>386</v>
      </c>
      <c r="L742" s="512">
        <v>1</v>
      </c>
      <c r="M742" s="512">
        <v>193</v>
      </c>
      <c r="N742" s="512"/>
      <c r="O742" s="512"/>
      <c r="P742" s="535"/>
      <c r="Q742" s="513"/>
    </row>
    <row r="743" spans="1:17" ht="14.45" customHeight="1" x14ac:dyDescent="0.2">
      <c r="A743" s="507" t="s">
        <v>1775</v>
      </c>
      <c r="B743" s="508" t="s">
        <v>1588</v>
      </c>
      <c r="C743" s="508" t="s">
        <v>1589</v>
      </c>
      <c r="D743" s="508" t="s">
        <v>1598</v>
      </c>
      <c r="E743" s="508" t="s">
        <v>1599</v>
      </c>
      <c r="F743" s="512"/>
      <c r="G743" s="512"/>
      <c r="H743" s="512"/>
      <c r="I743" s="512"/>
      <c r="J743" s="512">
        <v>2</v>
      </c>
      <c r="K743" s="512">
        <v>512</v>
      </c>
      <c r="L743" s="512">
        <v>1</v>
      </c>
      <c r="M743" s="512">
        <v>256</v>
      </c>
      <c r="N743" s="512"/>
      <c r="O743" s="512"/>
      <c r="P743" s="535"/>
      <c r="Q743" s="513"/>
    </row>
    <row r="744" spans="1:17" ht="14.45" customHeight="1" x14ac:dyDescent="0.2">
      <c r="A744" s="507" t="s">
        <v>1775</v>
      </c>
      <c r="B744" s="508" t="s">
        <v>1588</v>
      </c>
      <c r="C744" s="508" t="s">
        <v>1589</v>
      </c>
      <c r="D744" s="508" t="s">
        <v>1604</v>
      </c>
      <c r="E744" s="508" t="s">
        <v>1605</v>
      </c>
      <c r="F744" s="512"/>
      <c r="G744" s="512"/>
      <c r="H744" s="512"/>
      <c r="I744" s="512"/>
      <c r="J744" s="512">
        <v>1</v>
      </c>
      <c r="K744" s="512">
        <v>1070</v>
      </c>
      <c r="L744" s="512">
        <v>1</v>
      </c>
      <c r="M744" s="512">
        <v>1070</v>
      </c>
      <c r="N744" s="512"/>
      <c r="O744" s="512"/>
      <c r="P744" s="535"/>
      <c r="Q744" s="513"/>
    </row>
    <row r="745" spans="1:17" ht="14.45" customHeight="1" x14ac:dyDescent="0.2">
      <c r="A745" s="507" t="s">
        <v>1775</v>
      </c>
      <c r="B745" s="508" t="s">
        <v>1588</v>
      </c>
      <c r="C745" s="508" t="s">
        <v>1589</v>
      </c>
      <c r="D745" s="508" t="s">
        <v>1606</v>
      </c>
      <c r="E745" s="508" t="s">
        <v>1607</v>
      </c>
      <c r="F745" s="512">
        <v>27</v>
      </c>
      <c r="G745" s="512">
        <v>1242</v>
      </c>
      <c r="H745" s="512">
        <v>1.9285714285714286</v>
      </c>
      <c r="I745" s="512">
        <v>46</v>
      </c>
      <c r="J745" s="512">
        <v>14</v>
      </c>
      <c r="K745" s="512">
        <v>644</v>
      </c>
      <c r="L745" s="512">
        <v>1</v>
      </c>
      <c r="M745" s="512">
        <v>46</v>
      </c>
      <c r="N745" s="512">
        <v>9</v>
      </c>
      <c r="O745" s="512">
        <v>423</v>
      </c>
      <c r="P745" s="535">
        <v>0.65683229813664601</v>
      </c>
      <c r="Q745" s="513">
        <v>47</v>
      </c>
    </row>
    <row r="746" spans="1:17" ht="14.45" customHeight="1" x14ac:dyDescent="0.2">
      <c r="A746" s="507" t="s">
        <v>1775</v>
      </c>
      <c r="B746" s="508" t="s">
        <v>1588</v>
      </c>
      <c r="C746" s="508" t="s">
        <v>1589</v>
      </c>
      <c r="D746" s="508" t="s">
        <v>1608</v>
      </c>
      <c r="E746" s="508" t="s">
        <v>1609</v>
      </c>
      <c r="F746" s="512">
        <v>8</v>
      </c>
      <c r="G746" s="512">
        <v>2776</v>
      </c>
      <c r="H746" s="512">
        <v>1.1428571428571428</v>
      </c>
      <c r="I746" s="512">
        <v>347</v>
      </c>
      <c r="J746" s="512">
        <v>7</v>
      </c>
      <c r="K746" s="512">
        <v>2429</v>
      </c>
      <c r="L746" s="512">
        <v>1</v>
      </c>
      <c r="M746" s="512">
        <v>347</v>
      </c>
      <c r="N746" s="512">
        <v>27</v>
      </c>
      <c r="O746" s="512">
        <v>9396</v>
      </c>
      <c r="P746" s="535">
        <v>3.8682585426101275</v>
      </c>
      <c r="Q746" s="513">
        <v>348</v>
      </c>
    </row>
    <row r="747" spans="1:17" ht="14.45" customHeight="1" x14ac:dyDescent="0.2">
      <c r="A747" s="507" t="s">
        <v>1775</v>
      </c>
      <c r="B747" s="508" t="s">
        <v>1588</v>
      </c>
      <c r="C747" s="508" t="s">
        <v>1589</v>
      </c>
      <c r="D747" s="508" t="s">
        <v>1610</v>
      </c>
      <c r="E747" s="508" t="s">
        <v>1611</v>
      </c>
      <c r="F747" s="512"/>
      <c r="G747" s="512"/>
      <c r="H747" s="512"/>
      <c r="I747" s="512"/>
      <c r="J747" s="512"/>
      <c r="K747" s="512"/>
      <c r="L747" s="512"/>
      <c r="M747" s="512"/>
      <c r="N747" s="512">
        <v>4</v>
      </c>
      <c r="O747" s="512">
        <v>204</v>
      </c>
      <c r="P747" s="535"/>
      <c r="Q747" s="513">
        <v>51</v>
      </c>
    </row>
    <row r="748" spans="1:17" ht="14.45" customHeight="1" x14ac:dyDescent="0.2">
      <c r="A748" s="507" t="s">
        <v>1775</v>
      </c>
      <c r="B748" s="508" t="s">
        <v>1588</v>
      </c>
      <c r="C748" s="508" t="s">
        <v>1589</v>
      </c>
      <c r="D748" s="508" t="s">
        <v>1614</v>
      </c>
      <c r="E748" s="508" t="s">
        <v>1615</v>
      </c>
      <c r="F748" s="512">
        <v>18</v>
      </c>
      <c r="G748" s="512">
        <v>6786</v>
      </c>
      <c r="H748" s="512"/>
      <c r="I748" s="512">
        <v>377</v>
      </c>
      <c r="J748" s="512"/>
      <c r="K748" s="512"/>
      <c r="L748" s="512"/>
      <c r="M748" s="512"/>
      <c r="N748" s="512">
        <v>12</v>
      </c>
      <c r="O748" s="512">
        <v>4536</v>
      </c>
      <c r="P748" s="535"/>
      <c r="Q748" s="513">
        <v>378</v>
      </c>
    </row>
    <row r="749" spans="1:17" ht="14.45" customHeight="1" x14ac:dyDescent="0.2">
      <c r="A749" s="507" t="s">
        <v>1775</v>
      </c>
      <c r="B749" s="508" t="s">
        <v>1588</v>
      </c>
      <c r="C749" s="508" t="s">
        <v>1589</v>
      </c>
      <c r="D749" s="508" t="s">
        <v>1616</v>
      </c>
      <c r="E749" s="508" t="s">
        <v>1617</v>
      </c>
      <c r="F749" s="512"/>
      <c r="G749" s="512"/>
      <c r="H749" s="512"/>
      <c r="I749" s="512"/>
      <c r="J749" s="512">
        <v>2</v>
      </c>
      <c r="K749" s="512">
        <v>68</v>
      </c>
      <c r="L749" s="512">
        <v>1</v>
      </c>
      <c r="M749" s="512">
        <v>34</v>
      </c>
      <c r="N749" s="512">
        <v>1</v>
      </c>
      <c r="O749" s="512">
        <v>34</v>
      </c>
      <c r="P749" s="535">
        <v>0.5</v>
      </c>
      <c r="Q749" s="513">
        <v>34</v>
      </c>
    </row>
    <row r="750" spans="1:17" ht="14.45" customHeight="1" x14ac:dyDescent="0.2">
      <c r="A750" s="507" t="s">
        <v>1775</v>
      </c>
      <c r="B750" s="508" t="s">
        <v>1588</v>
      </c>
      <c r="C750" s="508" t="s">
        <v>1589</v>
      </c>
      <c r="D750" s="508" t="s">
        <v>1618</v>
      </c>
      <c r="E750" s="508" t="s">
        <v>1619</v>
      </c>
      <c r="F750" s="512">
        <v>2</v>
      </c>
      <c r="G750" s="512">
        <v>1048</v>
      </c>
      <c r="H750" s="512">
        <v>0.4</v>
      </c>
      <c r="I750" s="512">
        <v>524</v>
      </c>
      <c r="J750" s="512">
        <v>5</v>
      </c>
      <c r="K750" s="512">
        <v>2620</v>
      </c>
      <c r="L750" s="512">
        <v>1</v>
      </c>
      <c r="M750" s="512">
        <v>524</v>
      </c>
      <c r="N750" s="512">
        <v>2</v>
      </c>
      <c r="O750" s="512">
        <v>1050</v>
      </c>
      <c r="P750" s="535">
        <v>0.40076335877862596</v>
      </c>
      <c r="Q750" s="513">
        <v>525</v>
      </c>
    </row>
    <row r="751" spans="1:17" ht="14.45" customHeight="1" x14ac:dyDescent="0.2">
      <c r="A751" s="507" t="s">
        <v>1775</v>
      </c>
      <c r="B751" s="508" t="s">
        <v>1588</v>
      </c>
      <c r="C751" s="508" t="s">
        <v>1589</v>
      </c>
      <c r="D751" s="508" t="s">
        <v>1620</v>
      </c>
      <c r="E751" s="508" t="s">
        <v>1621</v>
      </c>
      <c r="F751" s="512">
        <v>23</v>
      </c>
      <c r="G751" s="512">
        <v>1311</v>
      </c>
      <c r="H751" s="512">
        <v>2.5260115606936417</v>
      </c>
      <c r="I751" s="512">
        <v>57</v>
      </c>
      <c r="J751" s="512">
        <v>9</v>
      </c>
      <c r="K751" s="512">
        <v>519</v>
      </c>
      <c r="L751" s="512">
        <v>1</v>
      </c>
      <c r="M751" s="512">
        <v>57.666666666666664</v>
      </c>
      <c r="N751" s="512">
        <v>7</v>
      </c>
      <c r="O751" s="512">
        <v>406</v>
      </c>
      <c r="P751" s="535">
        <v>0.78227360308285165</v>
      </c>
      <c r="Q751" s="513">
        <v>58</v>
      </c>
    </row>
    <row r="752" spans="1:17" ht="14.45" customHeight="1" x14ac:dyDescent="0.2">
      <c r="A752" s="507" t="s">
        <v>1775</v>
      </c>
      <c r="B752" s="508" t="s">
        <v>1588</v>
      </c>
      <c r="C752" s="508" t="s">
        <v>1589</v>
      </c>
      <c r="D752" s="508" t="s">
        <v>1622</v>
      </c>
      <c r="E752" s="508" t="s">
        <v>1623</v>
      </c>
      <c r="F752" s="512">
        <v>1</v>
      </c>
      <c r="G752" s="512">
        <v>224</v>
      </c>
      <c r="H752" s="512"/>
      <c r="I752" s="512">
        <v>224</v>
      </c>
      <c r="J752" s="512"/>
      <c r="K752" s="512"/>
      <c r="L752" s="512"/>
      <c r="M752" s="512"/>
      <c r="N752" s="512"/>
      <c r="O752" s="512"/>
      <c r="P752" s="535"/>
      <c r="Q752" s="513"/>
    </row>
    <row r="753" spans="1:17" ht="14.45" customHeight="1" x14ac:dyDescent="0.2">
      <c r="A753" s="507" t="s">
        <v>1775</v>
      </c>
      <c r="B753" s="508" t="s">
        <v>1588</v>
      </c>
      <c r="C753" s="508" t="s">
        <v>1589</v>
      </c>
      <c r="D753" s="508" t="s">
        <v>1624</v>
      </c>
      <c r="E753" s="508" t="s">
        <v>1625</v>
      </c>
      <c r="F753" s="512">
        <v>1</v>
      </c>
      <c r="G753" s="512">
        <v>553</v>
      </c>
      <c r="H753" s="512"/>
      <c r="I753" s="512">
        <v>553</v>
      </c>
      <c r="J753" s="512"/>
      <c r="K753" s="512"/>
      <c r="L753" s="512"/>
      <c r="M753" s="512"/>
      <c r="N753" s="512"/>
      <c r="O753" s="512"/>
      <c r="P753" s="535"/>
      <c r="Q753" s="513"/>
    </row>
    <row r="754" spans="1:17" ht="14.45" customHeight="1" x14ac:dyDescent="0.2">
      <c r="A754" s="507" t="s">
        <v>1775</v>
      </c>
      <c r="B754" s="508" t="s">
        <v>1588</v>
      </c>
      <c r="C754" s="508" t="s">
        <v>1589</v>
      </c>
      <c r="D754" s="508" t="s">
        <v>1634</v>
      </c>
      <c r="E754" s="508" t="s">
        <v>1635</v>
      </c>
      <c r="F754" s="512">
        <v>19</v>
      </c>
      <c r="G754" s="512">
        <v>323</v>
      </c>
      <c r="H754" s="512">
        <v>3.1666666666666665</v>
      </c>
      <c r="I754" s="512">
        <v>17</v>
      </c>
      <c r="J754" s="512">
        <v>6</v>
      </c>
      <c r="K754" s="512">
        <v>102</v>
      </c>
      <c r="L754" s="512">
        <v>1</v>
      </c>
      <c r="M754" s="512">
        <v>17</v>
      </c>
      <c r="N754" s="512">
        <v>24</v>
      </c>
      <c r="O754" s="512">
        <v>408</v>
      </c>
      <c r="P754" s="535">
        <v>4</v>
      </c>
      <c r="Q754" s="513">
        <v>17</v>
      </c>
    </row>
    <row r="755" spans="1:17" ht="14.45" customHeight="1" x14ac:dyDescent="0.2">
      <c r="A755" s="507" t="s">
        <v>1775</v>
      </c>
      <c r="B755" s="508" t="s">
        <v>1588</v>
      </c>
      <c r="C755" s="508" t="s">
        <v>1589</v>
      </c>
      <c r="D755" s="508" t="s">
        <v>1636</v>
      </c>
      <c r="E755" s="508" t="s">
        <v>1637</v>
      </c>
      <c r="F755" s="512">
        <v>1</v>
      </c>
      <c r="G755" s="512">
        <v>143</v>
      </c>
      <c r="H755" s="512">
        <v>1</v>
      </c>
      <c r="I755" s="512">
        <v>143</v>
      </c>
      <c r="J755" s="512">
        <v>1</v>
      </c>
      <c r="K755" s="512">
        <v>143</v>
      </c>
      <c r="L755" s="512">
        <v>1</v>
      </c>
      <c r="M755" s="512">
        <v>143</v>
      </c>
      <c r="N755" s="512"/>
      <c r="O755" s="512"/>
      <c r="P755" s="535"/>
      <c r="Q755" s="513"/>
    </row>
    <row r="756" spans="1:17" ht="14.45" customHeight="1" x14ac:dyDescent="0.2">
      <c r="A756" s="507" t="s">
        <v>1775</v>
      </c>
      <c r="B756" s="508" t="s">
        <v>1588</v>
      </c>
      <c r="C756" s="508" t="s">
        <v>1589</v>
      </c>
      <c r="D756" s="508" t="s">
        <v>1638</v>
      </c>
      <c r="E756" s="508" t="s">
        <v>1639</v>
      </c>
      <c r="F756" s="512">
        <v>2</v>
      </c>
      <c r="G756" s="512">
        <v>130</v>
      </c>
      <c r="H756" s="512">
        <v>0.66666666666666663</v>
      </c>
      <c r="I756" s="512">
        <v>65</v>
      </c>
      <c r="J756" s="512">
        <v>3</v>
      </c>
      <c r="K756" s="512">
        <v>195</v>
      </c>
      <c r="L756" s="512">
        <v>1</v>
      </c>
      <c r="M756" s="512">
        <v>65</v>
      </c>
      <c r="N756" s="512"/>
      <c r="O756" s="512"/>
      <c r="P756" s="535"/>
      <c r="Q756" s="513"/>
    </row>
    <row r="757" spans="1:17" ht="14.45" customHeight="1" x14ac:dyDescent="0.2">
      <c r="A757" s="507" t="s">
        <v>1775</v>
      </c>
      <c r="B757" s="508" t="s">
        <v>1588</v>
      </c>
      <c r="C757" s="508" t="s">
        <v>1589</v>
      </c>
      <c r="D757" s="508" t="s">
        <v>1642</v>
      </c>
      <c r="E757" s="508" t="s">
        <v>1643</v>
      </c>
      <c r="F757" s="512"/>
      <c r="G757" s="512"/>
      <c r="H757" s="512"/>
      <c r="I757" s="512"/>
      <c r="J757" s="512">
        <v>2</v>
      </c>
      <c r="K757" s="512">
        <v>86</v>
      </c>
      <c r="L757" s="512">
        <v>1</v>
      </c>
      <c r="M757" s="512">
        <v>43</v>
      </c>
      <c r="N757" s="512"/>
      <c r="O757" s="512"/>
      <c r="P757" s="535"/>
      <c r="Q757" s="513"/>
    </row>
    <row r="758" spans="1:17" ht="14.45" customHeight="1" x14ac:dyDescent="0.2">
      <c r="A758" s="507" t="s">
        <v>1775</v>
      </c>
      <c r="B758" s="508" t="s">
        <v>1588</v>
      </c>
      <c r="C758" s="508" t="s">
        <v>1589</v>
      </c>
      <c r="D758" s="508" t="s">
        <v>1644</v>
      </c>
      <c r="E758" s="508" t="s">
        <v>1645</v>
      </c>
      <c r="F758" s="512">
        <v>422</v>
      </c>
      <c r="G758" s="512">
        <v>57392</v>
      </c>
      <c r="H758" s="512">
        <v>0.99049065460883967</v>
      </c>
      <c r="I758" s="512">
        <v>136</v>
      </c>
      <c r="J758" s="512">
        <v>424</v>
      </c>
      <c r="K758" s="512">
        <v>57943</v>
      </c>
      <c r="L758" s="512">
        <v>1</v>
      </c>
      <c r="M758" s="512">
        <v>136.65801886792454</v>
      </c>
      <c r="N758" s="512">
        <v>408</v>
      </c>
      <c r="O758" s="512">
        <v>56304</v>
      </c>
      <c r="P758" s="535">
        <v>0.97171358058781909</v>
      </c>
      <c r="Q758" s="513">
        <v>138</v>
      </c>
    </row>
    <row r="759" spans="1:17" ht="14.45" customHeight="1" x14ac:dyDescent="0.2">
      <c r="A759" s="507" t="s">
        <v>1775</v>
      </c>
      <c r="B759" s="508" t="s">
        <v>1588</v>
      </c>
      <c r="C759" s="508" t="s">
        <v>1589</v>
      </c>
      <c r="D759" s="508" t="s">
        <v>1646</v>
      </c>
      <c r="E759" s="508" t="s">
        <v>1647</v>
      </c>
      <c r="F759" s="512">
        <v>105</v>
      </c>
      <c r="G759" s="512">
        <v>9555</v>
      </c>
      <c r="H759" s="512">
        <v>0.95454545454545459</v>
      </c>
      <c r="I759" s="512">
        <v>91</v>
      </c>
      <c r="J759" s="512">
        <v>110</v>
      </c>
      <c r="K759" s="512">
        <v>10010</v>
      </c>
      <c r="L759" s="512">
        <v>1</v>
      </c>
      <c r="M759" s="512">
        <v>91</v>
      </c>
      <c r="N759" s="512">
        <v>87</v>
      </c>
      <c r="O759" s="512">
        <v>8004</v>
      </c>
      <c r="P759" s="535">
        <v>0.79960039960039964</v>
      </c>
      <c r="Q759" s="513">
        <v>92</v>
      </c>
    </row>
    <row r="760" spans="1:17" ht="14.45" customHeight="1" x14ac:dyDescent="0.2">
      <c r="A760" s="507" t="s">
        <v>1775</v>
      </c>
      <c r="B760" s="508" t="s">
        <v>1588</v>
      </c>
      <c r="C760" s="508" t="s">
        <v>1589</v>
      </c>
      <c r="D760" s="508" t="s">
        <v>1648</v>
      </c>
      <c r="E760" s="508" t="s">
        <v>1649</v>
      </c>
      <c r="F760" s="512"/>
      <c r="G760" s="512"/>
      <c r="H760" s="512"/>
      <c r="I760" s="512"/>
      <c r="J760" s="512">
        <v>2</v>
      </c>
      <c r="K760" s="512">
        <v>276</v>
      </c>
      <c r="L760" s="512">
        <v>1</v>
      </c>
      <c r="M760" s="512">
        <v>138</v>
      </c>
      <c r="N760" s="512">
        <v>1</v>
      </c>
      <c r="O760" s="512">
        <v>140</v>
      </c>
      <c r="P760" s="535">
        <v>0.50724637681159424</v>
      </c>
      <c r="Q760" s="513">
        <v>140</v>
      </c>
    </row>
    <row r="761" spans="1:17" ht="14.45" customHeight="1" x14ac:dyDescent="0.2">
      <c r="A761" s="507" t="s">
        <v>1775</v>
      </c>
      <c r="B761" s="508" t="s">
        <v>1588</v>
      </c>
      <c r="C761" s="508" t="s">
        <v>1589</v>
      </c>
      <c r="D761" s="508" t="s">
        <v>1650</v>
      </c>
      <c r="E761" s="508" t="s">
        <v>1651</v>
      </c>
      <c r="F761" s="512"/>
      <c r="G761" s="512"/>
      <c r="H761" s="512"/>
      <c r="I761" s="512"/>
      <c r="J761" s="512">
        <v>24</v>
      </c>
      <c r="K761" s="512">
        <v>1584</v>
      </c>
      <c r="L761" s="512">
        <v>1</v>
      </c>
      <c r="M761" s="512">
        <v>66</v>
      </c>
      <c r="N761" s="512">
        <v>4</v>
      </c>
      <c r="O761" s="512">
        <v>268</v>
      </c>
      <c r="P761" s="535">
        <v>0.1691919191919192</v>
      </c>
      <c r="Q761" s="513">
        <v>67</v>
      </c>
    </row>
    <row r="762" spans="1:17" ht="14.45" customHeight="1" x14ac:dyDescent="0.2">
      <c r="A762" s="507" t="s">
        <v>1775</v>
      </c>
      <c r="B762" s="508" t="s">
        <v>1588</v>
      </c>
      <c r="C762" s="508" t="s">
        <v>1589</v>
      </c>
      <c r="D762" s="508" t="s">
        <v>1652</v>
      </c>
      <c r="E762" s="508" t="s">
        <v>1653</v>
      </c>
      <c r="F762" s="512">
        <v>23</v>
      </c>
      <c r="G762" s="512">
        <v>7544</v>
      </c>
      <c r="H762" s="512"/>
      <c r="I762" s="512">
        <v>328</v>
      </c>
      <c r="J762" s="512"/>
      <c r="K762" s="512"/>
      <c r="L762" s="512"/>
      <c r="M762" s="512"/>
      <c r="N762" s="512">
        <v>11</v>
      </c>
      <c r="O762" s="512">
        <v>3619</v>
      </c>
      <c r="P762" s="535"/>
      <c r="Q762" s="513">
        <v>329</v>
      </c>
    </row>
    <row r="763" spans="1:17" ht="14.45" customHeight="1" x14ac:dyDescent="0.2">
      <c r="A763" s="507" t="s">
        <v>1775</v>
      </c>
      <c r="B763" s="508" t="s">
        <v>1588</v>
      </c>
      <c r="C763" s="508" t="s">
        <v>1589</v>
      </c>
      <c r="D763" s="508" t="s">
        <v>1660</v>
      </c>
      <c r="E763" s="508" t="s">
        <v>1661</v>
      </c>
      <c r="F763" s="512">
        <v>44</v>
      </c>
      <c r="G763" s="512">
        <v>2244</v>
      </c>
      <c r="H763" s="512">
        <v>0.91666666666666663</v>
      </c>
      <c r="I763" s="512">
        <v>51</v>
      </c>
      <c r="J763" s="512">
        <v>48</v>
      </c>
      <c r="K763" s="512">
        <v>2448</v>
      </c>
      <c r="L763" s="512">
        <v>1</v>
      </c>
      <c r="M763" s="512">
        <v>51</v>
      </c>
      <c r="N763" s="512">
        <v>46</v>
      </c>
      <c r="O763" s="512">
        <v>2392</v>
      </c>
      <c r="P763" s="535">
        <v>0.97712418300653592</v>
      </c>
      <c r="Q763" s="513">
        <v>52</v>
      </c>
    </row>
    <row r="764" spans="1:17" ht="14.45" customHeight="1" x14ac:dyDescent="0.2">
      <c r="A764" s="507" t="s">
        <v>1775</v>
      </c>
      <c r="B764" s="508" t="s">
        <v>1588</v>
      </c>
      <c r="C764" s="508" t="s">
        <v>1589</v>
      </c>
      <c r="D764" s="508" t="s">
        <v>1674</v>
      </c>
      <c r="E764" s="508" t="s">
        <v>1675</v>
      </c>
      <c r="F764" s="512">
        <v>4</v>
      </c>
      <c r="G764" s="512">
        <v>2448</v>
      </c>
      <c r="H764" s="512">
        <v>0.8</v>
      </c>
      <c r="I764" s="512">
        <v>612</v>
      </c>
      <c r="J764" s="512">
        <v>5</v>
      </c>
      <c r="K764" s="512">
        <v>3060</v>
      </c>
      <c r="L764" s="512">
        <v>1</v>
      </c>
      <c r="M764" s="512">
        <v>612</v>
      </c>
      <c r="N764" s="512">
        <v>2</v>
      </c>
      <c r="O764" s="512">
        <v>1230</v>
      </c>
      <c r="P764" s="535">
        <v>0.40196078431372551</v>
      </c>
      <c r="Q764" s="513">
        <v>615</v>
      </c>
    </row>
    <row r="765" spans="1:17" ht="14.45" customHeight="1" x14ac:dyDescent="0.2">
      <c r="A765" s="507" t="s">
        <v>1775</v>
      </c>
      <c r="B765" s="508" t="s">
        <v>1588</v>
      </c>
      <c r="C765" s="508" t="s">
        <v>1589</v>
      </c>
      <c r="D765" s="508" t="s">
        <v>1701</v>
      </c>
      <c r="E765" s="508" t="s">
        <v>1702</v>
      </c>
      <c r="F765" s="512">
        <v>2</v>
      </c>
      <c r="G765" s="512">
        <v>2986</v>
      </c>
      <c r="H765" s="512"/>
      <c r="I765" s="512">
        <v>1493</v>
      </c>
      <c r="J765" s="512"/>
      <c r="K765" s="512"/>
      <c r="L765" s="512"/>
      <c r="M765" s="512"/>
      <c r="N765" s="512"/>
      <c r="O765" s="512"/>
      <c r="P765" s="535"/>
      <c r="Q765" s="513"/>
    </row>
    <row r="766" spans="1:17" ht="14.45" customHeight="1" x14ac:dyDescent="0.2">
      <c r="A766" s="507" t="s">
        <v>1775</v>
      </c>
      <c r="B766" s="508" t="s">
        <v>1588</v>
      </c>
      <c r="C766" s="508" t="s">
        <v>1589</v>
      </c>
      <c r="D766" s="508" t="s">
        <v>1703</v>
      </c>
      <c r="E766" s="508" t="s">
        <v>1704</v>
      </c>
      <c r="F766" s="512">
        <v>1</v>
      </c>
      <c r="G766" s="512">
        <v>327</v>
      </c>
      <c r="H766" s="512"/>
      <c r="I766" s="512">
        <v>327</v>
      </c>
      <c r="J766" s="512"/>
      <c r="K766" s="512"/>
      <c r="L766" s="512"/>
      <c r="M766" s="512"/>
      <c r="N766" s="512"/>
      <c r="O766" s="512"/>
      <c r="P766" s="535"/>
      <c r="Q766" s="513"/>
    </row>
    <row r="767" spans="1:17" ht="14.45" customHeight="1" x14ac:dyDescent="0.2">
      <c r="A767" s="507" t="s">
        <v>1775</v>
      </c>
      <c r="B767" s="508" t="s">
        <v>1588</v>
      </c>
      <c r="C767" s="508" t="s">
        <v>1589</v>
      </c>
      <c r="D767" s="508" t="s">
        <v>1705</v>
      </c>
      <c r="E767" s="508" t="s">
        <v>1706</v>
      </c>
      <c r="F767" s="512"/>
      <c r="G767" s="512"/>
      <c r="H767" s="512"/>
      <c r="I767" s="512"/>
      <c r="J767" s="512">
        <v>1</v>
      </c>
      <c r="K767" s="512">
        <v>888</v>
      </c>
      <c r="L767" s="512">
        <v>1</v>
      </c>
      <c r="M767" s="512">
        <v>888</v>
      </c>
      <c r="N767" s="512"/>
      <c r="O767" s="512"/>
      <c r="P767" s="535"/>
      <c r="Q767" s="513"/>
    </row>
    <row r="768" spans="1:17" ht="14.45" customHeight="1" x14ac:dyDescent="0.2">
      <c r="A768" s="507" t="s">
        <v>1775</v>
      </c>
      <c r="B768" s="508" t="s">
        <v>1588</v>
      </c>
      <c r="C768" s="508" t="s">
        <v>1589</v>
      </c>
      <c r="D768" s="508" t="s">
        <v>1709</v>
      </c>
      <c r="E768" s="508" t="s">
        <v>1710</v>
      </c>
      <c r="F768" s="512">
        <v>134</v>
      </c>
      <c r="G768" s="512">
        <v>34840</v>
      </c>
      <c r="H768" s="512">
        <v>0.50563102287240214</v>
      </c>
      <c r="I768" s="512">
        <v>260</v>
      </c>
      <c r="J768" s="512">
        <v>264</v>
      </c>
      <c r="K768" s="512">
        <v>68904</v>
      </c>
      <c r="L768" s="512">
        <v>1</v>
      </c>
      <c r="M768" s="512">
        <v>261</v>
      </c>
      <c r="N768" s="512">
        <v>270</v>
      </c>
      <c r="O768" s="512">
        <v>70740</v>
      </c>
      <c r="P768" s="535">
        <v>1.0266457680250785</v>
      </c>
      <c r="Q768" s="513">
        <v>262</v>
      </c>
    </row>
    <row r="769" spans="1:17" ht="14.45" customHeight="1" x14ac:dyDescent="0.2">
      <c r="A769" s="507" t="s">
        <v>1775</v>
      </c>
      <c r="B769" s="508" t="s">
        <v>1588</v>
      </c>
      <c r="C769" s="508" t="s">
        <v>1589</v>
      </c>
      <c r="D769" s="508" t="s">
        <v>1711</v>
      </c>
      <c r="E769" s="508" t="s">
        <v>1712</v>
      </c>
      <c r="F769" s="512">
        <v>1</v>
      </c>
      <c r="G769" s="512">
        <v>165</v>
      </c>
      <c r="H769" s="512">
        <v>6.6666666666666666E-2</v>
      </c>
      <c r="I769" s="512">
        <v>165</v>
      </c>
      <c r="J769" s="512">
        <v>15</v>
      </c>
      <c r="K769" s="512">
        <v>2475</v>
      </c>
      <c r="L769" s="512">
        <v>1</v>
      </c>
      <c r="M769" s="512">
        <v>165</v>
      </c>
      <c r="N769" s="512">
        <v>6</v>
      </c>
      <c r="O769" s="512">
        <v>996</v>
      </c>
      <c r="P769" s="535">
        <v>0.40242424242424241</v>
      </c>
      <c r="Q769" s="513">
        <v>166</v>
      </c>
    </row>
    <row r="770" spans="1:17" ht="14.45" customHeight="1" x14ac:dyDescent="0.2">
      <c r="A770" s="507" t="s">
        <v>1776</v>
      </c>
      <c r="B770" s="508" t="s">
        <v>1588</v>
      </c>
      <c r="C770" s="508" t="s">
        <v>1589</v>
      </c>
      <c r="D770" s="508" t="s">
        <v>1590</v>
      </c>
      <c r="E770" s="508" t="s">
        <v>1591</v>
      </c>
      <c r="F770" s="512">
        <v>1169</v>
      </c>
      <c r="G770" s="512">
        <v>202237</v>
      </c>
      <c r="H770" s="512">
        <v>0.96856800766283524</v>
      </c>
      <c r="I770" s="512">
        <v>173</v>
      </c>
      <c r="J770" s="512">
        <v>1200</v>
      </c>
      <c r="K770" s="512">
        <v>208800</v>
      </c>
      <c r="L770" s="512">
        <v>1</v>
      </c>
      <c r="M770" s="512">
        <v>174</v>
      </c>
      <c r="N770" s="512">
        <v>1091</v>
      </c>
      <c r="O770" s="512">
        <v>190925</v>
      </c>
      <c r="P770" s="535">
        <v>0.91439176245210729</v>
      </c>
      <c r="Q770" s="513">
        <v>175</v>
      </c>
    </row>
    <row r="771" spans="1:17" ht="14.45" customHeight="1" x14ac:dyDescent="0.2">
      <c r="A771" s="507" t="s">
        <v>1776</v>
      </c>
      <c r="B771" s="508" t="s">
        <v>1588</v>
      </c>
      <c r="C771" s="508" t="s">
        <v>1589</v>
      </c>
      <c r="D771" s="508" t="s">
        <v>1604</v>
      </c>
      <c r="E771" s="508" t="s">
        <v>1605</v>
      </c>
      <c r="F771" s="512">
        <v>330</v>
      </c>
      <c r="G771" s="512">
        <v>353100</v>
      </c>
      <c r="H771" s="512">
        <v>0.17488076311605724</v>
      </c>
      <c r="I771" s="512">
        <v>1070</v>
      </c>
      <c r="J771" s="512">
        <v>1887</v>
      </c>
      <c r="K771" s="512">
        <v>2019090</v>
      </c>
      <c r="L771" s="512">
        <v>1</v>
      </c>
      <c r="M771" s="512">
        <v>1070</v>
      </c>
      <c r="N771" s="512">
        <v>1714</v>
      </c>
      <c r="O771" s="512">
        <v>1839122</v>
      </c>
      <c r="P771" s="535">
        <v>0.91086677661718896</v>
      </c>
      <c r="Q771" s="513">
        <v>1073</v>
      </c>
    </row>
    <row r="772" spans="1:17" ht="14.45" customHeight="1" x14ac:dyDescent="0.2">
      <c r="A772" s="507" t="s">
        <v>1776</v>
      </c>
      <c r="B772" s="508" t="s">
        <v>1588</v>
      </c>
      <c r="C772" s="508" t="s">
        <v>1589</v>
      </c>
      <c r="D772" s="508" t="s">
        <v>1606</v>
      </c>
      <c r="E772" s="508" t="s">
        <v>1607</v>
      </c>
      <c r="F772" s="512">
        <v>4296</v>
      </c>
      <c r="G772" s="512">
        <v>197616</v>
      </c>
      <c r="H772" s="512">
        <v>1.0557876628164169</v>
      </c>
      <c r="I772" s="512">
        <v>46</v>
      </c>
      <c r="J772" s="512">
        <v>4069</v>
      </c>
      <c r="K772" s="512">
        <v>187174</v>
      </c>
      <c r="L772" s="512">
        <v>1</v>
      </c>
      <c r="M772" s="512">
        <v>46</v>
      </c>
      <c r="N772" s="512">
        <v>4122</v>
      </c>
      <c r="O772" s="512">
        <v>193734</v>
      </c>
      <c r="P772" s="535">
        <v>1.0350476027653412</v>
      </c>
      <c r="Q772" s="513">
        <v>47</v>
      </c>
    </row>
    <row r="773" spans="1:17" ht="14.45" customHeight="1" x14ac:dyDescent="0.2">
      <c r="A773" s="507" t="s">
        <v>1776</v>
      </c>
      <c r="B773" s="508" t="s">
        <v>1588</v>
      </c>
      <c r="C773" s="508" t="s">
        <v>1589</v>
      </c>
      <c r="D773" s="508" t="s">
        <v>1608</v>
      </c>
      <c r="E773" s="508" t="s">
        <v>1609</v>
      </c>
      <c r="F773" s="512">
        <v>876</v>
      </c>
      <c r="G773" s="512">
        <v>303972</v>
      </c>
      <c r="H773" s="512">
        <v>1.0354609929078014</v>
      </c>
      <c r="I773" s="512">
        <v>347</v>
      </c>
      <c r="J773" s="512">
        <v>846</v>
      </c>
      <c r="K773" s="512">
        <v>293562</v>
      </c>
      <c r="L773" s="512">
        <v>1</v>
      </c>
      <c r="M773" s="512">
        <v>347</v>
      </c>
      <c r="N773" s="512">
        <v>983</v>
      </c>
      <c r="O773" s="512">
        <v>342084</v>
      </c>
      <c r="P773" s="535">
        <v>1.1652870603143459</v>
      </c>
      <c r="Q773" s="513">
        <v>348</v>
      </c>
    </row>
    <row r="774" spans="1:17" ht="14.45" customHeight="1" x14ac:dyDescent="0.2">
      <c r="A774" s="507" t="s">
        <v>1776</v>
      </c>
      <c r="B774" s="508" t="s">
        <v>1588</v>
      </c>
      <c r="C774" s="508" t="s">
        <v>1589</v>
      </c>
      <c r="D774" s="508" t="s">
        <v>1610</v>
      </c>
      <c r="E774" s="508" t="s">
        <v>1611</v>
      </c>
      <c r="F774" s="512">
        <v>6</v>
      </c>
      <c r="G774" s="512">
        <v>306</v>
      </c>
      <c r="H774" s="512">
        <v>0.4</v>
      </c>
      <c r="I774" s="512">
        <v>51</v>
      </c>
      <c r="J774" s="512">
        <v>15</v>
      </c>
      <c r="K774" s="512">
        <v>765</v>
      </c>
      <c r="L774" s="512">
        <v>1</v>
      </c>
      <c r="M774" s="512">
        <v>51</v>
      </c>
      <c r="N774" s="512">
        <v>4</v>
      </c>
      <c r="O774" s="512">
        <v>204</v>
      </c>
      <c r="P774" s="535">
        <v>0.26666666666666666</v>
      </c>
      <c r="Q774" s="513">
        <v>51</v>
      </c>
    </row>
    <row r="775" spans="1:17" ht="14.45" customHeight="1" x14ac:dyDescent="0.2">
      <c r="A775" s="507" t="s">
        <v>1776</v>
      </c>
      <c r="B775" s="508" t="s">
        <v>1588</v>
      </c>
      <c r="C775" s="508" t="s">
        <v>1589</v>
      </c>
      <c r="D775" s="508" t="s">
        <v>1614</v>
      </c>
      <c r="E775" s="508" t="s">
        <v>1615</v>
      </c>
      <c r="F775" s="512">
        <v>1151</v>
      </c>
      <c r="G775" s="512">
        <v>433927</v>
      </c>
      <c r="H775" s="512">
        <v>1.0637707948243993</v>
      </c>
      <c r="I775" s="512">
        <v>377</v>
      </c>
      <c r="J775" s="512">
        <v>1082</v>
      </c>
      <c r="K775" s="512">
        <v>407914</v>
      </c>
      <c r="L775" s="512">
        <v>1</v>
      </c>
      <c r="M775" s="512">
        <v>377</v>
      </c>
      <c r="N775" s="512">
        <v>1443</v>
      </c>
      <c r="O775" s="512">
        <v>545454</v>
      </c>
      <c r="P775" s="535">
        <v>1.3371789151634903</v>
      </c>
      <c r="Q775" s="513">
        <v>378</v>
      </c>
    </row>
    <row r="776" spans="1:17" ht="14.45" customHeight="1" x14ac:dyDescent="0.2">
      <c r="A776" s="507" t="s">
        <v>1776</v>
      </c>
      <c r="B776" s="508" t="s">
        <v>1588</v>
      </c>
      <c r="C776" s="508" t="s">
        <v>1589</v>
      </c>
      <c r="D776" s="508" t="s">
        <v>1616</v>
      </c>
      <c r="E776" s="508" t="s">
        <v>1617</v>
      </c>
      <c r="F776" s="512">
        <v>66</v>
      </c>
      <c r="G776" s="512">
        <v>2244</v>
      </c>
      <c r="H776" s="512">
        <v>1.2941176470588236</v>
      </c>
      <c r="I776" s="512">
        <v>34</v>
      </c>
      <c r="J776" s="512">
        <v>51</v>
      </c>
      <c r="K776" s="512">
        <v>1734</v>
      </c>
      <c r="L776" s="512">
        <v>1</v>
      </c>
      <c r="M776" s="512">
        <v>34</v>
      </c>
      <c r="N776" s="512">
        <v>86</v>
      </c>
      <c r="O776" s="512">
        <v>2924</v>
      </c>
      <c r="P776" s="535">
        <v>1.6862745098039216</v>
      </c>
      <c r="Q776" s="513">
        <v>34</v>
      </c>
    </row>
    <row r="777" spans="1:17" ht="14.45" customHeight="1" x14ac:dyDescent="0.2">
      <c r="A777" s="507" t="s">
        <v>1776</v>
      </c>
      <c r="B777" s="508" t="s">
        <v>1588</v>
      </c>
      <c r="C777" s="508" t="s">
        <v>1589</v>
      </c>
      <c r="D777" s="508" t="s">
        <v>1618</v>
      </c>
      <c r="E777" s="508" t="s">
        <v>1619</v>
      </c>
      <c r="F777" s="512">
        <v>708</v>
      </c>
      <c r="G777" s="512">
        <v>370992</v>
      </c>
      <c r="H777" s="512">
        <v>0.94274300932090549</v>
      </c>
      <c r="I777" s="512">
        <v>524</v>
      </c>
      <c r="J777" s="512">
        <v>751</v>
      </c>
      <c r="K777" s="512">
        <v>393524</v>
      </c>
      <c r="L777" s="512">
        <v>1</v>
      </c>
      <c r="M777" s="512">
        <v>524</v>
      </c>
      <c r="N777" s="512">
        <v>492</v>
      </c>
      <c r="O777" s="512">
        <v>258300</v>
      </c>
      <c r="P777" s="535">
        <v>0.65637673941106511</v>
      </c>
      <c r="Q777" s="513">
        <v>525</v>
      </c>
    </row>
    <row r="778" spans="1:17" ht="14.45" customHeight="1" x14ac:dyDescent="0.2">
      <c r="A778" s="507" t="s">
        <v>1776</v>
      </c>
      <c r="B778" s="508" t="s">
        <v>1588</v>
      </c>
      <c r="C778" s="508" t="s">
        <v>1589</v>
      </c>
      <c r="D778" s="508" t="s">
        <v>1620</v>
      </c>
      <c r="E778" s="508" t="s">
        <v>1621</v>
      </c>
      <c r="F778" s="512">
        <v>931</v>
      </c>
      <c r="G778" s="512">
        <v>53067</v>
      </c>
      <c r="H778" s="512">
        <v>1.2872528805336567</v>
      </c>
      <c r="I778" s="512">
        <v>57</v>
      </c>
      <c r="J778" s="512">
        <v>722</v>
      </c>
      <c r="K778" s="512">
        <v>41225</v>
      </c>
      <c r="L778" s="512">
        <v>1</v>
      </c>
      <c r="M778" s="512">
        <v>57.098337950138507</v>
      </c>
      <c r="N778" s="512">
        <v>553</v>
      </c>
      <c r="O778" s="512">
        <v>32074</v>
      </c>
      <c r="P778" s="535">
        <v>0.77802304426925406</v>
      </c>
      <c r="Q778" s="513">
        <v>58</v>
      </c>
    </row>
    <row r="779" spans="1:17" ht="14.45" customHeight="1" x14ac:dyDescent="0.2">
      <c r="A779" s="507" t="s">
        <v>1776</v>
      </c>
      <c r="B779" s="508" t="s">
        <v>1588</v>
      </c>
      <c r="C779" s="508" t="s">
        <v>1589</v>
      </c>
      <c r="D779" s="508" t="s">
        <v>1622</v>
      </c>
      <c r="E779" s="508" t="s">
        <v>1623</v>
      </c>
      <c r="F779" s="512">
        <v>25</v>
      </c>
      <c r="G779" s="512">
        <v>5600</v>
      </c>
      <c r="H779" s="512">
        <v>0.92181069958847739</v>
      </c>
      <c r="I779" s="512">
        <v>224</v>
      </c>
      <c r="J779" s="512">
        <v>27</v>
      </c>
      <c r="K779" s="512">
        <v>6075</v>
      </c>
      <c r="L779" s="512">
        <v>1</v>
      </c>
      <c r="M779" s="512">
        <v>225</v>
      </c>
      <c r="N779" s="512">
        <v>26</v>
      </c>
      <c r="O779" s="512">
        <v>5876</v>
      </c>
      <c r="P779" s="535">
        <v>0.96724279835390947</v>
      </c>
      <c r="Q779" s="513">
        <v>226</v>
      </c>
    </row>
    <row r="780" spans="1:17" ht="14.45" customHeight="1" x14ac:dyDescent="0.2">
      <c r="A780" s="507" t="s">
        <v>1776</v>
      </c>
      <c r="B780" s="508" t="s">
        <v>1588</v>
      </c>
      <c r="C780" s="508" t="s">
        <v>1589</v>
      </c>
      <c r="D780" s="508" t="s">
        <v>1624</v>
      </c>
      <c r="E780" s="508" t="s">
        <v>1625</v>
      </c>
      <c r="F780" s="512">
        <v>25</v>
      </c>
      <c r="G780" s="512">
        <v>13825</v>
      </c>
      <c r="H780" s="512">
        <v>0.92425457948923651</v>
      </c>
      <c r="I780" s="512">
        <v>553</v>
      </c>
      <c r="J780" s="512">
        <v>27</v>
      </c>
      <c r="K780" s="512">
        <v>14958</v>
      </c>
      <c r="L780" s="512">
        <v>1</v>
      </c>
      <c r="M780" s="512">
        <v>554</v>
      </c>
      <c r="N780" s="512">
        <v>25</v>
      </c>
      <c r="O780" s="512">
        <v>13875</v>
      </c>
      <c r="P780" s="535">
        <v>0.92759727236261535</v>
      </c>
      <c r="Q780" s="513">
        <v>555</v>
      </c>
    </row>
    <row r="781" spans="1:17" ht="14.45" customHeight="1" x14ac:dyDescent="0.2">
      <c r="A781" s="507" t="s">
        <v>1776</v>
      </c>
      <c r="B781" s="508" t="s">
        <v>1588</v>
      </c>
      <c r="C781" s="508" t="s">
        <v>1589</v>
      </c>
      <c r="D781" s="508" t="s">
        <v>1626</v>
      </c>
      <c r="E781" s="508" t="s">
        <v>1627</v>
      </c>
      <c r="F781" s="512"/>
      <c r="G781" s="512"/>
      <c r="H781" s="512"/>
      <c r="I781" s="512"/>
      <c r="J781" s="512">
        <v>2</v>
      </c>
      <c r="K781" s="512">
        <v>428</v>
      </c>
      <c r="L781" s="512">
        <v>1</v>
      </c>
      <c r="M781" s="512">
        <v>214</v>
      </c>
      <c r="N781" s="512">
        <v>2</v>
      </c>
      <c r="O781" s="512">
        <v>432</v>
      </c>
      <c r="P781" s="535">
        <v>1.0093457943925233</v>
      </c>
      <c r="Q781" s="513">
        <v>216</v>
      </c>
    </row>
    <row r="782" spans="1:17" ht="14.45" customHeight="1" x14ac:dyDescent="0.2">
      <c r="A782" s="507" t="s">
        <v>1776</v>
      </c>
      <c r="B782" s="508" t="s">
        <v>1588</v>
      </c>
      <c r="C782" s="508" t="s">
        <v>1589</v>
      </c>
      <c r="D782" s="508" t="s">
        <v>1628</v>
      </c>
      <c r="E782" s="508" t="s">
        <v>1629</v>
      </c>
      <c r="F782" s="512">
        <v>10</v>
      </c>
      <c r="G782" s="512">
        <v>1410</v>
      </c>
      <c r="H782" s="512">
        <v>1.1032863849765258</v>
      </c>
      <c r="I782" s="512">
        <v>141</v>
      </c>
      <c r="J782" s="512">
        <v>9</v>
      </c>
      <c r="K782" s="512">
        <v>1278</v>
      </c>
      <c r="L782" s="512">
        <v>1</v>
      </c>
      <c r="M782" s="512">
        <v>142</v>
      </c>
      <c r="N782" s="512">
        <v>4</v>
      </c>
      <c r="O782" s="512">
        <v>572</v>
      </c>
      <c r="P782" s="535">
        <v>0.44757433489827858</v>
      </c>
      <c r="Q782" s="513">
        <v>143</v>
      </c>
    </row>
    <row r="783" spans="1:17" ht="14.45" customHeight="1" x14ac:dyDescent="0.2">
      <c r="A783" s="507" t="s">
        <v>1776</v>
      </c>
      <c r="B783" s="508" t="s">
        <v>1588</v>
      </c>
      <c r="C783" s="508" t="s">
        <v>1589</v>
      </c>
      <c r="D783" s="508" t="s">
        <v>1634</v>
      </c>
      <c r="E783" s="508" t="s">
        <v>1635</v>
      </c>
      <c r="F783" s="512">
        <v>1496</v>
      </c>
      <c r="G783" s="512">
        <v>25432</v>
      </c>
      <c r="H783" s="512">
        <v>1.3134328358208955</v>
      </c>
      <c r="I783" s="512">
        <v>17</v>
      </c>
      <c r="J783" s="512">
        <v>1139</v>
      </c>
      <c r="K783" s="512">
        <v>19363</v>
      </c>
      <c r="L783" s="512">
        <v>1</v>
      </c>
      <c r="M783" s="512">
        <v>17</v>
      </c>
      <c r="N783" s="512">
        <v>1397</v>
      </c>
      <c r="O783" s="512">
        <v>23749</v>
      </c>
      <c r="P783" s="535">
        <v>1.2265144863915716</v>
      </c>
      <c r="Q783" s="513">
        <v>17</v>
      </c>
    </row>
    <row r="784" spans="1:17" ht="14.45" customHeight="1" x14ac:dyDescent="0.2">
      <c r="A784" s="507" t="s">
        <v>1776</v>
      </c>
      <c r="B784" s="508" t="s">
        <v>1588</v>
      </c>
      <c r="C784" s="508" t="s">
        <v>1589</v>
      </c>
      <c r="D784" s="508" t="s">
        <v>1636</v>
      </c>
      <c r="E784" s="508" t="s">
        <v>1637</v>
      </c>
      <c r="F784" s="512">
        <v>4937</v>
      </c>
      <c r="G784" s="512">
        <v>705991</v>
      </c>
      <c r="H784" s="512">
        <v>1.0786541402665502</v>
      </c>
      <c r="I784" s="512">
        <v>143</v>
      </c>
      <c r="J784" s="512">
        <v>4577</v>
      </c>
      <c r="K784" s="512">
        <v>654511</v>
      </c>
      <c r="L784" s="512">
        <v>1</v>
      </c>
      <c r="M784" s="512">
        <v>143</v>
      </c>
      <c r="N784" s="512">
        <v>4371</v>
      </c>
      <c r="O784" s="512">
        <v>629424</v>
      </c>
      <c r="P784" s="535">
        <v>0.96167062127298086</v>
      </c>
      <c r="Q784" s="513">
        <v>144</v>
      </c>
    </row>
    <row r="785" spans="1:17" ht="14.45" customHeight="1" x14ac:dyDescent="0.2">
      <c r="A785" s="507" t="s">
        <v>1776</v>
      </c>
      <c r="B785" s="508" t="s">
        <v>1588</v>
      </c>
      <c r="C785" s="508" t="s">
        <v>1589</v>
      </c>
      <c r="D785" s="508" t="s">
        <v>1638</v>
      </c>
      <c r="E785" s="508" t="s">
        <v>1639</v>
      </c>
      <c r="F785" s="512">
        <v>1325</v>
      </c>
      <c r="G785" s="512">
        <v>86125</v>
      </c>
      <c r="H785" s="512">
        <v>1.1725663716814159</v>
      </c>
      <c r="I785" s="512">
        <v>65</v>
      </c>
      <c r="J785" s="512">
        <v>1130</v>
      </c>
      <c r="K785" s="512">
        <v>73450</v>
      </c>
      <c r="L785" s="512">
        <v>1</v>
      </c>
      <c r="M785" s="512">
        <v>65</v>
      </c>
      <c r="N785" s="512">
        <v>816</v>
      </c>
      <c r="O785" s="512">
        <v>53856</v>
      </c>
      <c r="P785" s="535">
        <v>0.73323349217154532</v>
      </c>
      <c r="Q785" s="513">
        <v>66</v>
      </c>
    </row>
    <row r="786" spans="1:17" ht="14.45" customHeight="1" x14ac:dyDescent="0.2">
      <c r="A786" s="507" t="s">
        <v>1776</v>
      </c>
      <c r="B786" s="508" t="s">
        <v>1588</v>
      </c>
      <c r="C786" s="508" t="s">
        <v>1589</v>
      </c>
      <c r="D786" s="508" t="s">
        <v>1644</v>
      </c>
      <c r="E786" s="508" t="s">
        <v>1645</v>
      </c>
      <c r="F786" s="512">
        <v>3857</v>
      </c>
      <c r="G786" s="512">
        <v>524552</v>
      </c>
      <c r="H786" s="512">
        <v>1.134146868810918</v>
      </c>
      <c r="I786" s="512">
        <v>136</v>
      </c>
      <c r="J786" s="512">
        <v>3383</v>
      </c>
      <c r="K786" s="512">
        <v>462508</v>
      </c>
      <c r="L786" s="512">
        <v>1</v>
      </c>
      <c r="M786" s="512">
        <v>136.71534141294708</v>
      </c>
      <c r="N786" s="512">
        <v>2884</v>
      </c>
      <c r="O786" s="512">
        <v>397992</v>
      </c>
      <c r="P786" s="535">
        <v>0.86050835877433474</v>
      </c>
      <c r="Q786" s="513">
        <v>138</v>
      </c>
    </row>
    <row r="787" spans="1:17" ht="14.45" customHeight="1" x14ac:dyDescent="0.2">
      <c r="A787" s="507" t="s">
        <v>1776</v>
      </c>
      <c r="B787" s="508" t="s">
        <v>1588</v>
      </c>
      <c r="C787" s="508" t="s">
        <v>1589</v>
      </c>
      <c r="D787" s="508" t="s">
        <v>1646</v>
      </c>
      <c r="E787" s="508" t="s">
        <v>1647</v>
      </c>
      <c r="F787" s="512">
        <v>267</v>
      </c>
      <c r="G787" s="512">
        <v>24297</v>
      </c>
      <c r="H787" s="512">
        <v>1.1313559322033899</v>
      </c>
      <c r="I787" s="512">
        <v>91</v>
      </c>
      <c r="J787" s="512">
        <v>236</v>
      </c>
      <c r="K787" s="512">
        <v>21476</v>
      </c>
      <c r="L787" s="512">
        <v>1</v>
      </c>
      <c r="M787" s="512">
        <v>91</v>
      </c>
      <c r="N787" s="512">
        <v>123</v>
      </c>
      <c r="O787" s="512">
        <v>11316</v>
      </c>
      <c r="P787" s="535">
        <v>0.52691376420189984</v>
      </c>
      <c r="Q787" s="513">
        <v>92</v>
      </c>
    </row>
    <row r="788" spans="1:17" ht="14.45" customHeight="1" x14ac:dyDescent="0.2">
      <c r="A788" s="507" t="s">
        <v>1776</v>
      </c>
      <c r="B788" s="508" t="s">
        <v>1588</v>
      </c>
      <c r="C788" s="508" t="s">
        <v>1589</v>
      </c>
      <c r="D788" s="508" t="s">
        <v>1648</v>
      </c>
      <c r="E788" s="508" t="s">
        <v>1649</v>
      </c>
      <c r="F788" s="512">
        <v>6</v>
      </c>
      <c r="G788" s="512">
        <v>822</v>
      </c>
      <c r="H788" s="512">
        <v>0.84742268041237112</v>
      </c>
      <c r="I788" s="512">
        <v>137</v>
      </c>
      <c r="J788" s="512">
        <v>7</v>
      </c>
      <c r="K788" s="512">
        <v>970</v>
      </c>
      <c r="L788" s="512">
        <v>1</v>
      </c>
      <c r="M788" s="512">
        <v>138.57142857142858</v>
      </c>
      <c r="N788" s="512">
        <v>12</v>
      </c>
      <c r="O788" s="512">
        <v>1680</v>
      </c>
      <c r="P788" s="535">
        <v>1.731958762886598</v>
      </c>
      <c r="Q788" s="513">
        <v>140</v>
      </c>
    </row>
    <row r="789" spans="1:17" ht="14.45" customHeight="1" x14ac:dyDescent="0.2">
      <c r="A789" s="507" t="s">
        <v>1776</v>
      </c>
      <c r="B789" s="508" t="s">
        <v>1588</v>
      </c>
      <c r="C789" s="508" t="s">
        <v>1589</v>
      </c>
      <c r="D789" s="508" t="s">
        <v>1650</v>
      </c>
      <c r="E789" s="508" t="s">
        <v>1651</v>
      </c>
      <c r="F789" s="512">
        <v>311</v>
      </c>
      <c r="G789" s="512">
        <v>20526</v>
      </c>
      <c r="H789" s="512">
        <v>1.6122849736862777</v>
      </c>
      <c r="I789" s="512">
        <v>66</v>
      </c>
      <c r="J789" s="512">
        <v>192</v>
      </c>
      <c r="K789" s="512">
        <v>12731</v>
      </c>
      <c r="L789" s="512">
        <v>1</v>
      </c>
      <c r="M789" s="512">
        <v>66.307291666666671</v>
      </c>
      <c r="N789" s="512">
        <v>213</v>
      </c>
      <c r="O789" s="512">
        <v>14271</v>
      </c>
      <c r="P789" s="535">
        <v>1.1209645746602781</v>
      </c>
      <c r="Q789" s="513">
        <v>67</v>
      </c>
    </row>
    <row r="790" spans="1:17" ht="14.45" customHeight="1" x14ac:dyDescent="0.2">
      <c r="A790" s="507" t="s">
        <v>1776</v>
      </c>
      <c r="B790" s="508" t="s">
        <v>1588</v>
      </c>
      <c r="C790" s="508" t="s">
        <v>1589</v>
      </c>
      <c r="D790" s="508" t="s">
        <v>1652</v>
      </c>
      <c r="E790" s="508" t="s">
        <v>1653</v>
      </c>
      <c r="F790" s="512">
        <v>512</v>
      </c>
      <c r="G790" s="512">
        <v>167936</v>
      </c>
      <c r="H790" s="512">
        <v>1.5238095238095237</v>
      </c>
      <c r="I790" s="512">
        <v>328</v>
      </c>
      <c r="J790" s="512">
        <v>336</v>
      </c>
      <c r="K790" s="512">
        <v>110208</v>
      </c>
      <c r="L790" s="512">
        <v>1</v>
      </c>
      <c r="M790" s="512">
        <v>328</v>
      </c>
      <c r="N790" s="512">
        <v>418</v>
      </c>
      <c r="O790" s="512">
        <v>137522</v>
      </c>
      <c r="P790" s="535">
        <v>1.2478404471544715</v>
      </c>
      <c r="Q790" s="513">
        <v>329</v>
      </c>
    </row>
    <row r="791" spans="1:17" ht="14.45" customHeight="1" x14ac:dyDescent="0.2">
      <c r="A791" s="507" t="s">
        <v>1776</v>
      </c>
      <c r="B791" s="508" t="s">
        <v>1588</v>
      </c>
      <c r="C791" s="508" t="s">
        <v>1589</v>
      </c>
      <c r="D791" s="508" t="s">
        <v>1660</v>
      </c>
      <c r="E791" s="508" t="s">
        <v>1661</v>
      </c>
      <c r="F791" s="512">
        <v>400</v>
      </c>
      <c r="G791" s="512">
        <v>20400</v>
      </c>
      <c r="H791" s="512">
        <v>1.2307692307692308</v>
      </c>
      <c r="I791" s="512">
        <v>51</v>
      </c>
      <c r="J791" s="512">
        <v>325</v>
      </c>
      <c r="K791" s="512">
        <v>16575</v>
      </c>
      <c r="L791" s="512">
        <v>1</v>
      </c>
      <c r="M791" s="512">
        <v>51</v>
      </c>
      <c r="N791" s="512">
        <v>276</v>
      </c>
      <c r="O791" s="512">
        <v>14352</v>
      </c>
      <c r="P791" s="535">
        <v>0.86588235294117644</v>
      </c>
      <c r="Q791" s="513">
        <v>52</v>
      </c>
    </row>
    <row r="792" spans="1:17" ht="14.45" customHeight="1" x14ac:dyDescent="0.2">
      <c r="A792" s="507" t="s">
        <v>1776</v>
      </c>
      <c r="B792" s="508" t="s">
        <v>1588</v>
      </c>
      <c r="C792" s="508" t="s">
        <v>1589</v>
      </c>
      <c r="D792" s="508" t="s">
        <v>1668</v>
      </c>
      <c r="E792" s="508" t="s">
        <v>1669</v>
      </c>
      <c r="F792" s="512">
        <v>14</v>
      </c>
      <c r="G792" s="512">
        <v>2898</v>
      </c>
      <c r="H792" s="512">
        <v>1.4</v>
      </c>
      <c r="I792" s="512">
        <v>207</v>
      </c>
      <c r="J792" s="512">
        <v>10</v>
      </c>
      <c r="K792" s="512">
        <v>2070</v>
      </c>
      <c r="L792" s="512">
        <v>1</v>
      </c>
      <c r="M792" s="512">
        <v>207</v>
      </c>
      <c r="N792" s="512">
        <v>22</v>
      </c>
      <c r="O792" s="512">
        <v>4598</v>
      </c>
      <c r="P792" s="535">
        <v>2.221256038647343</v>
      </c>
      <c r="Q792" s="513">
        <v>209</v>
      </c>
    </row>
    <row r="793" spans="1:17" ht="14.45" customHeight="1" x14ac:dyDescent="0.2">
      <c r="A793" s="507" t="s">
        <v>1776</v>
      </c>
      <c r="B793" s="508" t="s">
        <v>1588</v>
      </c>
      <c r="C793" s="508" t="s">
        <v>1589</v>
      </c>
      <c r="D793" s="508" t="s">
        <v>1670</v>
      </c>
      <c r="E793" s="508" t="s">
        <v>1671</v>
      </c>
      <c r="F793" s="512">
        <v>36</v>
      </c>
      <c r="G793" s="512">
        <v>27468</v>
      </c>
      <c r="H793" s="512">
        <v>1.0909090909090908</v>
      </c>
      <c r="I793" s="512">
        <v>763</v>
      </c>
      <c r="J793" s="512">
        <v>33</v>
      </c>
      <c r="K793" s="512">
        <v>25179</v>
      </c>
      <c r="L793" s="512">
        <v>1</v>
      </c>
      <c r="M793" s="512">
        <v>763</v>
      </c>
      <c r="N793" s="512">
        <v>56</v>
      </c>
      <c r="O793" s="512">
        <v>42784</v>
      </c>
      <c r="P793" s="535">
        <v>1.699193772588268</v>
      </c>
      <c r="Q793" s="513">
        <v>764</v>
      </c>
    </row>
    <row r="794" spans="1:17" ht="14.45" customHeight="1" x14ac:dyDescent="0.2">
      <c r="A794" s="507" t="s">
        <v>1776</v>
      </c>
      <c r="B794" s="508" t="s">
        <v>1588</v>
      </c>
      <c r="C794" s="508" t="s">
        <v>1589</v>
      </c>
      <c r="D794" s="508" t="s">
        <v>1672</v>
      </c>
      <c r="E794" s="508" t="s">
        <v>1673</v>
      </c>
      <c r="F794" s="512">
        <v>2</v>
      </c>
      <c r="G794" s="512">
        <v>4232</v>
      </c>
      <c r="H794" s="512"/>
      <c r="I794" s="512">
        <v>2116</v>
      </c>
      <c r="J794" s="512"/>
      <c r="K794" s="512"/>
      <c r="L794" s="512"/>
      <c r="M794" s="512"/>
      <c r="N794" s="512"/>
      <c r="O794" s="512"/>
      <c r="P794" s="535"/>
      <c r="Q794" s="513"/>
    </row>
    <row r="795" spans="1:17" ht="14.45" customHeight="1" x14ac:dyDescent="0.2">
      <c r="A795" s="507" t="s">
        <v>1776</v>
      </c>
      <c r="B795" s="508" t="s">
        <v>1588</v>
      </c>
      <c r="C795" s="508" t="s">
        <v>1589</v>
      </c>
      <c r="D795" s="508" t="s">
        <v>1674</v>
      </c>
      <c r="E795" s="508" t="s">
        <v>1675</v>
      </c>
      <c r="F795" s="512">
        <v>375</v>
      </c>
      <c r="G795" s="512">
        <v>229500</v>
      </c>
      <c r="H795" s="512">
        <v>1.0273972602739727</v>
      </c>
      <c r="I795" s="512">
        <v>612</v>
      </c>
      <c r="J795" s="512">
        <v>365</v>
      </c>
      <c r="K795" s="512">
        <v>223380</v>
      </c>
      <c r="L795" s="512">
        <v>1</v>
      </c>
      <c r="M795" s="512">
        <v>612</v>
      </c>
      <c r="N795" s="512">
        <v>303</v>
      </c>
      <c r="O795" s="512">
        <v>186345</v>
      </c>
      <c r="P795" s="535">
        <v>0.83420628525382756</v>
      </c>
      <c r="Q795" s="513">
        <v>615</v>
      </c>
    </row>
    <row r="796" spans="1:17" ht="14.45" customHeight="1" x14ac:dyDescent="0.2">
      <c r="A796" s="507" t="s">
        <v>1776</v>
      </c>
      <c r="B796" s="508" t="s">
        <v>1588</v>
      </c>
      <c r="C796" s="508" t="s">
        <v>1589</v>
      </c>
      <c r="D796" s="508" t="s">
        <v>1676</v>
      </c>
      <c r="E796" s="508" t="s">
        <v>1677</v>
      </c>
      <c r="F796" s="512"/>
      <c r="G796" s="512"/>
      <c r="H796" s="512"/>
      <c r="I796" s="512"/>
      <c r="J796" s="512">
        <v>4</v>
      </c>
      <c r="K796" s="512">
        <v>3300</v>
      </c>
      <c r="L796" s="512">
        <v>1</v>
      </c>
      <c r="M796" s="512">
        <v>825</v>
      </c>
      <c r="N796" s="512"/>
      <c r="O796" s="512"/>
      <c r="P796" s="535"/>
      <c r="Q796" s="513"/>
    </row>
    <row r="797" spans="1:17" ht="14.45" customHeight="1" x14ac:dyDescent="0.2">
      <c r="A797" s="507" t="s">
        <v>1776</v>
      </c>
      <c r="B797" s="508" t="s">
        <v>1588</v>
      </c>
      <c r="C797" s="508" t="s">
        <v>1589</v>
      </c>
      <c r="D797" s="508" t="s">
        <v>1678</v>
      </c>
      <c r="E797" s="508" t="s">
        <v>1679</v>
      </c>
      <c r="F797" s="512">
        <v>11</v>
      </c>
      <c r="G797" s="512">
        <v>4741</v>
      </c>
      <c r="H797" s="512">
        <v>1</v>
      </c>
      <c r="I797" s="512">
        <v>431</v>
      </c>
      <c r="J797" s="512">
        <v>11</v>
      </c>
      <c r="K797" s="512">
        <v>4741</v>
      </c>
      <c r="L797" s="512">
        <v>1</v>
      </c>
      <c r="M797" s="512">
        <v>431</v>
      </c>
      <c r="N797" s="512">
        <v>4</v>
      </c>
      <c r="O797" s="512">
        <v>1732</v>
      </c>
      <c r="P797" s="535">
        <v>0.36532377135625393</v>
      </c>
      <c r="Q797" s="513">
        <v>433</v>
      </c>
    </row>
    <row r="798" spans="1:17" ht="14.45" customHeight="1" x14ac:dyDescent="0.2">
      <c r="A798" s="507" t="s">
        <v>1776</v>
      </c>
      <c r="B798" s="508" t="s">
        <v>1588</v>
      </c>
      <c r="C798" s="508" t="s">
        <v>1589</v>
      </c>
      <c r="D798" s="508" t="s">
        <v>1685</v>
      </c>
      <c r="E798" s="508" t="s">
        <v>1686</v>
      </c>
      <c r="F798" s="512"/>
      <c r="G798" s="512"/>
      <c r="H798" s="512"/>
      <c r="I798" s="512"/>
      <c r="J798" s="512">
        <v>2</v>
      </c>
      <c r="K798" s="512">
        <v>544</v>
      </c>
      <c r="L798" s="512">
        <v>1</v>
      </c>
      <c r="M798" s="512">
        <v>272</v>
      </c>
      <c r="N798" s="512">
        <v>2</v>
      </c>
      <c r="O798" s="512">
        <v>550</v>
      </c>
      <c r="P798" s="535">
        <v>1.0110294117647058</v>
      </c>
      <c r="Q798" s="513">
        <v>275</v>
      </c>
    </row>
    <row r="799" spans="1:17" ht="14.45" customHeight="1" x14ac:dyDescent="0.2">
      <c r="A799" s="507" t="s">
        <v>1776</v>
      </c>
      <c r="B799" s="508" t="s">
        <v>1588</v>
      </c>
      <c r="C799" s="508" t="s">
        <v>1589</v>
      </c>
      <c r="D799" s="508" t="s">
        <v>1691</v>
      </c>
      <c r="E799" s="508" t="s">
        <v>1692</v>
      </c>
      <c r="F799" s="512">
        <v>2</v>
      </c>
      <c r="G799" s="512">
        <v>94</v>
      </c>
      <c r="H799" s="512">
        <v>0.16666666666666666</v>
      </c>
      <c r="I799" s="512">
        <v>47</v>
      </c>
      <c r="J799" s="512">
        <v>12</v>
      </c>
      <c r="K799" s="512">
        <v>564</v>
      </c>
      <c r="L799" s="512">
        <v>1</v>
      </c>
      <c r="M799" s="512">
        <v>47</v>
      </c>
      <c r="N799" s="512">
        <v>3</v>
      </c>
      <c r="O799" s="512">
        <v>141</v>
      </c>
      <c r="P799" s="535">
        <v>0.25</v>
      </c>
      <c r="Q799" s="513">
        <v>47</v>
      </c>
    </row>
    <row r="800" spans="1:17" ht="14.45" customHeight="1" x14ac:dyDescent="0.2">
      <c r="A800" s="507" t="s">
        <v>1776</v>
      </c>
      <c r="B800" s="508" t="s">
        <v>1588</v>
      </c>
      <c r="C800" s="508" t="s">
        <v>1589</v>
      </c>
      <c r="D800" s="508" t="s">
        <v>1695</v>
      </c>
      <c r="E800" s="508" t="s">
        <v>1696</v>
      </c>
      <c r="F800" s="512">
        <v>21</v>
      </c>
      <c r="G800" s="512">
        <v>7917</v>
      </c>
      <c r="H800" s="512">
        <v>0.53816871728638438</v>
      </c>
      <c r="I800" s="512">
        <v>377</v>
      </c>
      <c r="J800" s="512">
        <v>39</v>
      </c>
      <c r="K800" s="512">
        <v>14711</v>
      </c>
      <c r="L800" s="512">
        <v>1</v>
      </c>
      <c r="M800" s="512">
        <v>377.20512820512823</v>
      </c>
      <c r="N800" s="512">
        <v>13</v>
      </c>
      <c r="O800" s="512">
        <v>4927</v>
      </c>
      <c r="P800" s="535">
        <v>0.33491944803208484</v>
      </c>
      <c r="Q800" s="513">
        <v>379</v>
      </c>
    </row>
    <row r="801" spans="1:17" ht="14.45" customHeight="1" x14ac:dyDescent="0.2">
      <c r="A801" s="507" t="s">
        <v>1776</v>
      </c>
      <c r="B801" s="508" t="s">
        <v>1588</v>
      </c>
      <c r="C801" s="508" t="s">
        <v>1589</v>
      </c>
      <c r="D801" s="508" t="s">
        <v>1697</v>
      </c>
      <c r="E801" s="508" t="s">
        <v>1698</v>
      </c>
      <c r="F801" s="512">
        <v>1</v>
      </c>
      <c r="G801" s="512">
        <v>36</v>
      </c>
      <c r="H801" s="512"/>
      <c r="I801" s="512">
        <v>36</v>
      </c>
      <c r="J801" s="512"/>
      <c r="K801" s="512"/>
      <c r="L801" s="512"/>
      <c r="M801" s="512"/>
      <c r="N801" s="512">
        <v>1</v>
      </c>
      <c r="O801" s="512">
        <v>37</v>
      </c>
      <c r="P801" s="535"/>
      <c r="Q801" s="513">
        <v>37</v>
      </c>
    </row>
    <row r="802" spans="1:17" ht="14.45" customHeight="1" x14ac:dyDescent="0.2">
      <c r="A802" s="507" t="s">
        <v>1776</v>
      </c>
      <c r="B802" s="508" t="s">
        <v>1588</v>
      </c>
      <c r="C802" s="508" t="s">
        <v>1589</v>
      </c>
      <c r="D802" s="508" t="s">
        <v>1701</v>
      </c>
      <c r="E802" s="508" t="s">
        <v>1702</v>
      </c>
      <c r="F802" s="512">
        <v>159</v>
      </c>
      <c r="G802" s="512">
        <v>237387</v>
      </c>
      <c r="H802" s="512">
        <v>0.62598425196850394</v>
      </c>
      <c r="I802" s="512">
        <v>1493</v>
      </c>
      <c r="J802" s="512">
        <v>254</v>
      </c>
      <c r="K802" s="512">
        <v>379222</v>
      </c>
      <c r="L802" s="512">
        <v>1</v>
      </c>
      <c r="M802" s="512">
        <v>1493</v>
      </c>
      <c r="N802" s="512">
        <v>410</v>
      </c>
      <c r="O802" s="512">
        <v>613360</v>
      </c>
      <c r="P802" s="535">
        <v>1.6174167110557931</v>
      </c>
      <c r="Q802" s="513">
        <v>1496</v>
      </c>
    </row>
    <row r="803" spans="1:17" ht="14.45" customHeight="1" x14ac:dyDescent="0.2">
      <c r="A803" s="507" t="s">
        <v>1776</v>
      </c>
      <c r="B803" s="508" t="s">
        <v>1588</v>
      </c>
      <c r="C803" s="508" t="s">
        <v>1589</v>
      </c>
      <c r="D803" s="508" t="s">
        <v>1703</v>
      </c>
      <c r="E803" s="508" t="s">
        <v>1704</v>
      </c>
      <c r="F803" s="512">
        <v>328</v>
      </c>
      <c r="G803" s="512">
        <v>107256</v>
      </c>
      <c r="H803" s="512">
        <v>0.20372670807453416</v>
      </c>
      <c r="I803" s="512">
        <v>327</v>
      </c>
      <c r="J803" s="512">
        <v>1610</v>
      </c>
      <c r="K803" s="512">
        <v>526470</v>
      </c>
      <c r="L803" s="512">
        <v>1</v>
      </c>
      <c r="M803" s="512">
        <v>327</v>
      </c>
      <c r="N803" s="512">
        <v>1433</v>
      </c>
      <c r="O803" s="512">
        <v>471457</v>
      </c>
      <c r="P803" s="535">
        <v>0.89550591676638747</v>
      </c>
      <c r="Q803" s="513">
        <v>329</v>
      </c>
    </row>
    <row r="804" spans="1:17" ht="14.45" customHeight="1" x14ac:dyDescent="0.2">
      <c r="A804" s="507" t="s">
        <v>1776</v>
      </c>
      <c r="B804" s="508" t="s">
        <v>1588</v>
      </c>
      <c r="C804" s="508" t="s">
        <v>1589</v>
      </c>
      <c r="D804" s="508" t="s">
        <v>1705</v>
      </c>
      <c r="E804" s="508" t="s">
        <v>1706</v>
      </c>
      <c r="F804" s="512">
        <v>68</v>
      </c>
      <c r="G804" s="512">
        <v>60316</v>
      </c>
      <c r="H804" s="512">
        <v>0.58054208054208056</v>
      </c>
      <c r="I804" s="512">
        <v>887</v>
      </c>
      <c r="J804" s="512">
        <v>117</v>
      </c>
      <c r="K804" s="512">
        <v>103896</v>
      </c>
      <c r="L804" s="512">
        <v>1</v>
      </c>
      <c r="M804" s="512">
        <v>888</v>
      </c>
      <c r="N804" s="512">
        <v>90</v>
      </c>
      <c r="O804" s="512">
        <v>80190</v>
      </c>
      <c r="P804" s="535">
        <v>0.7718295218295218</v>
      </c>
      <c r="Q804" s="513">
        <v>891</v>
      </c>
    </row>
    <row r="805" spans="1:17" ht="14.45" customHeight="1" x14ac:dyDescent="0.2">
      <c r="A805" s="507" t="s">
        <v>1776</v>
      </c>
      <c r="B805" s="508" t="s">
        <v>1588</v>
      </c>
      <c r="C805" s="508" t="s">
        <v>1589</v>
      </c>
      <c r="D805" s="508" t="s">
        <v>1709</v>
      </c>
      <c r="E805" s="508" t="s">
        <v>1710</v>
      </c>
      <c r="F805" s="512">
        <v>1448</v>
      </c>
      <c r="G805" s="512">
        <v>376480</v>
      </c>
      <c r="H805" s="512">
        <v>0.50988056107447632</v>
      </c>
      <c r="I805" s="512">
        <v>260</v>
      </c>
      <c r="J805" s="512">
        <v>2829</v>
      </c>
      <c r="K805" s="512">
        <v>738369</v>
      </c>
      <c r="L805" s="512">
        <v>1</v>
      </c>
      <c r="M805" s="512">
        <v>261</v>
      </c>
      <c r="N805" s="512">
        <v>2539</v>
      </c>
      <c r="O805" s="512">
        <v>665218</v>
      </c>
      <c r="P805" s="535">
        <v>0.90092893932437579</v>
      </c>
      <c r="Q805" s="513">
        <v>262</v>
      </c>
    </row>
    <row r="806" spans="1:17" ht="14.45" customHeight="1" x14ac:dyDescent="0.2">
      <c r="A806" s="507" t="s">
        <v>1776</v>
      </c>
      <c r="B806" s="508" t="s">
        <v>1588</v>
      </c>
      <c r="C806" s="508" t="s">
        <v>1589</v>
      </c>
      <c r="D806" s="508" t="s">
        <v>1711</v>
      </c>
      <c r="E806" s="508" t="s">
        <v>1712</v>
      </c>
      <c r="F806" s="512">
        <v>84</v>
      </c>
      <c r="G806" s="512">
        <v>13860</v>
      </c>
      <c r="H806" s="512">
        <v>0.24925816023738873</v>
      </c>
      <c r="I806" s="512">
        <v>165</v>
      </c>
      <c r="J806" s="512">
        <v>337</v>
      </c>
      <c r="K806" s="512">
        <v>55605</v>
      </c>
      <c r="L806" s="512">
        <v>1</v>
      </c>
      <c r="M806" s="512">
        <v>165</v>
      </c>
      <c r="N806" s="512">
        <v>267</v>
      </c>
      <c r="O806" s="512">
        <v>44322</v>
      </c>
      <c r="P806" s="535">
        <v>0.79708659293229023</v>
      </c>
      <c r="Q806" s="513">
        <v>166</v>
      </c>
    </row>
    <row r="807" spans="1:17" ht="14.45" customHeight="1" x14ac:dyDescent="0.2">
      <c r="A807" s="507" t="s">
        <v>1776</v>
      </c>
      <c r="B807" s="508" t="s">
        <v>1588</v>
      </c>
      <c r="C807" s="508" t="s">
        <v>1589</v>
      </c>
      <c r="D807" s="508" t="s">
        <v>1715</v>
      </c>
      <c r="E807" s="508" t="s">
        <v>1716</v>
      </c>
      <c r="F807" s="512"/>
      <c r="G807" s="512"/>
      <c r="H807" s="512"/>
      <c r="I807" s="512"/>
      <c r="J807" s="512">
        <v>29</v>
      </c>
      <c r="K807" s="512">
        <v>4400</v>
      </c>
      <c r="L807" s="512">
        <v>1</v>
      </c>
      <c r="M807" s="512">
        <v>151.72413793103448</v>
      </c>
      <c r="N807" s="512">
        <v>27</v>
      </c>
      <c r="O807" s="512">
        <v>4104</v>
      </c>
      <c r="P807" s="535">
        <v>0.93272727272727274</v>
      </c>
      <c r="Q807" s="513">
        <v>152</v>
      </c>
    </row>
    <row r="808" spans="1:17" ht="14.45" customHeight="1" x14ac:dyDescent="0.2">
      <c r="A808" s="507" t="s">
        <v>1777</v>
      </c>
      <c r="B808" s="508" t="s">
        <v>1588</v>
      </c>
      <c r="C808" s="508" t="s">
        <v>1589</v>
      </c>
      <c r="D808" s="508" t="s">
        <v>1590</v>
      </c>
      <c r="E808" s="508" t="s">
        <v>1591</v>
      </c>
      <c r="F808" s="512">
        <v>981</v>
      </c>
      <c r="G808" s="512">
        <v>169713</v>
      </c>
      <c r="H808" s="512">
        <v>1.0223921058338754</v>
      </c>
      <c r="I808" s="512">
        <v>173</v>
      </c>
      <c r="J808" s="512">
        <v>954</v>
      </c>
      <c r="K808" s="512">
        <v>165996</v>
      </c>
      <c r="L808" s="512">
        <v>1</v>
      </c>
      <c r="M808" s="512">
        <v>174</v>
      </c>
      <c r="N808" s="512">
        <v>910</v>
      </c>
      <c r="O808" s="512">
        <v>159250</v>
      </c>
      <c r="P808" s="535">
        <v>0.95936046651726548</v>
      </c>
      <c r="Q808" s="513">
        <v>175</v>
      </c>
    </row>
    <row r="809" spans="1:17" ht="14.45" customHeight="1" x14ac:dyDescent="0.2">
      <c r="A809" s="507" t="s">
        <v>1777</v>
      </c>
      <c r="B809" s="508" t="s">
        <v>1588</v>
      </c>
      <c r="C809" s="508" t="s">
        <v>1589</v>
      </c>
      <c r="D809" s="508" t="s">
        <v>1604</v>
      </c>
      <c r="E809" s="508" t="s">
        <v>1605</v>
      </c>
      <c r="F809" s="512"/>
      <c r="G809" s="512"/>
      <c r="H809" s="512"/>
      <c r="I809" s="512"/>
      <c r="J809" s="512">
        <v>1</v>
      </c>
      <c r="K809" s="512">
        <v>1070</v>
      </c>
      <c r="L809" s="512">
        <v>1</v>
      </c>
      <c r="M809" s="512">
        <v>1070</v>
      </c>
      <c r="N809" s="512"/>
      <c r="O809" s="512"/>
      <c r="P809" s="535"/>
      <c r="Q809" s="513"/>
    </row>
    <row r="810" spans="1:17" ht="14.45" customHeight="1" x14ac:dyDescent="0.2">
      <c r="A810" s="507" t="s">
        <v>1777</v>
      </c>
      <c r="B810" s="508" t="s">
        <v>1588</v>
      </c>
      <c r="C810" s="508" t="s">
        <v>1589</v>
      </c>
      <c r="D810" s="508" t="s">
        <v>1606</v>
      </c>
      <c r="E810" s="508" t="s">
        <v>1607</v>
      </c>
      <c r="F810" s="512">
        <v>60</v>
      </c>
      <c r="G810" s="512">
        <v>2760</v>
      </c>
      <c r="H810" s="512">
        <v>2.6086956521739131</v>
      </c>
      <c r="I810" s="512">
        <v>46</v>
      </c>
      <c r="J810" s="512">
        <v>23</v>
      </c>
      <c r="K810" s="512">
        <v>1058</v>
      </c>
      <c r="L810" s="512">
        <v>1</v>
      </c>
      <c r="M810" s="512">
        <v>46</v>
      </c>
      <c r="N810" s="512">
        <v>32</v>
      </c>
      <c r="O810" s="512">
        <v>1504</v>
      </c>
      <c r="P810" s="535">
        <v>1.4215500945179584</v>
      </c>
      <c r="Q810" s="513">
        <v>47</v>
      </c>
    </row>
    <row r="811" spans="1:17" ht="14.45" customHeight="1" x14ac:dyDescent="0.2">
      <c r="A811" s="507" t="s">
        <v>1777</v>
      </c>
      <c r="B811" s="508" t="s">
        <v>1588</v>
      </c>
      <c r="C811" s="508" t="s">
        <v>1589</v>
      </c>
      <c r="D811" s="508" t="s">
        <v>1608</v>
      </c>
      <c r="E811" s="508" t="s">
        <v>1609</v>
      </c>
      <c r="F811" s="512">
        <v>53</v>
      </c>
      <c r="G811" s="512">
        <v>18391</v>
      </c>
      <c r="H811" s="512">
        <v>1.5142857142857142</v>
      </c>
      <c r="I811" s="512">
        <v>347</v>
      </c>
      <c r="J811" s="512">
        <v>35</v>
      </c>
      <c r="K811" s="512">
        <v>12145</v>
      </c>
      <c r="L811" s="512">
        <v>1</v>
      </c>
      <c r="M811" s="512">
        <v>347</v>
      </c>
      <c r="N811" s="512">
        <v>54</v>
      </c>
      <c r="O811" s="512">
        <v>18792</v>
      </c>
      <c r="P811" s="535">
        <v>1.5473034170440509</v>
      </c>
      <c r="Q811" s="513">
        <v>348</v>
      </c>
    </row>
    <row r="812" spans="1:17" ht="14.45" customHeight="1" x14ac:dyDescent="0.2">
      <c r="A812" s="507" t="s">
        <v>1777</v>
      </c>
      <c r="B812" s="508" t="s">
        <v>1588</v>
      </c>
      <c r="C812" s="508" t="s">
        <v>1589</v>
      </c>
      <c r="D812" s="508" t="s">
        <v>1610</v>
      </c>
      <c r="E812" s="508" t="s">
        <v>1611</v>
      </c>
      <c r="F812" s="512">
        <v>10</v>
      </c>
      <c r="G812" s="512">
        <v>510</v>
      </c>
      <c r="H812" s="512"/>
      <c r="I812" s="512">
        <v>51</v>
      </c>
      <c r="J812" s="512"/>
      <c r="K812" s="512"/>
      <c r="L812" s="512"/>
      <c r="M812" s="512"/>
      <c r="N812" s="512">
        <v>3</v>
      </c>
      <c r="O812" s="512">
        <v>153</v>
      </c>
      <c r="P812" s="535"/>
      <c r="Q812" s="513">
        <v>51</v>
      </c>
    </row>
    <row r="813" spans="1:17" ht="14.45" customHeight="1" x14ac:dyDescent="0.2">
      <c r="A813" s="507" t="s">
        <v>1777</v>
      </c>
      <c r="B813" s="508" t="s">
        <v>1588</v>
      </c>
      <c r="C813" s="508" t="s">
        <v>1589</v>
      </c>
      <c r="D813" s="508" t="s">
        <v>1614</v>
      </c>
      <c r="E813" s="508" t="s">
        <v>1615</v>
      </c>
      <c r="F813" s="512">
        <v>55</v>
      </c>
      <c r="G813" s="512">
        <v>20735</v>
      </c>
      <c r="H813" s="512">
        <v>1.1000000000000001</v>
      </c>
      <c r="I813" s="512">
        <v>377</v>
      </c>
      <c r="J813" s="512">
        <v>50</v>
      </c>
      <c r="K813" s="512">
        <v>18850</v>
      </c>
      <c r="L813" s="512">
        <v>1</v>
      </c>
      <c r="M813" s="512">
        <v>377</v>
      </c>
      <c r="N813" s="512">
        <v>82</v>
      </c>
      <c r="O813" s="512">
        <v>30996</v>
      </c>
      <c r="P813" s="535">
        <v>1.6443501326259946</v>
      </c>
      <c r="Q813" s="513">
        <v>378</v>
      </c>
    </row>
    <row r="814" spans="1:17" ht="14.45" customHeight="1" x14ac:dyDescent="0.2">
      <c r="A814" s="507" t="s">
        <v>1777</v>
      </c>
      <c r="B814" s="508" t="s">
        <v>1588</v>
      </c>
      <c r="C814" s="508" t="s">
        <v>1589</v>
      </c>
      <c r="D814" s="508" t="s">
        <v>1616</v>
      </c>
      <c r="E814" s="508" t="s">
        <v>1617</v>
      </c>
      <c r="F814" s="512">
        <v>19</v>
      </c>
      <c r="G814" s="512">
        <v>646</v>
      </c>
      <c r="H814" s="512">
        <v>0.48717948717948717</v>
      </c>
      <c r="I814" s="512">
        <v>34</v>
      </c>
      <c r="J814" s="512">
        <v>39</v>
      </c>
      <c r="K814" s="512">
        <v>1326</v>
      </c>
      <c r="L814" s="512">
        <v>1</v>
      </c>
      <c r="M814" s="512">
        <v>34</v>
      </c>
      <c r="N814" s="512">
        <v>26</v>
      </c>
      <c r="O814" s="512">
        <v>884</v>
      </c>
      <c r="P814" s="535">
        <v>0.66666666666666663</v>
      </c>
      <c r="Q814" s="513">
        <v>34</v>
      </c>
    </row>
    <row r="815" spans="1:17" ht="14.45" customHeight="1" x14ac:dyDescent="0.2">
      <c r="A815" s="507" t="s">
        <v>1777</v>
      </c>
      <c r="B815" s="508" t="s">
        <v>1588</v>
      </c>
      <c r="C815" s="508" t="s">
        <v>1589</v>
      </c>
      <c r="D815" s="508" t="s">
        <v>1618</v>
      </c>
      <c r="E815" s="508" t="s">
        <v>1619</v>
      </c>
      <c r="F815" s="512">
        <v>4</v>
      </c>
      <c r="G815" s="512">
        <v>2096</v>
      </c>
      <c r="H815" s="512">
        <v>0.4</v>
      </c>
      <c r="I815" s="512">
        <v>524</v>
      </c>
      <c r="J815" s="512">
        <v>10</v>
      </c>
      <c r="K815" s="512">
        <v>5240</v>
      </c>
      <c r="L815" s="512">
        <v>1</v>
      </c>
      <c r="M815" s="512">
        <v>524</v>
      </c>
      <c r="N815" s="512">
        <v>6</v>
      </c>
      <c r="O815" s="512">
        <v>3150</v>
      </c>
      <c r="P815" s="535">
        <v>0.60114503816793896</v>
      </c>
      <c r="Q815" s="513">
        <v>525</v>
      </c>
    </row>
    <row r="816" spans="1:17" ht="14.45" customHeight="1" x14ac:dyDescent="0.2">
      <c r="A816" s="507" t="s">
        <v>1777</v>
      </c>
      <c r="B816" s="508" t="s">
        <v>1588</v>
      </c>
      <c r="C816" s="508" t="s">
        <v>1589</v>
      </c>
      <c r="D816" s="508" t="s">
        <v>1620</v>
      </c>
      <c r="E816" s="508" t="s">
        <v>1621</v>
      </c>
      <c r="F816" s="512">
        <v>2</v>
      </c>
      <c r="G816" s="512">
        <v>114</v>
      </c>
      <c r="H816" s="512">
        <v>0.4956521739130435</v>
      </c>
      <c r="I816" s="512">
        <v>57</v>
      </c>
      <c r="J816" s="512">
        <v>4</v>
      </c>
      <c r="K816" s="512">
        <v>230</v>
      </c>
      <c r="L816" s="512">
        <v>1</v>
      </c>
      <c r="M816" s="512">
        <v>57.5</v>
      </c>
      <c r="N816" s="512">
        <v>5</v>
      </c>
      <c r="O816" s="512">
        <v>290</v>
      </c>
      <c r="P816" s="535">
        <v>1.2608695652173914</v>
      </c>
      <c r="Q816" s="513">
        <v>58</v>
      </c>
    </row>
    <row r="817" spans="1:17" ht="14.45" customHeight="1" x14ac:dyDescent="0.2">
      <c r="A817" s="507" t="s">
        <v>1777</v>
      </c>
      <c r="B817" s="508" t="s">
        <v>1588</v>
      </c>
      <c r="C817" s="508" t="s">
        <v>1589</v>
      </c>
      <c r="D817" s="508" t="s">
        <v>1622</v>
      </c>
      <c r="E817" s="508" t="s">
        <v>1623</v>
      </c>
      <c r="F817" s="512">
        <v>1</v>
      </c>
      <c r="G817" s="512">
        <v>224</v>
      </c>
      <c r="H817" s="512">
        <v>0.99555555555555553</v>
      </c>
      <c r="I817" s="512">
        <v>224</v>
      </c>
      <c r="J817" s="512">
        <v>1</v>
      </c>
      <c r="K817" s="512">
        <v>225</v>
      </c>
      <c r="L817" s="512">
        <v>1</v>
      </c>
      <c r="M817" s="512">
        <v>225</v>
      </c>
      <c r="N817" s="512"/>
      <c r="O817" s="512"/>
      <c r="P817" s="535"/>
      <c r="Q817" s="513"/>
    </row>
    <row r="818" spans="1:17" ht="14.45" customHeight="1" x14ac:dyDescent="0.2">
      <c r="A818" s="507" t="s">
        <v>1777</v>
      </c>
      <c r="B818" s="508" t="s">
        <v>1588</v>
      </c>
      <c r="C818" s="508" t="s">
        <v>1589</v>
      </c>
      <c r="D818" s="508" t="s">
        <v>1624</v>
      </c>
      <c r="E818" s="508" t="s">
        <v>1625</v>
      </c>
      <c r="F818" s="512">
        <v>1</v>
      </c>
      <c r="G818" s="512">
        <v>553</v>
      </c>
      <c r="H818" s="512">
        <v>0.99819494584837543</v>
      </c>
      <c r="I818" s="512">
        <v>553</v>
      </c>
      <c r="J818" s="512">
        <v>1</v>
      </c>
      <c r="K818" s="512">
        <v>554</v>
      </c>
      <c r="L818" s="512">
        <v>1</v>
      </c>
      <c r="M818" s="512">
        <v>554</v>
      </c>
      <c r="N818" s="512"/>
      <c r="O818" s="512"/>
      <c r="P818" s="535"/>
      <c r="Q818" s="513"/>
    </row>
    <row r="819" spans="1:17" ht="14.45" customHeight="1" x14ac:dyDescent="0.2">
      <c r="A819" s="507" t="s">
        <v>1777</v>
      </c>
      <c r="B819" s="508" t="s">
        <v>1588</v>
      </c>
      <c r="C819" s="508" t="s">
        <v>1589</v>
      </c>
      <c r="D819" s="508" t="s">
        <v>1626</v>
      </c>
      <c r="E819" s="508" t="s">
        <v>1627</v>
      </c>
      <c r="F819" s="512"/>
      <c r="G819" s="512"/>
      <c r="H819" s="512"/>
      <c r="I819" s="512"/>
      <c r="J819" s="512"/>
      <c r="K819" s="512"/>
      <c r="L819" s="512"/>
      <c r="M819" s="512"/>
      <c r="N819" s="512">
        <v>1</v>
      </c>
      <c r="O819" s="512">
        <v>216</v>
      </c>
      <c r="P819" s="535"/>
      <c r="Q819" s="513">
        <v>216</v>
      </c>
    </row>
    <row r="820" spans="1:17" ht="14.45" customHeight="1" x14ac:dyDescent="0.2">
      <c r="A820" s="507" t="s">
        <v>1777</v>
      </c>
      <c r="B820" s="508" t="s">
        <v>1588</v>
      </c>
      <c r="C820" s="508" t="s">
        <v>1589</v>
      </c>
      <c r="D820" s="508" t="s">
        <v>1634</v>
      </c>
      <c r="E820" s="508" t="s">
        <v>1635</v>
      </c>
      <c r="F820" s="512">
        <v>138</v>
      </c>
      <c r="G820" s="512">
        <v>2346</v>
      </c>
      <c r="H820" s="512">
        <v>1.5681818181818181</v>
      </c>
      <c r="I820" s="512">
        <v>17</v>
      </c>
      <c r="J820" s="512">
        <v>88</v>
      </c>
      <c r="K820" s="512">
        <v>1496</v>
      </c>
      <c r="L820" s="512">
        <v>1</v>
      </c>
      <c r="M820" s="512">
        <v>17</v>
      </c>
      <c r="N820" s="512">
        <v>121</v>
      </c>
      <c r="O820" s="512">
        <v>2057</v>
      </c>
      <c r="P820" s="535">
        <v>1.375</v>
      </c>
      <c r="Q820" s="513">
        <v>17</v>
      </c>
    </row>
    <row r="821" spans="1:17" ht="14.45" customHeight="1" x14ac:dyDescent="0.2">
      <c r="A821" s="507" t="s">
        <v>1777</v>
      </c>
      <c r="B821" s="508" t="s">
        <v>1588</v>
      </c>
      <c r="C821" s="508" t="s">
        <v>1589</v>
      </c>
      <c r="D821" s="508" t="s">
        <v>1636</v>
      </c>
      <c r="E821" s="508" t="s">
        <v>1637</v>
      </c>
      <c r="F821" s="512">
        <v>2</v>
      </c>
      <c r="G821" s="512">
        <v>286</v>
      </c>
      <c r="H821" s="512">
        <v>2</v>
      </c>
      <c r="I821" s="512">
        <v>143</v>
      </c>
      <c r="J821" s="512">
        <v>1</v>
      </c>
      <c r="K821" s="512">
        <v>143</v>
      </c>
      <c r="L821" s="512">
        <v>1</v>
      </c>
      <c r="M821" s="512">
        <v>143</v>
      </c>
      <c r="N821" s="512"/>
      <c r="O821" s="512"/>
      <c r="P821" s="535"/>
      <c r="Q821" s="513"/>
    </row>
    <row r="822" spans="1:17" ht="14.45" customHeight="1" x14ac:dyDescent="0.2">
      <c r="A822" s="507" t="s">
        <v>1777</v>
      </c>
      <c r="B822" s="508" t="s">
        <v>1588</v>
      </c>
      <c r="C822" s="508" t="s">
        <v>1589</v>
      </c>
      <c r="D822" s="508" t="s">
        <v>1638</v>
      </c>
      <c r="E822" s="508" t="s">
        <v>1639</v>
      </c>
      <c r="F822" s="512">
        <v>5</v>
      </c>
      <c r="G822" s="512">
        <v>325</v>
      </c>
      <c r="H822" s="512">
        <v>0.83333333333333337</v>
      </c>
      <c r="I822" s="512">
        <v>65</v>
      </c>
      <c r="J822" s="512">
        <v>6</v>
      </c>
      <c r="K822" s="512">
        <v>390</v>
      </c>
      <c r="L822" s="512">
        <v>1</v>
      </c>
      <c r="M822" s="512">
        <v>65</v>
      </c>
      <c r="N822" s="512">
        <v>2</v>
      </c>
      <c r="O822" s="512">
        <v>132</v>
      </c>
      <c r="P822" s="535">
        <v>0.33846153846153848</v>
      </c>
      <c r="Q822" s="513">
        <v>66</v>
      </c>
    </row>
    <row r="823" spans="1:17" ht="14.45" customHeight="1" x14ac:dyDescent="0.2">
      <c r="A823" s="507" t="s">
        <v>1777</v>
      </c>
      <c r="B823" s="508" t="s">
        <v>1588</v>
      </c>
      <c r="C823" s="508" t="s">
        <v>1589</v>
      </c>
      <c r="D823" s="508" t="s">
        <v>1644</v>
      </c>
      <c r="E823" s="508" t="s">
        <v>1645</v>
      </c>
      <c r="F823" s="512">
        <v>541</v>
      </c>
      <c r="G823" s="512">
        <v>73576</v>
      </c>
      <c r="H823" s="512">
        <v>0.84367439140455691</v>
      </c>
      <c r="I823" s="512">
        <v>136</v>
      </c>
      <c r="J823" s="512">
        <v>638</v>
      </c>
      <c r="K823" s="512">
        <v>87209</v>
      </c>
      <c r="L823" s="512">
        <v>1</v>
      </c>
      <c r="M823" s="512">
        <v>136.69122257053291</v>
      </c>
      <c r="N823" s="512">
        <v>520</v>
      </c>
      <c r="O823" s="512">
        <v>71760</v>
      </c>
      <c r="P823" s="535">
        <v>0.8228508525496222</v>
      </c>
      <c r="Q823" s="513">
        <v>138</v>
      </c>
    </row>
    <row r="824" spans="1:17" ht="14.45" customHeight="1" x14ac:dyDescent="0.2">
      <c r="A824" s="507" t="s">
        <v>1777</v>
      </c>
      <c r="B824" s="508" t="s">
        <v>1588</v>
      </c>
      <c r="C824" s="508" t="s">
        <v>1589</v>
      </c>
      <c r="D824" s="508" t="s">
        <v>1646</v>
      </c>
      <c r="E824" s="508" t="s">
        <v>1647</v>
      </c>
      <c r="F824" s="512">
        <v>181</v>
      </c>
      <c r="G824" s="512">
        <v>16471</v>
      </c>
      <c r="H824" s="512">
        <v>0.90049751243781095</v>
      </c>
      <c r="I824" s="512">
        <v>91</v>
      </c>
      <c r="J824" s="512">
        <v>201</v>
      </c>
      <c r="K824" s="512">
        <v>18291</v>
      </c>
      <c r="L824" s="512">
        <v>1</v>
      </c>
      <c r="M824" s="512">
        <v>91</v>
      </c>
      <c r="N824" s="512">
        <v>186</v>
      </c>
      <c r="O824" s="512">
        <v>17112</v>
      </c>
      <c r="P824" s="535">
        <v>0.93554206987042809</v>
      </c>
      <c r="Q824" s="513">
        <v>92</v>
      </c>
    </row>
    <row r="825" spans="1:17" ht="14.45" customHeight="1" x14ac:dyDescent="0.2">
      <c r="A825" s="507" t="s">
        <v>1777</v>
      </c>
      <c r="B825" s="508" t="s">
        <v>1588</v>
      </c>
      <c r="C825" s="508" t="s">
        <v>1589</v>
      </c>
      <c r="D825" s="508" t="s">
        <v>1648</v>
      </c>
      <c r="E825" s="508" t="s">
        <v>1649</v>
      </c>
      <c r="F825" s="512">
        <v>7</v>
      </c>
      <c r="G825" s="512">
        <v>959</v>
      </c>
      <c r="H825" s="512">
        <v>6.9492753623188408</v>
      </c>
      <c r="I825" s="512">
        <v>137</v>
      </c>
      <c r="J825" s="512">
        <v>1</v>
      </c>
      <c r="K825" s="512">
        <v>138</v>
      </c>
      <c r="L825" s="512">
        <v>1</v>
      </c>
      <c r="M825" s="512">
        <v>138</v>
      </c>
      <c r="N825" s="512">
        <v>1</v>
      </c>
      <c r="O825" s="512">
        <v>140</v>
      </c>
      <c r="P825" s="535">
        <v>1.0144927536231885</v>
      </c>
      <c r="Q825" s="513">
        <v>140</v>
      </c>
    </row>
    <row r="826" spans="1:17" ht="14.45" customHeight="1" x14ac:dyDescent="0.2">
      <c r="A826" s="507" t="s">
        <v>1777</v>
      </c>
      <c r="B826" s="508" t="s">
        <v>1588</v>
      </c>
      <c r="C826" s="508" t="s">
        <v>1589</v>
      </c>
      <c r="D826" s="508" t="s">
        <v>1650</v>
      </c>
      <c r="E826" s="508" t="s">
        <v>1651</v>
      </c>
      <c r="F826" s="512">
        <v>20</v>
      </c>
      <c r="G826" s="512">
        <v>1320</v>
      </c>
      <c r="H826" s="512">
        <v>0.90846524432209219</v>
      </c>
      <c r="I826" s="512">
        <v>66</v>
      </c>
      <c r="J826" s="512">
        <v>22</v>
      </c>
      <c r="K826" s="512">
        <v>1453</v>
      </c>
      <c r="L826" s="512">
        <v>1</v>
      </c>
      <c r="M826" s="512">
        <v>66.045454545454547</v>
      </c>
      <c r="N826" s="512">
        <v>63</v>
      </c>
      <c r="O826" s="512">
        <v>4221</v>
      </c>
      <c r="P826" s="535">
        <v>2.9050240880935996</v>
      </c>
      <c r="Q826" s="513">
        <v>67</v>
      </c>
    </row>
    <row r="827" spans="1:17" ht="14.45" customHeight="1" x14ac:dyDescent="0.2">
      <c r="A827" s="507" t="s">
        <v>1777</v>
      </c>
      <c r="B827" s="508" t="s">
        <v>1588</v>
      </c>
      <c r="C827" s="508" t="s">
        <v>1589</v>
      </c>
      <c r="D827" s="508" t="s">
        <v>1652</v>
      </c>
      <c r="E827" s="508" t="s">
        <v>1653</v>
      </c>
      <c r="F827" s="512">
        <v>55</v>
      </c>
      <c r="G827" s="512">
        <v>18040</v>
      </c>
      <c r="H827" s="512">
        <v>1.3095238095238095</v>
      </c>
      <c r="I827" s="512">
        <v>328</v>
      </c>
      <c r="J827" s="512">
        <v>42</v>
      </c>
      <c r="K827" s="512">
        <v>13776</v>
      </c>
      <c r="L827" s="512">
        <v>1</v>
      </c>
      <c r="M827" s="512">
        <v>328</v>
      </c>
      <c r="N827" s="512">
        <v>88</v>
      </c>
      <c r="O827" s="512">
        <v>28952</v>
      </c>
      <c r="P827" s="535">
        <v>2.1016260162601625</v>
      </c>
      <c r="Q827" s="513">
        <v>329</v>
      </c>
    </row>
    <row r="828" spans="1:17" ht="14.45" customHeight="1" x14ac:dyDescent="0.2">
      <c r="A828" s="507" t="s">
        <v>1777</v>
      </c>
      <c r="B828" s="508" t="s">
        <v>1588</v>
      </c>
      <c r="C828" s="508" t="s">
        <v>1589</v>
      </c>
      <c r="D828" s="508" t="s">
        <v>1660</v>
      </c>
      <c r="E828" s="508" t="s">
        <v>1661</v>
      </c>
      <c r="F828" s="512">
        <v>73</v>
      </c>
      <c r="G828" s="512">
        <v>3723</v>
      </c>
      <c r="H828" s="512">
        <v>1.1967213114754098</v>
      </c>
      <c r="I828" s="512">
        <v>51</v>
      </c>
      <c r="J828" s="512">
        <v>61</v>
      </c>
      <c r="K828" s="512">
        <v>3111</v>
      </c>
      <c r="L828" s="512">
        <v>1</v>
      </c>
      <c r="M828" s="512">
        <v>51</v>
      </c>
      <c r="N828" s="512">
        <v>81</v>
      </c>
      <c r="O828" s="512">
        <v>4212</v>
      </c>
      <c r="P828" s="535">
        <v>1.3539054966248794</v>
      </c>
      <c r="Q828" s="513">
        <v>52</v>
      </c>
    </row>
    <row r="829" spans="1:17" ht="14.45" customHeight="1" x14ac:dyDescent="0.2">
      <c r="A829" s="507" t="s">
        <v>1777</v>
      </c>
      <c r="B829" s="508" t="s">
        <v>1588</v>
      </c>
      <c r="C829" s="508" t="s">
        <v>1589</v>
      </c>
      <c r="D829" s="508" t="s">
        <v>1668</v>
      </c>
      <c r="E829" s="508" t="s">
        <v>1669</v>
      </c>
      <c r="F829" s="512">
        <v>3</v>
      </c>
      <c r="G829" s="512">
        <v>621</v>
      </c>
      <c r="H829" s="512">
        <v>1</v>
      </c>
      <c r="I829" s="512">
        <v>207</v>
      </c>
      <c r="J829" s="512">
        <v>3</v>
      </c>
      <c r="K829" s="512">
        <v>621</v>
      </c>
      <c r="L829" s="512">
        <v>1</v>
      </c>
      <c r="M829" s="512">
        <v>207</v>
      </c>
      <c r="N829" s="512"/>
      <c r="O829" s="512"/>
      <c r="P829" s="535"/>
      <c r="Q829" s="513"/>
    </row>
    <row r="830" spans="1:17" ht="14.45" customHeight="1" x14ac:dyDescent="0.2">
      <c r="A830" s="507" t="s">
        <v>1777</v>
      </c>
      <c r="B830" s="508" t="s">
        <v>1588</v>
      </c>
      <c r="C830" s="508" t="s">
        <v>1589</v>
      </c>
      <c r="D830" s="508" t="s">
        <v>1670</v>
      </c>
      <c r="E830" s="508" t="s">
        <v>1671</v>
      </c>
      <c r="F830" s="512"/>
      <c r="G830" s="512"/>
      <c r="H830" s="512"/>
      <c r="I830" s="512"/>
      <c r="J830" s="512"/>
      <c r="K830" s="512"/>
      <c r="L830" s="512"/>
      <c r="M830" s="512"/>
      <c r="N830" s="512">
        <v>2</v>
      </c>
      <c r="O830" s="512">
        <v>1528</v>
      </c>
      <c r="P830" s="535"/>
      <c r="Q830" s="513">
        <v>764</v>
      </c>
    </row>
    <row r="831" spans="1:17" ht="14.45" customHeight="1" x14ac:dyDescent="0.2">
      <c r="A831" s="507" t="s">
        <v>1777</v>
      </c>
      <c r="B831" s="508" t="s">
        <v>1588</v>
      </c>
      <c r="C831" s="508" t="s">
        <v>1589</v>
      </c>
      <c r="D831" s="508" t="s">
        <v>1674</v>
      </c>
      <c r="E831" s="508" t="s">
        <v>1675</v>
      </c>
      <c r="F831" s="512">
        <v>5</v>
      </c>
      <c r="G831" s="512">
        <v>3060</v>
      </c>
      <c r="H831" s="512">
        <v>0.38461538461538464</v>
      </c>
      <c r="I831" s="512">
        <v>612</v>
      </c>
      <c r="J831" s="512">
        <v>13</v>
      </c>
      <c r="K831" s="512">
        <v>7956</v>
      </c>
      <c r="L831" s="512">
        <v>1</v>
      </c>
      <c r="M831" s="512">
        <v>612</v>
      </c>
      <c r="N831" s="512">
        <v>8</v>
      </c>
      <c r="O831" s="512">
        <v>4920</v>
      </c>
      <c r="P831" s="535">
        <v>0.61840120663650078</v>
      </c>
      <c r="Q831" s="513">
        <v>615</v>
      </c>
    </row>
    <row r="832" spans="1:17" ht="14.45" customHeight="1" x14ac:dyDescent="0.2">
      <c r="A832" s="507" t="s">
        <v>1777</v>
      </c>
      <c r="B832" s="508" t="s">
        <v>1588</v>
      </c>
      <c r="C832" s="508" t="s">
        <v>1589</v>
      </c>
      <c r="D832" s="508" t="s">
        <v>1685</v>
      </c>
      <c r="E832" s="508" t="s">
        <v>1686</v>
      </c>
      <c r="F832" s="512"/>
      <c r="G832" s="512"/>
      <c r="H832" s="512"/>
      <c r="I832" s="512"/>
      <c r="J832" s="512"/>
      <c r="K832" s="512"/>
      <c r="L832" s="512"/>
      <c r="M832" s="512"/>
      <c r="N832" s="512">
        <v>1</v>
      </c>
      <c r="O832" s="512">
        <v>275</v>
      </c>
      <c r="P832" s="535"/>
      <c r="Q832" s="513">
        <v>275</v>
      </c>
    </row>
    <row r="833" spans="1:17" ht="14.45" customHeight="1" x14ac:dyDescent="0.2">
      <c r="A833" s="507" t="s">
        <v>1777</v>
      </c>
      <c r="B833" s="508" t="s">
        <v>1588</v>
      </c>
      <c r="C833" s="508" t="s">
        <v>1589</v>
      </c>
      <c r="D833" s="508" t="s">
        <v>1748</v>
      </c>
      <c r="E833" s="508" t="s">
        <v>1749</v>
      </c>
      <c r="F833" s="512"/>
      <c r="G833" s="512"/>
      <c r="H833" s="512"/>
      <c r="I833" s="512"/>
      <c r="J833" s="512"/>
      <c r="K833" s="512"/>
      <c r="L833" s="512"/>
      <c r="M833" s="512"/>
      <c r="N833" s="512">
        <v>4</v>
      </c>
      <c r="O833" s="512">
        <v>208</v>
      </c>
      <c r="P833" s="535"/>
      <c r="Q833" s="513">
        <v>52</v>
      </c>
    </row>
    <row r="834" spans="1:17" ht="14.45" customHeight="1" x14ac:dyDescent="0.2">
      <c r="A834" s="507" t="s">
        <v>1777</v>
      </c>
      <c r="B834" s="508" t="s">
        <v>1588</v>
      </c>
      <c r="C834" s="508" t="s">
        <v>1589</v>
      </c>
      <c r="D834" s="508" t="s">
        <v>1703</v>
      </c>
      <c r="E834" s="508" t="s">
        <v>1704</v>
      </c>
      <c r="F834" s="512"/>
      <c r="G834" s="512"/>
      <c r="H834" s="512"/>
      <c r="I834" s="512"/>
      <c r="J834" s="512">
        <v>1</v>
      </c>
      <c r="K834" s="512">
        <v>327</v>
      </c>
      <c r="L834" s="512">
        <v>1</v>
      </c>
      <c r="M834" s="512">
        <v>327</v>
      </c>
      <c r="N834" s="512"/>
      <c r="O834" s="512"/>
      <c r="P834" s="535"/>
      <c r="Q834" s="513"/>
    </row>
    <row r="835" spans="1:17" ht="14.45" customHeight="1" x14ac:dyDescent="0.2">
      <c r="A835" s="507" t="s">
        <v>1777</v>
      </c>
      <c r="B835" s="508" t="s">
        <v>1588</v>
      </c>
      <c r="C835" s="508" t="s">
        <v>1589</v>
      </c>
      <c r="D835" s="508" t="s">
        <v>1709</v>
      </c>
      <c r="E835" s="508" t="s">
        <v>1710</v>
      </c>
      <c r="F835" s="512">
        <v>149</v>
      </c>
      <c r="G835" s="512">
        <v>38740</v>
      </c>
      <c r="H835" s="512">
        <v>0.37768223606602125</v>
      </c>
      <c r="I835" s="512">
        <v>260</v>
      </c>
      <c r="J835" s="512">
        <v>393</v>
      </c>
      <c r="K835" s="512">
        <v>102573</v>
      </c>
      <c r="L835" s="512">
        <v>1</v>
      </c>
      <c r="M835" s="512">
        <v>261</v>
      </c>
      <c r="N835" s="512">
        <v>354</v>
      </c>
      <c r="O835" s="512">
        <v>92748</v>
      </c>
      <c r="P835" s="535">
        <v>0.90421455938697315</v>
      </c>
      <c r="Q835" s="513">
        <v>262</v>
      </c>
    </row>
    <row r="836" spans="1:17" ht="14.45" customHeight="1" x14ac:dyDescent="0.2">
      <c r="A836" s="507" t="s">
        <v>1777</v>
      </c>
      <c r="B836" s="508" t="s">
        <v>1588</v>
      </c>
      <c r="C836" s="508" t="s">
        <v>1589</v>
      </c>
      <c r="D836" s="508" t="s">
        <v>1711</v>
      </c>
      <c r="E836" s="508" t="s">
        <v>1712</v>
      </c>
      <c r="F836" s="512">
        <v>3</v>
      </c>
      <c r="G836" s="512">
        <v>495</v>
      </c>
      <c r="H836" s="512">
        <v>0.27272727272727271</v>
      </c>
      <c r="I836" s="512">
        <v>165</v>
      </c>
      <c r="J836" s="512">
        <v>11</v>
      </c>
      <c r="K836" s="512">
        <v>1815</v>
      </c>
      <c r="L836" s="512">
        <v>1</v>
      </c>
      <c r="M836" s="512">
        <v>165</v>
      </c>
      <c r="N836" s="512">
        <v>14</v>
      </c>
      <c r="O836" s="512">
        <v>2324</v>
      </c>
      <c r="P836" s="535">
        <v>1.2804407713498622</v>
      </c>
      <c r="Q836" s="513">
        <v>166</v>
      </c>
    </row>
    <row r="837" spans="1:17" ht="14.45" customHeight="1" x14ac:dyDescent="0.2">
      <c r="A837" s="507" t="s">
        <v>1778</v>
      </c>
      <c r="B837" s="508" t="s">
        <v>1588</v>
      </c>
      <c r="C837" s="508" t="s">
        <v>1589</v>
      </c>
      <c r="D837" s="508" t="s">
        <v>1590</v>
      </c>
      <c r="E837" s="508" t="s">
        <v>1591</v>
      </c>
      <c r="F837" s="512">
        <v>2105</v>
      </c>
      <c r="G837" s="512">
        <v>364165</v>
      </c>
      <c r="H837" s="512">
        <v>0.90367111349333973</v>
      </c>
      <c r="I837" s="512">
        <v>173</v>
      </c>
      <c r="J837" s="512">
        <v>2316</v>
      </c>
      <c r="K837" s="512">
        <v>402984</v>
      </c>
      <c r="L837" s="512">
        <v>1</v>
      </c>
      <c r="M837" s="512">
        <v>174</v>
      </c>
      <c r="N837" s="512">
        <v>2174</v>
      </c>
      <c r="O837" s="512">
        <v>380450</v>
      </c>
      <c r="P837" s="535">
        <v>0.9440821471820221</v>
      </c>
      <c r="Q837" s="513">
        <v>175</v>
      </c>
    </row>
    <row r="838" spans="1:17" ht="14.45" customHeight="1" x14ac:dyDescent="0.2">
      <c r="A838" s="507" t="s">
        <v>1778</v>
      </c>
      <c r="B838" s="508" t="s">
        <v>1588</v>
      </c>
      <c r="C838" s="508" t="s">
        <v>1589</v>
      </c>
      <c r="D838" s="508" t="s">
        <v>1604</v>
      </c>
      <c r="E838" s="508" t="s">
        <v>1605</v>
      </c>
      <c r="F838" s="512">
        <v>21</v>
      </c>
      <c r="G838" s="512">
        <v>22470</v>
      </c>
      <c r="H838" s="512">
        <v>21</v>
      </c>
      <c r="I838" s="512">
        <v>1070</v>
      </c>
      <c r="J838" s="512">
        <v>1</v>
      </c>
      <c r="K838" s="512">
        <v>1070</v>
      </c>
      <c r="L838" s="512">
        <v>1</v>
      </c>
      <c r="M838" s="512">
        <v>1070</v>
      </c>
      <c r="N838" s="512">
        <v>7</v>
      </c>
      <c r="O838" s="512">
        <v>7511</v>
      </c>
      <c r="P838" s="535">
        <v>7.0196261682242991</v>
      </c>
      <c r="Q838" s="513">
        <v>1073</v>
      </c>
    </row>
    <row r="839" spans="1:17" ht="14.45" customHeight="1" x14ac:dyDescent="0.2">
      <c r="A839" s="507" t="s">
        <v>1778</v>
      </c>
      <c r="B839" s="508" t="s">
        <v>1588</v>
      </c>
      <c r="C839" s="508" t="s">
        <v>1589</v>
      </c>
      <c r="D839" s="508" t="s">
        <v>1606</v>
      </c>
      <c r="E839" s="508" t="s">
        <v>1607</v>
      </c>
      <c r="F839" s="512">
        <v>157</v>
      </c>
      <c r="G839" s="512">
        <v>7222</v>
      </c>
      <c r="H839" s="512">
        <v>1.4537037037037037</v>
      </c>
      <c r="I839" s="512">
        <v>46</v>
      </c>
      <c r="J839" s="512">
        <v>108</v>
      </c>
      <c r="K839" s="512">
        <v>4968</v>
      </c>
      <c r="L839" s="512">
        <v>1</v>
      </c>
      <c r="M839" s="512">
        <v>46</v>
      </c>
      <c r="N839" s="512">
        <v>102</v>
      </c>
      <c r="O839" s="512">
        <v>4794</v>
      </c>
      <c r="P839" s="535">
        <v>0.96497584541062797</v>
      </c>
      <c r="Q839" s="513">
        <v>47</v>
      </c>
    </row>
    <row r="840" spans="1:17" ht="14.45" customHeight="1" x14ac:dyDescent="0.2">
      <c r="A840" s="507" t="s">
        <v>1778</v>
      </c>
      <c r="B840" s="508" t="s">
        <v>1588</v>
      </c>
      <c r="C840" s="508" t="s">
        <v>1589</v>
      </c>
      <c r="D840" s="508" t="s">
        <v>1608</v>
      </c>
      <c r="E840" s="508" t="s">
        <v>1609</v>
      </c>
      <c r="F840" s="512">
        <v>35</v>
      </c>
      <c r="G840" s="512">
        <v>12145</v>
      </c>
      <c r="H840" s="512">
        <v>0.89743589743589747</v>
      </c>
      <c r="I840" s="512">
        <v>347</v>
      </c>
      <c r="J840" s="512">
        <v>39</v>
      </c>
      <c r="K840" s="512">
        <v>13533</v>
      </c>
      <c r="L840" s="512">
        <v>1</v>
      </c>
      <c r="M840" s="512">
        <v>347</v>
      </c>
      <c r="N840" s="512">
        <v>31</v>
      </c>
      <c r="O840" s="512">
        <v>10788</v>
      </c>
      <c r="P840" s="535">
        <v>0.79716249168698738</v>
      </c>
      <c r="Q840" s="513">
        <v>348</v>
      </c>
    </row>
    <row r="841" spans="1:17" ht="14.45" customHeight="1" x14ac:dyDescent="0.2">
      <c r="A841" s="507" t="s">
        <v>1778</v>
      </c>
      <c r="B841" s="508" t="s">
        <v>1588</v>
      </c>
      <c r="C841" s="508" t="s">
        <v>1589</v>
      </c>
      <c r="D841" s="508" t="s">
        <v>1610</v>
      </c>
      <c r="E841" s="508" t="s">
        <v>1611</v>
      </c>
      <c r="F841" s="512">
        <v>28</v>
      </c>
      <c r="G841" s="512">
        <v>1428</v>
      </c>
      <c r="H841" s="512">
        <v>2.8</v>
      </c>
      <c r="I841" s="512">
        <v>51</v>
      </c>
      <c r="J841" s="512">
        <v>10</v>
      </c>
      <c r="K841" s="512">
        <v>510</v>
      </c>
      <c r="L841" s="512">
        <v>1</v>
      </c>
      <c r="M841" s="512">
        <v>51</v>
      </c>
      <c r="N841" s="512">
        <v>16</v>
      </c>
      <c r="O841" s="512">
        <v>816</v>
      </c>
      <c r="P841" s="535">
        <v>1.6</v>
      </c>
      <c r="Q841" s="513">
        <v>51</v>
      </c>
    </row>
    <row r="842" spans="1:17" ht="14.45" customHeight="1" x14ac:dyDescent="0.2">
      <c r="A842" s="507" t="s">
        <v>1778</v>
      </c>
      <c r="B842" s="508" t="s">
        <v>1588</v>
      </c>
      <c r="C842" s="508" t="s">
        <v>1589</v>
      </c>
      <c r="D842" s="508" t="s">
        <v>1614</v>
      </c>
      <c r="E842" s="508" t="s">
        <v>1615</v>
      </c>
      <c r="F842" s="512">
        <v>66</v>
      </c>
      <c r="G842" s="512">
        <v>24882</v>
      </c>
      <c r="H842" s="512">
        <v>0.88</v>
      </c>
      <c r="I842" s="512">
        <v>377</v>
      </c>
      <c r="J842" s="512">
        <v>75</v>
      </c>
      <c r="K842" s="512">
        <v>28275</v>
      </c>
      <c r="L842" s="512">
        <v>1</v>
      </c>
      <c r="M842" s="512">
        <v>377</v>
      </c>
      <c r="N842" s="512">
        <v>55</v>
      </c>
      <c r="O842" s="512">
        <v>20790</v>
      </c>
      <c r="P842" s="535">
        <v>0.7352785145888594</v>
      </c>
      <c r="Q842" s="513">
        <v>378</v>
      </c>
    </row>
    <row r="843" spans="1:17" ht="14.45" customHeight="1" x14ac:dyDescent="0.2">
      <c r="A843" s="507" t="s">
        <v>1778</v>
      </c>
      <c r="B843" s="508" t="s">
        <v>1588</v>
      </c>
      <c r="C843" s="508" t="s">
        <v>1589</v>
      </c>
      <c r="D843" s="508" t="s">
        <v>1616</v>
      </c>
      <c r="E843" s="508" t="s">
        <v>1617</v>
      </c>
      <c r="F843" s="512">
        <v>1</v>
      </c>
      <c r="G843" s="512">
        <v>34</v>
      </c>
      <c r="H843" s="512">
        <v>0.2</v>
      </c>
      <c r="I843" s="512">
        <v>34</v>
      </c>
      <c r="J843" s="512">
        <v>5</v>
      </c>
      <c r="K843" s="512">
        <v>170</v>
      </c>
      <c r="L843" s="512">
        <v>1</v>
      </c>
      <c r="M843" s="512">
        <v>34</v>
      </c>
      <c r="N843" s="512">
        <v>3</v>
      </c>
      <c r="O843" s="512">
        <v>102</v>
      </c>
      <c r="P843" s="535">
        <v>0.6</v>
      </c>
      <c r="Q843" s="513">
        <v>34</v>
      </c>
    </row>
    <row r="844" spans="1:17" ht="14.45" customHeight="1" x14ac:dyDescent="0.2">
      <c r="A844" s="507" t="s">
        <v>1778</v>
      </c>
      <c r="B844" s="508" t="s">
        <v>1588</v>
      </c>
      <c r="C844" s="508" t="s">
        <v>1589</v>
      </c>
      <c r="D844" s="508" t="s">
        <v>1618</v>
      </c>
      <c r="E844" s="508" t="s">
        <v>1619</v>
      </c>
      <c r="F844" s="512">
        <v>35</v>
      </c>
      <c r="G844" s="512">
        <v>18340</v>
      </c>
      <c r="H844" s="512">
        <v>5.833333333333333</v>
      </c>
      <c r="I844" s="512">
        <v>524</v>
      </c>
      <c r="J844" s="512">
        <v>6</v>
      </c>
      <c r="K844" s="512">
        <v>3144</v>
      </c>
      <c r="L844" s="512">
        <v>1</v>
      </c>
      <c r="M844" s="512">
        <v>524</v>
      </c>
      <c r="N844" s="512">
        <v>39</v>
      </c>
      <c r="O844" s="512">
        <v>20475</v>
      </c>
      <c r="P844" s="535">
        <v>6.5124045801526718</v>
      </c>
      <c r="Q844" s="513">
        <v>525</v>
      </c>
    </row>
    <row r="845" spans="1:17" ht="14.45" customHeight="1" x14ac:dyDescent="0.2">
      <c r="A845" s="507" t="s">
        <v>1778</v>
      </c>
      <c r="B845" s="508" t="s">
        <v>1588</v>
      </c>
      <c r="C845" s="508" t="s">
        <v>1589</v>
      </c>
      <c r="D845" s="508" t="s">
        <v>1620</v>
      </c>
      <c r="E845" s="508" t="s">
        <v>1621</v>
      </c>
      <c r="F845" s="512">
        <v>31</v>
      </c>
      <c r="G845" s="512">
        <v>1767</v>
      </c>
      <c r="H845" s="512">
        <v>1.6270718232044199</v>
      </c>
      <c r="I845" s="512">
        <v>57</v>
      </c>
      <c r="J845" s="512">
        <v>19</v>
      </c>
      <c r="K845" s="512">
        <v>1086</v>
      </c>
      <c r="L845" s="512">
        <v>1</v>
      </c>
      <c r="M845" s="512">
        <v>57.157894736842103</v>
      </c>
      <c r="N845" s="512">
        <v>18</v>
      </c>
      <c r="O845" s="512">
        <v>1044</v>
      </c>
      <c r="P845" s="535">
        <v>0.96132596685082872</v>
      </c>
      <c r="Q845" s="513">
        <v>58</v>
      </c>
    </row>
    <row r="846" spans="1:17" ht="14.45" customHeight="1" x14ac:dyDescent="0.2">
      <c r="A846" s="507" t="s">
        <v>1778</v>
      </c>
      <c r="B846" s="508" t="s">
        <v>1588</v>
      </c>
      <c r="C846" s="508" t="s">
        <v>1589</v>
      </c>
      <c r="D846" s="508" t="s">
        <v>1622</v>
      </c>
      <c r="E846" s="508" t="s">
        <v>1623</v>
      </c>
      <c r="F846" s="512">
        <v>4</v>
      </c>
      <c r="G846" s="512">
        <v>896</v>
      </c>
      <c r="H846" s="512">
        <v>1.3274074074074074</v>
      </c>
      <c r="I846" s="512">
        <v>224</v>
      </c>
      <c r="J846" s="512">
        <v>3</v>
      </c>
      <c r="K846" s="512">
        <v>675</v>
      </c>
      <c r="L846" s="512">
        <v>1</v>
      </c>
      <c r="M846" s="512">
        <v>225</v>
      </c>
      <c r="N846" s="512">
        <v>11</v>
      </c>
      <c r="O846" s="512">
        <v>2486</v>
      </c>
      <c r="P846" s="535">
        <v>3.682962962962963</v>
      </c>
      <c r="Q846" s="513">
        <v>226</v>
      </c>
    </row>
    <row r="847" spans="1:17" ht="14.45" customHeight="1" x14ac:dyDescent="0.2">
      <c r="A847" s="507" t="s">
        <v>1778</v>
      </c>
      <c r="B847" s="508" t="s">
        <v>1588</v>
      </c>
      <c r="C847" s="508" t="s">
        <v>1589</v>
      </c>
      <c r="D847" s="508" t="s">
        <v>1624</v>
      </c>
      <c r="E847" s="508" t="s">
        <v>1625</v>
      </c>
      <c r="F847" s="512">
        <v>4</v>
      </c>
      <c r="G847" s="512">
        <v>2212</v>
      </c>
      <c r="H847" s="512">
        <v>1.3309265944645006</v>
      </c>
      <c r="I847" s="512">
        <v>553</v>
      </c>
      <c r="J847" s="512">
        <v>3</v>
      </c>
      <c r="K847" s="512">
        <v>1662</v>
      </c>
      <c r="L847" s="512">
        <v>1</v>
      </c>
      <c r="M847" s="512">
        <v>554</v>
      </c>
      <c r="N847" s="512">
        <v>11</v>
      </c>
      <c r="O847" s="512">
        <v>6105</v>
      </c>
      <c r="P847" s="535">
        <v>3.6732851985559565</v>
      </c>
      <c r="Q847" s="513">
        <v>555</v>
      </c>
    </row>
    <row r="848" spans="1:17" ht="14.45" customHeight="1" x14ac:dyDescent="0.2">
      <c r="A848" s="507" t="s">
        <v>1778</v>
      </c>
      <c r="B848" s="508" t="s">
        <v>1588</v>
      </c>
      <c r="C848" s="508" t="s">
        <v>1589</v>
      </c>
      <c r="D848" s="508" t="s">
        <v>1628</v>
      </c>
      <c r="E848" s="508" t="s">
        <v>1629</v>
      </c>
      <c r="F848" s="512"/>
      <c r="G848" s="512"/>
      <c r="H848" s="512"/>
      <c r="I848" s="512"/>
      <c r="J848" s="512"/>
      <c r="K848" s="512"/>
      <c r="L848" s="512"/>
      <c r="M848" s="512"/>
      <c r="N848" s="512">
        <v>2</v>
      </c>
      <c r="O848" s="512">
        <v>286</v>
      </c>
      <c r="P848" s="535"/>
      <c r="Q848" s="513">
        <v>143</v>
      </c>
    </row>
    <row r="849" spans="1:17" ht="14.45" customHeight="1" x14ac:dyDescent="0.2">
      <c r="A849" s="507" t="s">
        <v>1778</v>
      </c>
      <c r="B849" s="508" t="s">
        <v>1588</v>
      </c>
      <c r="C849" s="508" t="s">
        <v>1589</v>
      </c>
      <c r="D849" s="508" t="s">
        <v>1634</v>
      </c>
      <c r="E849" s="508" t="s">
        <v>1635</v>
      </c>
      <c r="F849" s="512">
        <v>115</v>
      </c>
      <c r="G849" s="512">
        <v>1955</v>
      </c>
      <c r="H849" s="512">
        <v>1.3372093023255813</v>
      </c>
      <c r="I849" s="512">
        <v>17</v>
      </c>
      <c r="J849" s="512">
        <v>86</v>
      </c>
      <c r="K849" s="512">
        <v>1462</v>
      </c>
      <c r="L849" s="512">
        <v>1</v>
      </c>
      <c r="M849" s="512">
        <v>17</v>
      </c>
      <c r="N849" s="512">
        <v>81</v>
      </c>
      <c r="O849" s="512">
        <v>1377</v>
      </c>
      <c r="P849" s="535">
        <v>0.94186046511627908</v>
      </c>
      <c r="Q849" s="513">
        <v>17</v>
      </c>
    </row>
    <row r="850" spans="1:17" ht="14.45" customHeight="1" x14ac:dyDescent="0.2">
      <c r="A850" s="507" t="s">
        <v>1778</v>
      </c>
      <c r="B850" s="508" t="s">
        <v>1588</v>
      </c>
      <c r="C850" s="508" t="s">
        <v>1589</v>
      </c>
      <c r="D850" s="508" t="s">
        <v>1636</v>
      </c>
      <c r="E850" s="508" t="s">
        <v>1637</v>
      </c>
      <c r="F850" s="512">
        <v>8</v>
      </c>
      <c r="G850" s="512">
        <v>1144</v>
      </c>
      <c r="H850" s="512">
        <v>1</v>
      </c>
      <c r="I850" s="512">
        <v>143</v>
      </c>
      <c r="J850" s="512">
        <v>8</v>
      </c>
      <c r="K850" s="512">
        <v>1144</v>
      </c>
      <c r="L850" s="512">
        <v>1</v>
      </c>
      <c r="M850" s="512">
        <v>143</v>
      </c>
      <c r="N850" s="512">
        <v>3</v>
      </c>
      <c r="O850" s="512">
        <v>432</v>
      </c>
      <c r="P850" s="535">
        <v>0.3776223776223776</v>
      </c>
      <c r="Q850" s="513">
        <v>144</v>
      </c>
    </row>
    <row r="851" spans="1:17" ht="14.45" customHeight="1" x14ac:dyDescent="0.2">
      <c r="A851" s="507" t="s">
        <v>1778</v>
      </c>
      <c r="B851" s="508" t="s">
        <v>1588</v>
      </c>
      <c r="C851" s="508" t="s">
        <v>1589</v>
      </c>
      <c r="D851" s="508" t="s">
        <v>1638</v>
      </c>
      <c r="E851" s="508" t="s">
        <v>1639</v>
      </c>
      <c r="F851" s="512">
        <v>45</v>
      </c>
      <c r="G851" s="512">
        <v>2925</v>
      </c>
      <c r="H851" s="512">
        <v>1.6666666666666667</v>
      </c>
      <c r="I851" s="512">
        <v>65</v>
      </c>
      <c r="J851" s="512">
        <v>27</v>
      </c>
      <c r="K851" s="512">
        <v>1755</v>
      </c>
      <c r="L851" s="512">
        <v>1</v>
      </c>
      <c r="M851" s="512">
        <v>65</v>
      </c>
      <c r="N851" s="512">
        <v>9</v>
      </c>
      <c r="O851" s="512">
        <v>594</v>
      </c>
      <c r="P851" s="535">
        <v>0.33846153846153848</v>
      </c>
      <c r="Q851" s="513">
        <v>66</v>
      </c>
    </row>
    <row r="852" spans="1:17" ht="14.45" customHeight="1" x14ac:dyDescent="0.2">
      <c r="A852" s="507" t="s">
        <v>1778</v>
      </c>
      <c r="B852" s="508" t="s">
        <v>1588</v>
      </c>
      <c r="C852" s="508" t="s">
        <v>1589</v>
      </c>
      <c r="D852" s="508" t="s">
        <v>1644</v>
      </c>
      <c r="E852" s="508" t="s">
        <v>1645</v>
      </c>
      <c r="F852" s="512">
        <v>1674</v>
      </c>
      <c r="G852" s="512">
        <v>227664</v>
      </c>
      <c r="H852" s="512">
        <v>0.88787317434627455</v>
      </c>
      <c r="I852" s="512">
        <v>136</v>
      </c>
      <c r="J852" s="512">
        <v>1876</v>
      </c>
      <c r="K852" s="512">
        <v>256415</v>
      </c>
      <c r="L852" s="512">
        <v>1</v>
      </c>
      <c r="M852" s="512">
        <v>136.68176972281449</v>
      </c>
      <c r="N852" s="512">
        <v>1816</v>
      </c>
      <c r="O852" s="512">
        <v>250608</v>
      </c>
      <c r="P852" s="535">
        <v>0.97735311896729915</v>
      </c>
      <c r="Q852" s="513">
        <v>138</v>
      </c>
    </row>
    <row r="853" spans="1:17" ht="14.45" customHeight="1" x14ac:dyDescent="0.2">
      <c r="A853" s="507" t="s">
        <v>1778</v>
      </c>
      <c r="B853" s="508" t="s">
        <v>1588</v>
      </c>
      <c r="C853" s="508" t="s">
        <v>1589</v>
      </c>
      <c r="D853" s="508" t="s">
        <v>1646</v>
      </c>
      <c r="E853" s="508" t="s">
        <v>1647</v>
      </c>
      <c r="F853" s="512">
        <v>910</v>
      </c>
      <c r="G853" s="512">
        <v>82810</v>
      </c>
      <c r="H853" s="512">
        <v>0.93429158110882959</v>
      </c>
      <c r="I853" s="512">
        <v>91</v>
      </c>
      <c r="J853" s="512">
        <v>974</v>
      </c>
      <c r="K853" s="512">
        <v>88634</v>
      </c>
      <c r="L853" s="512">
        <v>1</v>
      </c>
      <c r="M853" s="512">
        <v>91</v>
      </c>
      <c r="N853" s="512">
        <v>795</v>
      </c>
      <c r="O853" s="512">
        <v>73140</v>
      </c>
      <c r="P853" s="535">
        <v>0.8251912358688539</v>
      </c>
      <c r="Q853" s="513">
        <v>92</v>
      </c>
    </row>
    <row r="854" spans="1:17" ht="14.45" customHeight="1" x14ac:dyDescent="0.2">
      <c r="A854" s="507" t="s">
        <v>1778</v>
      </c>
      <c r="B854" s="508" t="s">
        <v>1588</v>
      </c>
      <c r="C854" s="508" t="s">
        <v>1589</v>
      </c>
      <c r="D854" s="508" t="s">
        <v>1648</v>
      </c>
      <c r="E854" s="508" t="s">
        <v>1649</v>
      </c>
      <c r="F854" s="512">
        <v>7</v>
      </c>
      <c r="G854" s="512">
        <v>959</v>
      </c>
      <c r="H854" s="512">
        <v>0.7696629213483146</v>
      </c>
      <c r="I854" s="512">
        <v>137</v>
      </c>
      <c r="J854" s="512">
        <v>9</v>
      </c>
      <c r="K854" s="512">
        <v>1246</v>
      </c>
      <c r="L854" s="512">
        <v>1</v>
      </c>
      <c r="M854" s="512">
        <v>138.44444444444446</v>
      </c>
      <c r="N854" s="512">
        <v>6</v>
      </c>
      <c r="O854" s="512">
        <v>840</v>
      </c>
      <c r="P854" s="535">
        <v>0.6741573033707865</v>
      </c>
      <c r="Q854" s="513">
        <v>140</v>
      </c>
    </row>
    <row r="855" spans="1:17" ht="14.45" customHeight="1" x14ac:dyDescent="0.2">
      <c r="A855" s="507" t="s">
        <v>1778</v>
      </c>
      <c r="B855" s="508" t="s">
        <v>1588</v>
      </c>
      <c r="C855" s="508" t="s">
        <v>1589</v>
      </c>
      <c r="D855" s="508" t="s">
        <v>1650</v>
      </c>
      <c r="E855" s="508" t="s">
        <v>1651</v>
      </c>
      <c r="F855" s="512">
        <v>133</v>
      </c>
      <c r="G855" s="512">
        <v>8778</v>
      </c>
      <c r="H855" s="512">
        <v>0.82445759368836291</v>
      </c>
      <c r="I855" s="512">
        <v>66</v>
      </c>
      <c r="J855" s="512">
        <v>160</v>
      </c>
      <c r="K855" s="512">
        <v>10647</v>
      </c>
      <c r="L855" s="512">
        <v>1</v>
      </c>
      <c r="M855" s="512">
        <v>66.543750000000003</v>
      </c>
      <c r="N855" s="512">
        <v>134</v>
      </c>
      <c r="O855" s="512">
        <v>8978</v>
      </c>
      <c r="P855" s="535">
        <v>0.84324222785761249</v>
      </c>
      <c r="Q855" s="513">
        <v>67</v>
      </c>
    </row>
    <row r="856" spans="1:17" ht="14.45" customHeight="1" x14ac:dyDescent="0.2">
      <c r="A856" s="507" t="s">
        <v>1778</v>
      </c>
      <c r="B856" s="508" t="s">
        <v>1588</v>
      </c>
      <c r="C856" s="508" t="s">
        <v>1589</v>
      </c>
      <c r="D856" s="508" t="s">
        <v>1652</v>
      </c>
      <c r="E856" s="508" t="s">
        <v>1653</v>
      </c>
      <c r="F856" s="512">
        <v>100</v>
      </c>
      <c r="G856" s="512">
        <v>32800</v>
      </c>
      <c r="H856" s="512">
        <v>1.1904761904761905</v>
      </c>
      <c r="I856" s="512">
        <v>328</v>
      </c>
      <c r="J856" s="512">
        <v>84</v>
      </c>
      <c r="K856" s="512">
        <v>27552</v>
      </c>
      <c r="L856" s="512">
        <v>1</v>
      </c>
      <c r="M856" s="512">
        <v>328</v>
      </c>
      <c r="N856" s="512">
        <v>62</v>
      </c>
      <c r="O856" s="512">
        <v>20398</v>
      </c>
      <c r="P856" s="535">
        <v>0.74034552845528456</v>
      </c>
      <c r="Q856" s="513">
        <v>329</v>
      </c>
    </row>
    <row r="857" spans="1:17" ht="14.45" customHeight="1" x14ac:dyDescent="0.2">
      <c r="A857" s="507" t="s">
        <v>1778</v>
      </c>
      <c r="B857" s="508" t="s">
        <v>1588</v>
      </c>
      <c r="C857" s="508" t="s">
        <v>1589</v>
      </c>
      <c r="D857" s="508" t="s">
        <v>1660</v>
      </c>
      <c r="E857" s="508" t="s">
        <v>1661</v>
      </c>
      <c r="F857" s="512">
        <v>163</v>
      </c>
      <c r="G857" s="512">
        <v>8313</v>
      </c>
      <c r="H857" s="512">
        <v>0.86243386243386244</v>
      </c>
      <c r="I857" s="512">
        <v>51</v>
      </c>
      <c r="J857" s="512">
        <v>189</v>
      </c>
      <c r="K857" s="512">
        <v>9639</v>
      </c>
      <c r="L857" s="512">
        <v>1</v>
      </c>
      <c r="M857" s="512">
        <v>51</v>
      </c>
      <c r="N857" s="512">
        <v>128</v>
      </c>
      <c r="O857" s="512">
        <v>6656</v>
      </c>
      <c r="P857" s="535">
        <v>0.6905280630770827</v>
      </c>
      <c r="Q857" s="513">
        <v>52</v>
      </c>
    </row>
    <row r="858" spans="1:17" ht="14.45" customHeight="1" x14ac:dyDescent="0.2">
      <c r="A858" s="507" t="s">
        <v>1778</v>
      </c>
      <c r="B858" s="508" t="s">
        <v>1588</v>
      </c>
      <c r="C858" s="508" t="s">
        <v>1589</v>
      </c>
      <c r="D858" s="508" t="s">
        <v>1668</v>
      </c>
      <c r="E858" s="508" t="s">
        <v>1669</v>
      </c>
      <c r="F858" s="512">
        <v>6</v>
      </c>
      <c r="G858" s="512">
        <v>1242</v>
      </c>
      <c r="H858" s="512">
        <v>0.75</v>
      </c>
      <c r="I858" s="512">
        <v>207</v>
      </c>
      <c r="J858" s="512">
        <v>8</v>
      </c>
      <c r="K858" s="512">
        <v>1656</v>
      </c>
      <c r="L858" s="512">
        <v>1</v>
      </c>
      <c r="M858" s="512">
        <v>207</v>
      </c>
      <c r="N858" s="512">
        <v>4</v>
      </c>
      <c r="O858" s="512">
        <v>836</v>
      </c>
      <c r="P858" s="535">
        <v>0.50483091787439616</v>
      </c>
      <c r="Q858" s="513">
        <v>209</v>
      </c>
    </row>
    <row r="859" spans="1:17" ht="14.45" customHeight="1" x14ac:dyDescent="0.2">
      <c r="A859" s="507" t="s">
        <v>1778</v>
      </c>
      <c r="B859" s="508" t="s">
        <v>1588</v>
      </c>
      <c r="C859" s="508" t="s">
        <v>1589</v>
      </c>
      <c r="D859" s="508" t="s">
        <v>1674</v>
      </c>
      <c r="E859" s="508" t="s">
        <v>1675</v>
      </c>
      <c r="F859" s="512">
        <v>31</v>
      </c>
      <c r="G859" s="512">
        <v>18972</v>
      </c>
      <c r="H859" s="512">
        <v>3.4444444444444446</v>
      </c>
      <c r="I859" s="512">
        <v>612</v>
      </c>
      <c r="J859" s="512">
        <v>9</v>
      </c>
      <c r="K859" s="512">
        <v>5508</v>
      </c>
      <c r="L859" s="512">
        <v>1</v>
      </c>
      <c r="M859" s="512">
        <v>612</v>
      </c>
      <c r="N859" s="512">
        <v>49</v>
      </c>
      <c r="O859" s="512">
        <v>30135</v>
      </c>
      <c r="P859" s="535">
        <v>5.4711328976034856</v>
      </c>
      <c r="Q859" s="513">
        <v>615</v>
      </c>
    </row>
    <row r="860" spans="1:17" ht="14.45" customHeight="1" x14ac:dyDescent="0.2">
      <c r="A860" s="507" t="s">
        <v>1778</v>
      </c>
      <c r="B860" s="508" t="s">
        <v>1588</v>
      </c>
      <c r="C860" s="508" t="s">
        <v>1589</v>
      </c>
      <c r="D860" s="508" t="s">
        <v>1680</v>
      </c>
      <c r="E860" s="508" t="s">
        <v>1681</v>
      </c>
      <c r="F860" s="512"/>
      <c r="G860" s="512"/>
      <c r="H860" s="512"/>
      <c r="I860" s="512"/>
      <c r="J860" s="512"/>
      <c r="K860" s="512"/>
      <c r="L860" s="512"/>
      <c r="M860" s="512"/>
      <c r="N860" s="512">
        <v>2</v>
      </c>
      <c r="O860" s="512">
        <v>3582</v>
      </c>
      <c r="P860" s="535"/>
      <c r="Q860" s="513">
        <v>1791</v>
      </c>
    </row>
    <row r="861" spans="1:17" ht="14.45" customHeight="1" x14ac:dyDescent="0.2">
      <c r="A861" s="507" t="s">
        <v>1778</v>
      </c>
      <c r="B861" s="508" t="s">
        <v>1588</v>
      </c>
      <c r="C861" s="508" t="s">
        <v>1589</v>
      </c>
      <c r="D861" s="508" t="s">
        <v>1691</v>
      </c>
      <c r="E861" s="508" t="s">
        <v>1692</v>
      </c>
      <c r="F861" s="512"/>
      <c r="G861" s="512"/>
      <c r="H861" s="512"/>
      <c r="I861" s="512"/>
      <c r="J861" s="512"/>
      <c r="K861" s="512"/>
      <c r="L861" s="512"/>
      <c r="M861" s="512"/>
      <c r="N861" s="512">
        <v>2</v>
      </c>
      <c r="O861" s="512">
        <v>94</v>
      </c>
      <c r="P861" s="535"/>
      <c r="Q861" s="513">
        <v>47</v>
      </c>
    </row>
    <row r="862" spans="1:17" ht="14.45" customHeight="1" x14ac:dyDescent="0.2">
      <c r="A862" s="507" t="s">
        <v>1778</v>
      </c>
      <c r="B862" s="508" t="s">
        <v>1588</v>
      </c>
      <c r="C862" s="508" t="s">
        <v>1589</v>
      </c>
      <c r="D862" s="508" t="s">
        <v>1699</v>
      </c>
      <c r="E862" s="508" t="s">
        <v>1700</v>
      </c>
      <c r="F862" s="512">
        <v>1</v>
      </c>
      <c r="G862" s="512">
        <v>242</v>
      </c>
      <c r="H862" s="512"/>
      <c r="I862" s="512">
        <v>242</v>
      </c>
      <c r="J862" s="512"/>
      <c r="K862" s="512"/>
      <c r="L862" s="512"/>
      <c r="M862" s="512"/>
      <c r="N862" s="512"/>
      <c r="O862" s="512"/>
      <c r="P862" s="535"/>
      <c r="Q862" s="513"/>
    </row>
    <row r="863" spans="1:17" ht="14.45" customHeight="1" x14ac:dyDescent="0.2">
      <c r="A863" s="507" t="s">
        <v>1778</v>
      </c>
      <c r="B863" s="508" t="s">
        <v>1588</v>
      </c>
      <c r="C863" s="508" t="s">
        <v>1589</v>
      </c>
      <c r="D863" s="508" t="s">
        <v>1701</v>
      </c>
      <c r="E863" s="508" t="s">
        <v>1702</v>
      </c>
      <c r="F863" s="512">
        <v>2</v>
      </c>
      <c r="G863" s="512">
        <v>2986</v>
      </c>
      <c r="H863" s="512">
        <v>0.22222222222222221</v>
      </c>
      <c r="I863" s="512">
        <v>1493</v>
      </c>
      <c r="J863" s="512">
        <v>9</v>
      </c>
      <c r="K863" s="512">
        <v>13437</v>
      </c>
      <c r="L863" s="512">
        <v>1</v>
      </c>
      <c r="M863" s="512">
        <v>1493</v>
      </c>
      <c r="N863" s="512">
        <v>13</v>
      </c>
      <c r="O863" s="512">
        <v>19448</v>
      </c>
      <c r="P863" s="535">
        <v>1.4473468780233683</v>
      </c>
      <c r="Q863" s="513">
        <v>1496</v>
      </c>
    </row>
    <row r="864" spans="1:17" ht="14.45" customHeight="1" x14ac:dyDescent="0.2">
      <c r="A864" s="507" t="s">
        <v>1778</v>
      </c>
      <c r="B864" s="508" t="s">
        <v>1588</v>
      </c>
      <c r="C864" s="508" t="s">
        <v>1589</v>
      </c>
      <c r="D864" s="508" t="s">
        <v>1703</v>
      </c>
      <c r="E864" s="508" t="s">
        <v>1704</v>
      </c>
      <c r="F864" s="512">
        <v>1</v>
      </c>
      <c r="G864" s="512">
        <v>327</v>
      </c>
      <c r="H864" s="512">
        <v>0.2</v>
      </c>
      <c r="I864" s="512">
        <v>327</v>
      </c>
      <c r="J864" s="512">
        <v>5</v>
      </c>
      <c r="K864" s="512">
        <v>1635</v>
      </c>
      <c r="L864" s="512">
        <v>1</v>
      </c>
      <c r="M864" s="512">
        <v>327</v>
      </c>
      <c r="N864" s="512">
        <v>10</v>
      </c>
      <c r="O864" s="512">
        <v>3290</v>
      </c>
      <c r="P864" s="535">
        <v>2.0122324159021407</v>
      </c>
      <c r="Q864" s="513">
        <v>329</v>
      </c>
    </row>
    <row r="865" spans="1:17" ht="14.45" customHeight="1" x14ac:dyDescent="0.2">
      <c r="A865" s="507" t="s">
        <v>1778</v>
      </c>
      <c r="B865" s="508" t="s">
        <v>1588</v>
      </c>
      <c r="C865" s="508" t="s">
        <v>1589</v>
      </c>
      <c r="D865" s="508" t="s">
        <v>1705</v>
      </c>
      <c r="E865" s="508" t="s">
        <v>1706</v>
      </c>
      <c r="F865" s="512"/>
      <c r="G865" s="512"/>
      <c r="H865" s="512"/>
      <c r="I865" s="512"/>
      <c r="J865" s="512">
        <v>3</v>
      </c>
      <c r="K865" s="512">
        <v>2664</v>
      </c>
      <c r="L865" s="512">
        <v>1</v>
      </c>
      <c r="M865" s="512">
        <v>888</v>
      </c>
      <c r="N865" s="512">
        <v>5</v>
      </c>
      <c r="O865" s="512">
        <v>4455</v>
      </c>
      <c r="P865" s="535">
        <v>1.6722972972972974</v>
      </c>
      <c r="Q865" s="513">
        <v>891</v>
      </c>
    </row>
    <row r="866" spans="1:17" ht="14.45" customHeight="1" x14ac:dyDescent="0.2">
      <c r="A866" s="507" t="s">
        <v>1778</v>
      </c>
      <c r="B866" s="508" t="s">
        <v>1588</v>
      </c>
      <c r="C866" s="508" t="s">
        <v>1589</v>
      </c>
      <c r="D866" s="508" t="s">
        <v>1709</v>
      </c>
      <c r="E866" s="508" t="s">
        <v>1710</v>
      </c>
      <c r="F866" s="512">
        <v>354</v>
      </c>
      <c r="G866" s="512">
        <v>92040</v>
      </c>
      <c r="H866" s="512">
        <v>0.29460624741931457</v>
      </c>
      <c r="I866" s="512">
        <v>260</v>
      </c>
      <c r="J866" s="512">
        <v>1197</v>
      </c>
      <c r="K866" s="512">
        <v>312417</v>
      </c>
      <c r="L866" s="512">
        <v>1</v>
      </c>
      <c r="M866" s="512">
        <v>261</v>
      </c>
      <c r="N866" s="512">
        <v>1126</v>
      </c>
      <c r="O866" s="512">
        <v>295012</v>
      </c>
      <c r="P866" s="535">
        <v>0.9442892032123732</v>
      </c>
      <c r="Q866" s="513">
        <v>262</v>
      </c>
    </row>
    <row r="867" spans="1:17" ht="14.45" customHeight="1" x14ac:dyDescent="0.2">
      <c r="A867" s="507" t="s">
        <v>1778</v>
      </c>
      <c r="B867" s="508" t="s">
        <v>1588</v>
      </c>
      <c r="C867" s="508" t="s">
        <v>1589</v>
      </c>
      <c r="D867" s="508" t="s">
        <v>1711</v>
      </c>
      <c r="E867" s="508" t="s">
        <v>1712</v>
      </c>
      <c r="F867" s="512">
        <v>15</v>
      </c>
      <c r="G867" s="512">
        <v>2475</v>
      </c>
      <c r="H867" s="512">
        <v>0.16853932584269662</v>
      </c>
      <c r="I867" s="512">
        <v>165</v>
      </c>
      <c r="J867" s="512">
        <v>89</v>
      </c>
      <c r="K867" s="512">
        <v>14685</v>
      </c>
      <c r="L867" s="512">
        <v>1</v>
      </c>
      <c r="M867" s="512">
        <v>165</v>
      </c>
      <c r="N867" s="512">
        <v>57</v>
      </c>
      <c r="O867" s="512">
        <v>9462</v>
      </c>
      <c r="P867" s="535">
        <v>0.64433094994892748</v>
      </c>
      <c r="Q867" s="513">
        <v>166</v>
      </c>
    </row>
    <row r="868" spans="1:17" ht="14.45" customHeight="1" x14ac:dyDescent="0.2">
      <c r="A868" s="507" t="s">
        <v>1778</v>
      </c>
      <c r="B868" s="508" t="s">
        <v>1588</v>
      </c>
      <c r="C868" s="508" t="s">
        <v>1589</v>
      </c>
      <c r="D868" s="508" t="s">
        <v>1715</v>
      </c>
      <c r="E868" s="508" t="s">
        <v>1716</v>
      </c>
      <c r="F868" s="512"/>
      <c r="G868" s="512"/>
      <c r="H868" s="512"/>
      <c r="I868" s="512"/>
      <c r="J868" s="512">
        <v>1</v>
      </c>
      <c r="K868" s="512">
        <v>152</v>
      </c>
      <c r="L868" s="512">
        <v>1</v>
      </c>
      <c r="M868" s="512">
        <v>152</v>
      </c>
      <c r="N868" s="512">
        <v>12</v>
      </c>
      <c r="O868" s="512">
        <v>1824</v>
      </c>
      <c r="P868" s="535">
        <v>12</v>
      </c>
      <c r="Q868" s="513">
        <v>152</v>
      </c>
    </row>
    <row r="869" spans="1:17" ht="14.45" customHeight="1" x14ac:dyDescent="0.2">
      <c r="A869" s="507" t="s">
        <v>1779</v>
      </c>
      <c r="B869" s="508" t="s">
        <v>1588</v>
      </c>
      <c r="C869" s="508" t="s">
        <v>1589</v>
      </c>
      <c r="D869" s="508" t="s">
        <v>1592</v>
      </c>
      <c r="E869" s="508" t="s">
        <v>1593</v>
      </c>
      <c r="F869" s="512"/>
      <c r="G869" s="512"/>
      <c r="H869" s="512"/>
      <c r="I869" s="512"/>
      <c r="J869" s="512">
        <v>1</v>
      </c>
      <c r="K869" s="512">
        <v>193</v>
      </c>
      <c r="L869" s="512">
        <v>1</v>
      </c>
      <c r="M869" s="512">
        <v>193</v>
      </c>
      <c r="N869" s="512"/>
      <c r="O869" s="512"/>
      <c r="P869" s="535"/>
      <c r="Q869" s="513"/>
    </row>
    <row r="870" spans="1:17" ht="14.45" customHeight="1" x14ac:dyDescent="0.2">
      <c r="A870" s="507" t="s">
        <v>1779</v>
      </c>
      <c r="B870" s="508" t="s">
        <v>1588</v>
      </c>
      <c r="C870" s="508" t="s">
        <v>1589</v>
      </c>
      <c r="D870" s="508" t="s">
        <v>1598</v>
      </c>
      <c r="E870" s="508" t="s">
        <v>1599</v>
      </c>
      <c r="F870" s="512"/>
      <c r="G870" s="512"/>
      <c r="H870" s="512"/>
      <c r="I870" s="512"/>
      <c r="J870" s="512">
        <v>1</v>
      </c>
      <c r="K870" s="512">
        <v>256</v>
      </c>
      <c r="L870" s="512">
        <v>1</v>
      </c>
      <c r="M870" s="512">
        <v>256</v>
      </c>
      <c r="N870" s="512"/>
      <c r="O870" s="512"/>
      <c r="P870" s="535"/>
      <c r="Q870" s="513"/>
    </row>
    <row r="871" spans="1:17" ht="14.45" customHeight="1" x14ac:dyDescent="0.2">
      <c r="A871" s="507" t="s">
        <v>1779</v>
      </c>
      <c r="B871" s="508" t="s">
        <v>1588</v>
      </c>
      <c r="C871" s="508" t="s">
        <v>1589</v>
      </c>
      <c r="D871" s="508" t="s">
        <v>1642</v>
      </c>
      <c r="E871" s="508" t="s">
        <v>1643</v>
      </c>
      <c r="F871" s="512"/>
      <c r="G871" s="512"/>
      <c r="H871" s="512"/>
      <c r="I871" s="512"/>
      <c r="J871" s="512">
        <v>1</v>
      </c>
      <c r="K871" s="512">
        <v>43</v>
      </c>
      <c r="L871" s="512">
        <v>1</v>
      </c>
      <c r="M871" s="512">
        <v>43</v>
      </c>
      <c r="N871" s="512"/>
      <c r="O871" s="512"/>
      <c r="P871" s="535"/>
      <c r="Q871" s="513"/>
    </row>
    <row r="872" spans="1:17" ht="14.45" customHeight="1" thickBot="1" x14ac:dyDescent="0.25">
      <c r="A872" s="514" t="s">
        <v>1779</v>
      </c>
      <c r="B872" s="515" t="s">
        <v>1588</v>
      </c>
      <c r="C872" s="515" t="s">
        <v>1589</v>
      </c>
      <c r="D872" s="515" t="s">
        <v>1658</v>
      </c>
      <c r="E872" s="515" t="s">
        <v>1659</v>
      </c>
      <c r="F872" s="519"/>
      <c r="G872" s="519"/>
      <c r="H872" s="519"/>
      <c r="I872" s="519"/>
      <c r="J872" s="519">
        <v>2</v>
      </c>
      <c r="K872" s="519">
        <v>144</v>
      </c>
      <c r="L872" s="519">
        <v>1</v>
      </c>
      <c r="M872" s="519">
        <v>72</v>
      </c>
      <c r="N872" s="519"/>
      <c r="O872" s="519"/>
      <c r="P872" s="527"/>
      <c r="Q872" s="52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50127BF-855E-4906-BF7E-1E81D12A0B41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30.543230000000005</v>
      </c>
      <c r="C5" s="29">
        <v>27.067500000000013</v>
      </c>
      <c r="D5" s="8"/>
      <c r="E5" s="117">
        <v>27.238369999999989</v>
      </c>
      <c r="F5" s="28">
        <v>36.666666992187501</v>
      </c>
      <c r="G5" s="116">
        <f>E5-F5</f>
        <v>-9.4282969921875122</v>
      </c>
      <c r="H5" s="122">
        <f>IF(F5&lt;0.00000001,"",E5/F5)</f>
        <v>0.74286462976860201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20985.064020000013</v>
      </c>
      <c r="C6" s="31">
        <v>26604.673549999981</v>
      </c>
      <c r="D6" s="8"/>
      <c r="E6" s="118">
        <v>27333.196360000027</v>
      </c>
      <c r="F6" s="30">
        <v>27627.482458374023</v>
      </c>
      <c r="G6" s="119">
        <f>E6-F6</f>
        <v>-294.28609837399563</v>
      </c>
      <c r="H6" s="123">
        <f>IF(F6&lt;0.00000001,"",E6/F6)</f>
        <v>0.98934806677309839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20033.381570000001</v>
      </c>
      <c r="C7" s="31">
        <v>23696.767110000001</v>
      </c>
      <c r="D7" s="8"/>
      <c r="E7" s="118">
        <v>24950.454229999999</v>
      </c>
      <c r="F7" s="30">
        <v>24551.188787109375</v>
      </c>
      <c r="G7" s="119">
        <f>E7-F7</f>
        <v>399.2654428906244</v>
      </c>
      <c r="H7" s="123">
        <f>IF(F7&lt;0.00000001,"",E7/F7)</f>
        <v>1.0162625706784618</v>
      </c>
    </row>
    <row r="8" spans="1:10" ht="14.45" customHeight="1" thickBot="1" x14ac:dyDescent="0.25">
      <c r="A8" s="1" t="s">
        <v>75</v>
      </c>
      <c r="B8" s="11">
        <v>2936.4030899999998</v>
      </c>
      <c r="C8" s="33">
        <v>3096.5228100000022</v>
      </c>
      <c r="D8" s="8"/>
      <c r="E8" s="120">
        <v>3335.2577300000121</v>
      </c>
      <c r="F8" s="32">
        <v>3126.6398026428251</v>
      </c>
      <c r="G8" s="121">
        <f>E8-F8</f>
        <v>208.617927357187</v>
      </c>
      <c r="H8" s="124">
        <f>IF(F8&lt;0.00000001,"",E8/F8)</f>
        <v>1.0667227248821085</v>
      </c>
    </row>
    <row r="9" spans="1:10" ht="14.45" customHeight="1" thickBot="1" x14ac:dyDescent="0.25">
      <c r="A9" s="2" t="s">
        <v>76</v>
      </c>
      <c r="B9" s="3">
        <v>43985.391910000013</v>
      </c>
      <c r="C9" s="35">
        <v>53425.030969999985</v>
      </c>
      <c r="D9" s="8"/>
      <c r="E9" s="3">
        <v>55646.146690000038</v>
      </c>
      <c r="F9" s="34">
        <v>55341.97771511841</v>
      </c>
      <c r="G9" s="34">
        <f>E9-F9</f>
        <v>304.16897488162795</v>
      </c>
      <c r="H9" s="125">
        <f>IF(F9&lt;0.00000001,"",E9/F9)</f>
        <v>1.0054961710339914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34801.764000000003</v>
      </c>
      <c r="C11" s="29">
        <f>IF(ISERROR(VLOOKUP("Celkem:",'ZV Vykáz.-A'!A:H,5,0)),0,VLOOKUP("Celkem:",'ZV Vykáz.-A'!A:H,5,0)/1000)</f>
        <v>45916.89</v>
      </c>
      <c r="D11" s="8"/>
      <c r="E11" s="117">
        <f>IF(ISERROR(VLOOKUP("Celkem:",'ZV Vykáz.-A'!A:H,8,0)),0,VLOOKUP("Celkem:",'ZV Vykáz.-A'!A:H,8,0)/1000)</f>
        <v>48791.277999999998</v>
      </c>
      <c r="F11" s="28">
        <f>C11</f>
        <v>45916.89</v>
      </c>
      <c r="G11" s="116">
        <f>E11-F11</f>
        <v>2874.387999999999</v>
      </c>
      <c r="H11" s="122">
        <f>IF(F11&lt;0.00000001,"",E11/F11)</f>
        <v>1.0625997971552517</v>
      </c>
      <c r="I11" s="116">
        <f>E11-B11</f>
        <v>13989.513999999996</v>
      </c>
      <c r="J11" s="122">
        <f>IF(B11&lt;0.00000001,"",E11/B11)</f>
        <v>1.401977152652377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34801.764000000003</v>
      </c>
      <c r="C13" s="37">
        <f>SUM(C11:C12)</f>
        <v>45916.89</v>
      </c>
      <c r="D13" s="8"/>
      <c r="E13" s="5">
        <f>SUM(E11:E12)</f>
        <v>48791.277999999998</v>
      </c>
      <c r="F13" s="36">
        <f>SUM(F11:F12)</f>
        <v>45916.89</v>
      </c>
      <c r="G13" s="36">
        <f>E13-F13</f>
        <v>2874.387999999999</v>
      </c>
      <c r="H13" s="126">
        <f>IF(F13&lt;0.00000001,"",E13/F13)</f>
        <v>1.0625997971552517</v>
      </c>
      <c r="I13" s="36">
        <f>SUM(I11:I12)</f>
        <v>13989.513999999996</v>
      </c>
      <c r="J13" s="126">
        <f>IF(B13&lt;0.00000001,"",E13/B13)</f>
        <v>1.401977152652377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0.79121186577600722</v>
      </c>
      <c r="C15" s="39">
        <f>IF(C9=0,"",C13/C9)</f>
        <v>0.8594639846963108</v>
      </c>
      <c r="D15" s="8"/>
      <c r="E15" s="6">
        <f>IF(E9=0,"",E13/E9)</f>
        <v>0.87681323689512713</v>
      </c>
      <c r="F15" s="38">
        <f>IF(F9=0,"",F13/F9)</f>
        <v>0.82969369537829785</v>
      </c>
      <c r="G15" s="38">
        <f>IF(ISERROR(F15-E15),"",E15-F15)</f>
        <v>4.7119541516829289E-2</v>
      </c>
      <c r="H15" s="127">
        <f>IF(ISERROR(F15-E15),"",IF(F15&lt;0.00000001,"",E15/F15))</f>
        <v>1.0567914903768736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3AB3F0C5-A602-48CD-ACD4-FB583AAC2CF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0.89550171459896211</v>
      </c>
      <c r="C4" s="201">
        <f t="shared" ref="C4:M4" si="0">(C10+C8)/C6</f>
        <v>0.90067055432622334</v>
      </c>
      <c r="D4" s="201">
        <f t="shared" si="0"/>
        <v>0.8523538284891804</v>
      </c>
      <c r="E4" s="201">
        <f t="shared" si="0"/>
        <v>0.95291383427235254</v>
      </c>
      <c r="F4" s="201">
        <f t="shared" si="0"/>
        <v>0.95202292744863182</v>
      </c>
      <c r="G4" s="201">
        <f t="shared" si="0"/>
        <v>0.92478605527418722</v>
      </c>
      <c r="H4" s="201">
        <f t="shared" si="0"/>
        <v>0.88828011935440876</v>
      </c>
      <c r="I4" s="201">
        <f t="shared" si="0"/>
        <v>0.8917515531684348</v>
      </c>
      <c r="J4" s="201">
        <f t="shared" si="0"/>
        <v>0.88965285864183197</v>
      </c>
      <c r="K4" s="201">
        <f t="shared" si="0"/>
        <v>0.89221091370106864</v>
      </c>
      <c r="L4" s="201">
        <f t="shared" si="0"/>
        <v>0.87681323689512847</v>
      </c>
      <c r="M4" s="201">
        <f t="shared" si="0"/>
        <v>0.87681323689512847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5458.7254500000099</v>
      </c>
      <c r="C5" s="201">
        <f>IF(ISERROR(VLOOKUP($A5,'Man Tab'!$A:$Q,COLUMN()+2,0)),0,VLOOKUP($A5,'Man Tab'!$A:$Q,COLUMN()+2,0))</f>
        <v>4940.4498700000104</v>
      </c>
      <c r="D5" s="201">
        <f>IF(ISERROR(VLOOKUP($A5,'Man Tab'!$A:$Q,COLUMN()+2,0)),0,VLOOKUP($A5,'Man Tab'!$A:$Q,COLUMN()+2,0))</f>
        <v>4795.8523399999904</v>
      </c>
      <c r="E5" s="201">
        <f>IF(ISERROR(VLOOKUP($A5,'Man Tab'!$A:$Q,COLUMN()+2,0)),0,VLOOKUP($A5,'Man Tab'!$A:$Q,COLUMN()+2,0))</f>
        <v>4801.9702999999799</v>
      </c>
      <c r="F5" s="201">
        <f>IF(ISERROR(VLOOKUP($A5,'Man Tab'!$A:$Q,COLUMN()+2,0)),0,VLOOKUP($A5,'Man Tab'!$A:$Q,COLUMN()+2,0))</f>
        <v>4815.9853400000002</v>
      </c>
      <c r="G5" s="201">
        <f>IF(ISERROR(VLOOKUP($A5,'Man Tab'!$A:$Q,COLUMN()+2,0)),0,VLOOKUP($A5,'Man Tab'!$A:$Q,COLUMN()+2,0))</f>
        <v>5008.04161999998</v>
      </c>
      <c r="H5" s="201">
        <f>IF(ISERROR(VLOOKUP($A5,'Man Tab'!$A:$Q,COLUMN()+2,0)),0,VLOOKUP($A5,'Man Tab'!$A:$Q,COLUMN()+2,0))</f>
        <v>5727.11841</v>
      </c>
      <c r="I5" s="201">
        <f>IF(ISERROR(VLOOKUP($A5,'Man Tab'!$A:$Q,COLUMN()+2,0)),0,VLOOKUP($A5,'Man Tab'!$A:$Q,COLUMN()+2,0))</f>
        <v>4486.5197700000099</v>
      </c>
      <c r="J5" s="201">
        <f>IF(ISERROR(VLOOKUP($A5,'Man Tab'!$A:$Q,COLUMN()+2,0)),0,VLOOKUP($A5,'Man Tab'!$A:$Q,COLUMN()+2,0))</f>
        <v>4724.3747799999801</v>
      </c>
      <c r="K5" s="201">
        <f>IF(ISERROR(VLOOKUP($A5,'Man Tab'!$A:$Q,COLUMN()+2,0)),0,VLOOKUP($A5,'Man Tab'!$A:$Q,COLUMN()+2,0))</f>
        <v>4531.6649399999997</v>
      </c>
      <c r="L5" s="201">
        <f>IF(ISERROR(VLOOKUP($A5,'Man Tab'!$A:$Q,COLUMN()+2,0)),0,VLOOKUP($A5,'Man Tab'!$A:$Q,COLUMN()+2,0))</f>
        <v>6355.4438700000001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5458.7254500000099</v>
      </c>
      <c r="C6" s="203">
        <f t="shared" ref="C6:M6" si="1">C5+B6</f>
        <v>10399.17532000002</v>
      </c>
      <c r="D6" s="203">
        <f t="shared" si="1"/>
        <v>15195.027660000011</v>
      </c>
      <c r="E6" s="203">
        <f t="shared" si="1"/>
        <v>19996.99795999999</v>
      </c>
      <c r="F6" s="203">
        <f t="shared" si="1"/>
        <v>24812.983299999989</v>
      </c>
      <c r="G6" s="203">
        <f t="shared" si="1"/>
        <v>29821.024919999967</v>
      </c>
      <c r="H6" s="203">
        <f t="shared" si="1"/>
        <v>35548.14332999997</v>
      </c>
      <c r="I6" s="203">
        <f t="shared" si="1"/>
        <v>40034.663099999976</v>
      </c>
      <c r="J6" s="203">
        <f t="shared" si="1"/>
        <v>44759.03787999996</v>
      </c>
      <c r="K6" s="203">
        <f t="shared" si="1"/>
        <v>49290.702819999962</v>
      </c>
      <c r="L6" s="203">
        <f t="shared" si="1"/>
        <v>55646.146689999965</v>
      </c>
      <c r="M6" s="203">
        <f t="shared" si="1"/>
        <v>55646.146689999965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4888298</v>
      </c>
      <c r="C9" s="202">
        <v>4477933</v>
      </c>
      <c r="D9" s="202">
        <v>3585309</v>
      </c>
      <c r="E9" s="202">
        <v>6103876</v>
      </c>
      <c r="F9" s="202">
        <v>4567113</v>
      </c>
      <c r="G9" s="202">
        <v>3955539</v>
      </c>
      <c r="H9" s="202">
        <v>3998641</v>
      </c>
      <c r="I9" s="202">
        <v>4124264</v>
      </c>
      <c r="J9" s="202">
        <v>4119033</v>
      </c>
      <c r="K9" s="202">
        <v>4157697</v>
      </c>
      <c r="L9" s="202">
        <v>4813575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4888.2979999999998</v>
      </c>
      <c r="C10" s="203">
        <f t="shared" ref="C10:M10" si="3">C9/1000+B10</f>
        <v>9366.2309999999998</v>
      </c>
      <c r="D10" s="203">
        <f t="shared" si="3"/>
        <v>12951.54</v>
      </c>
      <c r="E10" s="203">
        <f t="shared" si="3"/>
        <v>19055.416000000001</v>
      </c>
      <c r="F10" s="203">
        <f t="shared" si="3"/>
        <v>23622.529000000002</v>
      </c>
      <c r="G10" s="203">
        <f t="shared" si="3"/>
        <v>27578.068000000003</v>
      </c>
      <c r="H10" s="203">
        <f t="shared" si="3"/>
        <v>31576.709000000003</v>
      </c>
      <c r="I10" s="203">
        <f t="shared" si="3"/>
        <v>35700.973000000005</v>
      </c>
      <c r="J10" s="203">
        <f t="shared" si="3"/>
        <v>39820.006000000008</v>
      </c>
      <c r="K10" s="203">
        <f t="shared" si="3"/>
        <v>43977.703000000009</v>
      </c>
      <c r="L10" s="203">
        <f t="shared" si="3"/>
        <v>48791.278000000006</v>
      </c>
      <c r="M10" s="203">
        <f t="shared" si="3"/>
        <v>48791.278000000006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0.82969369537829785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0.82969369537829785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4EB5E960-2AFC-4E98-AE4A-E5932283173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3.9782799999999998</v>
      </c>
      <c r="E7" s="52">
        <v>2.7363499999999998</v>
      </c>
      <c r="F7" s="52">
        <v>1.7437400000000001</v>
      </c>
      <c r="G7" s="52">
        <v>1.6014999999990001</v>
      </c>
      <c r="H7" s="52">
        <v>3.50949</v>
      </c>
      <c r="I7" s="52">
        <v>3.1469599999989999</v>
      </c>
      <c r="J7" s="52">
        <v>2.55111</v>
      </c>
      <c r="K7" s="52">
        <v>1.5643800000000001</v>
      </c>
      <c r="L7" s="52">
        <v>2.3176899999990002</v>
      </c>
      <c r="M7" s="52">
        <v>1.0743799999999999</v>
      </c>
      <c r="N7" s="52">
        <v>3.0144899999999999</v>
      </c>
      <c r="O7" s="52">
        <v>0</v>
      </c>
      <c r="P7" s="53">
        <v>27.23837</v>
      </c>
      <c r="Q7" s="95">
        <v>0.74286463636300004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30139.070805934301</v>
      </c>
      <c r="C9" s="52">
        <v>2511.58923382786</v>
      </c>
      <c r="D9" s="52">
        <v>2963.0162600000099</v>
      </c>
      <c r="E9" s="52">
        <v>2487.57323000001</v>
      </c>
      <c r="F9" s="52">
        <v>2427.4048399999901</v>
      </c>
      <c r="G9" s="52">
        <v>2426.8478299999902</v>
      </c>
      <c r="H9" s="52">
        <v>2461.63798</v>
      </c>
      <c r="I9" s="52">
        <v>2621.1702299999902</v>
      </c>
      <c r="J9" s="52">
        <v>2512.8515400000001</v>
      </c>
      <c r="K9" s="52">
        <v>2047.8805600000001</v>
      </c>
      <c r="L9" s="52">
        <v>2366.72353999999</v>
      </c>
      <c r="M9" s="52">
        <v>2175.3733499999998</v>
      </c>
      <c r="N9" s="52">
        <v>2842.7170000000001</v>
      </c>
      <c r="O9" s="52">
        <v>0</v>
      </c>
      <c r="P9" s="53">
        <v>27333.196360000002</v>
      </c>
      <c r="Q9" s="95">
        <v>0.98934809851000005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166.04416417191899</v>
      </c>
      <c r="C11" s="52">
        <v>13.837013680993</v>
      </c>
      <c r="D11" s="52">
        <v>10.82333</v>
      </c>
      <c r="E11" s="52">
        <v>23.904820000000001</v>
      </c>
      <c r="F11" s="52">
        <v>23.287549999999001</v>
      </c>
      <c r="G11" s="52">
        <v>10.95622</v>
      </c>
      <c r="H11" s="52">
        <v>21.371680000000001</v>
      </c>
      <c r="I11" s="52">
        <v>9.136869999999</v>
      </c>
      <c r="J11" s="52">
        <v>23.331299999999999</v>
      </c>
      <c r="K11" s="52">
        <v>32.70561</v>
      </c>
      <c r="L11" s="52">
        <v>16.076279999998999</v>
      </c>
      <c r="M11" s="52">
        <v>10.56592</v>
      </c>
      <c r="N11" s="52">
        <v>25.395659999999999</v>
      </c>
      <c r="O11" s="52">
        <v>0</v>
      </c>
      <c r="P11" s="53">
        <v>207.55524</v>
      </c>
      <c r="Q11" s="95">
        <v>1.3636365921739999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0.93774999999999997</v>
      </c>
      <c r="L12" s="52">
        <v>-0.93774999999899999</v>
      </c>
      <c r="M12" s="52">
        <v>0</v>
      </c>
      <c r="N12" s="52">
        <v>0</v>
      </c>
      <c r="O12" s="52">
        <v>0</v>
      </c>
      <c r="P12" s="53">
        <v>5.7731597280508101E-15</v>
      </c>
      <c r="Q12" s="95" t="s">
        <v>271</v>
      </c>
    </row>
    <row r="13" spans="1:17" ht="14.45" customHeight="1" x14ac:dyDescent="0.2">
      <c r="A13" s="15" t="s">
        <v>41</v>
      </c>
      <c r="B13" s="51">
        <v>6</v>
      </c>
      <c r="C13" s="52">
        <v>0.5</v>
      </c>
      <c r="D13" s="52">
        <v>2.19882</v>
      </c>
      <c r="E13" s="52">
        <v>1.4716899999999999</v>
      </c>
      <c r="F13" s="52">
        <v>1.87948</v>
      </c>
      <c r="G13" s="52">
        <v>0.38419999999900001</v>
      </c>
      <c r="H13" s="52">
        <v>1.0661400000000001</v>
      </c>
      <c r="I13" s="52">
        <v>0.42362999999899997</v>
      </c>
      <c r="J13" s="52">
        <v>0</v>
      </c>
      <c r="K13" s="52">
        <v>1.32074</v>
      </c>
      <c r="L13" s="52">
        <v>2.5786099999990002</v>
      </c>
      <c r="M13" s="52">
        <v>0.38419999999999999</v>
      </c>
      <c r="N13" s="52">
        <v>1.0085599999999999</v>
      </c>
      <c r="O13" s="52">
        <v>0</v>
      </c>
      <c r="P13" s="53">
        <v>12.71607</v>
      </c>
      <c r="Q13" s="95">
        <v>2.3120127272720001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42.674035023508999</v>
      </c>
      <c r="C17" s="52">
        <v>3.5561695852919999</v>
      </c>
      <c r="D17" s="52">
        <v>4.5222800000000003</v>
      </c>
      <c r="E17" s="52">
        <v>5.6265000000000001</v>
      </c>
      <c r="F17" s="52">
        <v>18.529</v>
      </c>
      <c r="G17" s="52">
        <v>9.7041999999990001</v>
      </c>
      <c r="H17" s="52">
        <v>2.4</v>
      </c>
      <c r="I17" s="52">
        <v>26.955279999999</v>
      </c>
      <c r="J17" s="52">
        <v>0</v>
      </c>
      <c r="K17" s="52">
        <v>116.24981</v>
      </c>
      <c r="L17" s="52">
        <v>0</v>
      </c>
      <c r="M17" s="52">
        <v>0</v>
      </c>
      <c r="N17" s="52">
        <v>0</v>
      </c>
      <c r="O17" s="52">
        <v>0</v>
      </c>
      <c r="P17" s="53">
        <v>183.98706999999999</v>
      </c>
      <c r="Q17" s="95">
        <v>4.7034025997809996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10.069000000000001</v>
      </c>
      <c r="F18" s="52">
        <v>0.83999999999899999</v>
      </c>
      <c r="G18" s="52">
        <v>2.4009999999990002</v>
      </c>
      <c r="H18" s="52">
        <v>6.9359999999999999</v>
      </c>
      <c r="I18" s="52">
        <v>7.6929999999990004</v>
      </c>
      <c r="J18" s="52">
        <v>2.9729999999999999</v>
      </c>
      <c r="K18" s="52">
        <v>0</v>
      </c>
      <c r="L18" s="52">
        <v>0.57899999999899998</v>
      </c>
      <c r="M18" s="52">
        <v>19.952999999999999</v>
      </c>
      <c r="N18" s="52">
        <v>13.539</v>
      </c>
      <c r="O18" s="52">
        <v>0</v>
      </c>
      <c r="P18" s="53">
        <v>64.983000000000004</v>
      </c>
      <c r="Q18" s="95" t="s">
        <v>271</v>
      </c>
    </row>
    <row r="19" spans="1:17" ht="14.45" customHeight="1" x14ac:dyDescent="0.2">
      <c r="A19" s="15" t="s">
        <v>47</v>
      </c>
      <c r="B19" s="51">
        <v>934.16164561911205</v>
      </c>
      <c r="C19" s="52">
        <v>77.846803801592003</v>
      </c>
      <c r="D19" s="52">
        <v>100.12869999999999</v>
      </c>
      <c r="E19" s="52">
        <v>164.1996</v>
      </c>
      <c r="F19" s="52">
        <v>39.732899999998999</v>
      </c>
      <c r="G19" s="52">
        <v>41.185539999999001</v>
      </c>
      <c r="H19" s="52">
        <v>71.559839999999994</v>
      </c>
      <c r="I19" s="52">
        <v>50.094139999999001</v>
      </c>
      <c r="J19" s="52">
        <v>36.641770000000001</v>
      </c>
      <c r="K19" s="52">
        <v>26.254159999999999</v>
      </c>
      <c r="L19" s="52">
        <v>126.14460999999901</v>
      </c>
      <c r="M19" s="52">
        <v>60.740639999999999</v>
      </c>
      <c r="N19" s="52">
        <v>60.338430000000002</v>
      </c>
      <c r="O19" s="52">
        <v>0</v>
      </c>
      <c r="P19" s="53">
        <v>777.02032999999994</v>
      </c>
      <c r="Q19" s="95">
        <v>0.90740028322999999</v>
      </c>
    </row>
    <row r="20" spans="1:17" ht="14.45" customHeight="1" x14ac:dyDescent="0.2">
      <c r="A20" s="15" t="s">
        <v>48</v>
      </c>
      <c r="B20" s="51">
        <v>26783.115084000001</v>
      </c>
      <c r="C20" s="52">
        <v>2231.9262570000001</v>
      </c>
      <c r="D20" s="52">
        <v>2190.7841100000101</v>
      </c>
      <c r="E20" s="52">
        <v>2061.05854</v>
      </c>
      <c r="F20" s="52">
        <v>2098.4763499999899</v>
      </c>
      <c r="G20" s="52">
        <v>2113.33492999999</v>
      </c>
      <c r="H20" s="52">
        <v>2061.7033799999999</v>
      </c>
      <c r="I20" s="52">
        <v>2069.0351899999901</v>
      </c>
      <c r="J20" s="52">
        <v>2965.7618900000002</v>
      </c>
      <c r="K20" s="52">
        <v>2076.59906</v>
      </c>
      <c r="L20" s="52">
        <v>2027.0237199999899</v>
      </c>
      <c r="M20" s="52">
        <v>2070.5096199999998</v>
      </c>
      <c r="N20" s="52">
        <v>3216.1674400000002</v>
      </c>
      <c r="O20" s="52">
        <v>0</v>
      </c>
      <c r="P20" s="53">
        <v>24950.454229999999</v>
      </c>
      <c r="Q20" s="95">
        <v>1.016262569027</v>
      </c>
    </row>
    <row r="21" spans="1:17" ht="14.45" customHeight="1" x14ac:dyDescent="0.2">
      <c r="A21" s="16" t="s">
        <v>49</v>
      </c>
      <c r="B21" s="51">
        <v>2214.99999999997</v>
      </c>
      <c r="C21" s="52">
        <v>184.58333333333101</v>
      </c>
      <c r="D21" s="52">
        <v>183.0103</v>
      </c>
      <c r="E21" s="52">
        <v>183.0103</v>
      </c>
      <c r="F21" s="52">
        <v>183.00829999999999</v>
      </c>
      <c r="G21" s="52">
        <v>183.00826999999899</v>
      </c>
      <c r="H21" s="52">
        <v>183.00829999999999</v>
      </c>
      <c r="I21" s="52">
        <v>183.00729999999899</v>
      </c>
      <c r="J21" s="52">
        <v>183.00729999999999</v>
      </c>
      <c r="K21" s="52">
        <v>183.00729999999999</v>
      </c>
      <c r="L21" s="52">
        <v>181.669299999999</v>
      </c>
      <c r="M21" s="52">
        <v>181.66929999999999</v>
      </c>
      <c r="N21" s="52">
        <v>184.75229999999999</v>
      </c>
      <c r="O21" s="52">
        <v>0</v>
      </c>
      <c r="P21" s="53">
        <v>2012.1582699999999</v>
      </c>
      <c r="Q21" s="95">
        <v>0.99100756166600001</v>
      </c>
    </row>
    <row r="22" spans="1:17" ht="14.45" customHeight="1" x14ac:dyDescent="0.2">
      <c r="A22" s="15" t="s">
        <v>50</v>
      </c>
      <c r="B22" s="51">
        <v>47</v>
      </c>
      <c r="C22" s="52">
        <v>3.9166666666659999</v>
      </c>
      <c r="D22" s="52">
        <v>0</v>
      </c>
      <c r="E22" s="52">
        <v>0</v>
      </c>
      <c r="F22" s="52">
        <v>0</v>
      </c>
      <c r="G22" s="52">
        <v>11.4466</v>
      </c>
      <c r="H22" s="52">
        <v>0</v>
      </c>
      <c r="I22" s="52">
        <v>35.694999999998998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47.141599999999002</v>
      </c>
      <c r="Q22" s="95">
        <v>1.0941957446799999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-7.2759576141834308E-12</v>
      </c>
      <c r="C24" s="52">
        <v>0</v>
      </c>
      <c r="D24" s="52">
        <v>0.26336999999799998</v>
      </c>
      <c r="E24" s="52">
        <v>0.79983999999800004</v>
      </c>
      <c r="F24" s="52">
        <v>0.95017999999699998</v>
      </c>
      <c r="G24" s="52">
        <v>1.1000099999990001</v>
      </c>
      <c r="H24" s="52">
        <v>2.7925299999969999</v>
      </c>
      <c r="I24" s="52">
        <v>1.6840200000000001</v>
      </c>
      <c r="J24" s="52">
        <v>5.0000000000000001E-4</v>
      </c>
      <c r="K24" s="52">
        <v>3.9999999900000002E-4</v>
      </c>
      <c r="L24" s="52">
        <v>2.199779999999</v>
      </c>
      <c r="M24" s="52">
        <v>11.394529999997999</v>
      </c>
      <c r="N24" s="52">
        <v>8.5109899999989995</v>
      </c>
      <c r="O24" s="52">
        <v>0</v>
      </c>
      <c r="P24" s="53">
        <v>29.696149999991</v>
      </c>
      <c r="Q24" s="95"/>
    </row>
    <row r="25" spans="1:17" ht="14.45" customHeight="1" x14ac:dyDescent="0.2">
      <c r="A25" s="17" t="s">
        <v>53</v>
      </c>
      <c r="B25" s="54">
        <v>60373.065734748801</v>
      </c>
      <c r="C25" s="55">
        <v>5031.0888112290704</v>
      </c>
      <c r="D25" s="55">
        <v>5458.7254500000099</v>
      </c>
      <c r="E25" s="55">
        <v>4940.4498700000104</v>
      </c>
      <c r="F25" s="55">
        <v>4795.8523399999904</v>
      </c>
      <c r="G25" s="55">
        <v>4801.9702999999799</v>
      </c>
      <c r="H25" s="55">
        <v>4815.9853400000002</v>
      </c>
      <c r="I25" s="55">
        <v>5008.04161999998</v>
      </c>
      <c r="J25" s="55">
        <v>5727.11841</v>
      </c>
      <c r="K25" s="55">
        <v>4486.5197700000099</v>
      </c>
      <c r="L25" s="55">
        <v>4724.3747799999801</v>
      </c>
      <c r="M25" s="55">
        <v>4531.6649399999997</v>
      </c>
      <c r="N25" s="55">
        <v>6355.4438700000001</v>
      </c>
      <c r="O25" s="55">
        <v>0</v>
      </c>
      <c r="P25" s="56">
        <v>55646.146690000001</v>
      </c>
      <c r="Q25" s="96">
        <v>1.0054961854160001</v>
      </c>
    </row>
    <row r="26" spans="1:17" ht="14.45" customHeight="1" x14ac:dyDescent="0.2">
      <c r="A26" s="15" t="s">
        <v>54</v>
      </c>
      <c r="B26" s="51">
        <v>4151.6588601152798</v>
      </c>
      <c r="C26" s="52">
        <v>345.97157167627302</v>
      </c>
      <c r="D26" s="52">
        <v>345.21968000000101</v>
      </c>
      <c r="E26" s="52">
        <v>359.34571999999997</v>
      </c>
      <c r="F26" s="52">
        <v>307.02533</v>
      </c>
      <c r="G26" s="52">
        <v>367.51074999999997</v>
      </c>
      <c r="H26" s="52">
        <v>310.34658999999999</v>
      </c>
      <c r="I26" s="52">
        <v>498.05209000000002</v>
      </c>
      <c r="J26" s="52">
        <v>392.29831999999999</v>
      </c>
      <c r="K26" s="52">
        <v>285.94148999999999</v>
      </c>
      <c r="L26" s="52">
        <v>293.59258</v>
      </c>
      <c r="M26" s="52">
        <v>340.21373</v>
      </c>
      <c r="N26" s="52">
        <v>265.92872</v>
      </c>
      <c r="O26" s="52">
        <v>0</v>
      </c>
      <c r="P26" s="53">
        <v>3765.4749999999999</v>
      </c>
      <c r="Q26" s="95">
        <v>0.98943363303599996</v>
      </c>
    </row>
    <row r="27" spans="1:17" ht="14.45" customHeight="1" x14ac:dyDescent="0.2">
      <c r="A27" s="18" t="s">
        <v>55</v>
      </c>
      <c r="B27" s="54">
        <v>64524.724594864099</v>
      </c>
      <c r="C27" s="55">
        <v>5377.0603829053398</v>
      </c>
      <c r="D27" s="55">
        <v>5803.9451300000101</v>
      </c>
      <c r="E27" s="55">
        <v>5299.7955900000097</v>
      </c>
      <c r="F27" s="55">
        <v>5102.8776699999898</v>
      </c>
      <c r="G27" s="55">
        <v>5169.4810499999803</v>
      </c>
      <c r="H27" s="55">
        <v>5126.3319300000003</v>
      </c>
      <c r="I27" s="55">
        <v>5506.0937099999801</v>
      </c>
      <c r="J27" s="55">
        <v>6119.4167299999999</v>
      </c>
      <c r="K27" s="55">
        <v>4772.46126000001</v>
      </c>
      <c r="L27" s="55">
        <v>5017.9673599999796</v>
      </c>
      <c r="M27" s="55">
        <v>4871.8786700000001</v>
      </c>
      <c r="N27" s="55">
        <v>6621.3725899999999</v>
      </c>
      <c r="O27" s="55">
        <v>0</v>
      </c>
      <c r="P27" s="56">
        <v>59411.62169</v>
      </c>
      <c r="Q27" s="96">
        <v>1.004462686423</v>
      </c>
    </row>
    <row r="28" spans="1:17" ht="14.45" customHeight="1" x14ac:dyDescent="0.2">
      <c r="A28" s="16" t="s">
        <v>56</v>
      </c>
      <c r="B28" s="51">
        <v>735.82672162376798</v>
      </c>
      <c r="C28" s="52">
        <v>61.318893468646998</v>
      </c>
      <c r="D28" s="52">
        <v>53.625219999999999</v>
      </c>
      <c r="E28" s="52">
        <v>71.749759999999</v>
      </c>
      <c r="F28" s="52">
        <v>42.282580000000003</v>
      </c>
      <c r="G28" s="52">
        <v>34.220700000000001</v>
      </c>
      <c r="H28" s="52">
        <v>55.382800000000003</v>
      </c>
      <c r="I28" s="52">
        <v>93.514259999999993</v>
      </c>
      <c r="J28" s="52">
        <v>27.626660000000001</v>
      </c>
      <c r="K28" s="52">
        <v>65.589340000000007</v>
      </c>
      <c r="L28" s="52">
        <v>32.023679999999999</v>
      </c>
      <c r="M28" s="52">
        <v>53.936059999999003</v>
      </c>
      <c r="N28" s="52">
        <v>23.166879999999999</v>
      </c>
      <c r="O28" s="52">
        <v>0</v>
      </c>
      <c r="P28" s="53">
        <v>553.11793999999998</v>
      </c>
      <c r="Q28" s="95">
        <v>0.82003190609700005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A944DABA-5AC9-4811-9FA1-42BAED3B222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55377.698790791299</v>
      </c>
      <c r="C6" s="459">
        <v>58559.609890000102</v>
      </c>
      <c r="D6" s="460">
        <v>3181.9110992087999</v>
      </c>
      <c r="E6" s="461">
        <v>1.0574583481919999</v>
      </c>
      <c r="F6" s="459">
        <v>60373.065734748801</v>
      </c>
      <c r="G6" s="460">
        <v>55341.976923519702</v>
      </c>
      <c r="H6" s="462">
        <v>6355.4438700000001</v>
      </c>
      <c r="I6" s="459">
        <v>55646.146690000001</v>
      </c>
      <c r="J6" s="460">
        <v>304.16976648021199</v>
      </c>
      <c r="K6" s="463">
        <v>0.921704836631</v>
      </c>
    </row>
    <row r="7" spans="1:11" ht="14.45" customHeight="1" thickBot="1" x14ac:dyDescent="0.25">
      <c r="A7" s="478" t="s">
        <v>274</v>
      </c>
      <c r="B7" s="459">
        <v>29739.2711120409</v>
      </c>
      <c r="C7" s="459">
        <v>29263.299410000101</v>
      </c>
      <c r="D7" s="460">
        <v>-475.97170204080601</v>
      </c>
      <c r="E7" s="461">
        <v>0.98399517929500002</v>
      </c>
      <c r="F7" s="459">
        <v>30351.114970106199</v>
      </c>
      <c r="G7" s="460">
        <v>27821.855389264001</v>
      </c>
      <c r="H7" s="462">
        <v>2872.1352299999999</v>
      </c>
      <c r="I7" s="459">
        <v>27580.968970000002</v>
      </c>
      <c r="J7" s="460">
        <v>-240.886419264029</v>
      </c>
      <c r="K7" s="463">
        <v>0.90873000867200004</v>
      </c>
    </row>
    <row r="8" spans="1:11" ht="14.45" customHeight="1" thickBot="1" x14ac:dyDescent="0.25">
      <c r="A8" s="479" t="s">
        <v>275</v>
      </c>
      <c r="B8" s="459">
        <v>29739.2711120409</v>
      </c>
      <c r="C8" s="459">
        <v>29263.299410000101</v>
      </c>
      <c r="D8" s="460">
        <v>-475.97170204080601</v>
      </c>
      <c r="E8" s="461">
        <v>0.98399517929500002</v>
      </c>
      <c r="F8" s="459">
        <v>30351.114970106199</v>
      </c>
      <c r="G8" s="460">
        <v>27821.855389264001</v>
      </c>
      <c r="H8" s="462">
        <v>2872.1352299999999</v>
      </c>
      <c r="I8" s="459">
        <v>27580.968970000002</v>
      </c>
      <c r="J8" s="460">
        <v>-240.886419264029</v>
      </c>
      <c r="K8" s="463">
        <v>0.90873000867200004</v>
      </c>
    </row>
    <row r="9" spans="1:11" ht="14.45" customHeight="1" thickBot="1" x14ac:dyDescent="0.25">
      <c r="A9" s="480" t="s">
        <v>276</v>
      </c>
      <c r="B9" s="464">
        <v>0</v>
      </c>
      <c r="C9" s="464">
        <v>-4.0000000000002599E-5</v>
      </c>
      <c r="D9" s="465">
        <v>-4.0000000000002599E-5</v>
      </c>
      <c r="E9" s="466" t="s">
        <v>271</v>
      </c>
      <c r="F9" s="464">
        <v>0</v>
      </c>
      <c r="G9" s="465">
        <v>0</v>
      </c>
      <c r="H9" s="467">
        <v>-4.8000000000000001E-4</v>
      </c>
      <c r="I9" s="464">
        <v>-1.07E-3</v>
      </c>
      <c r="J9" s="465">
        <v>-1.07E-3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-4.0000000000002599E-5</v>
      </c>
      <c r="D10" s="460">
        <v>-4.0000000000002599E-5</v>
      </c>
      <c r="E10" s="469" t="s">
        <v>271</v>
      </c>
      <c r="F10" s="459">
        <v>0</v>
      </c>
      <c r="G10" s="460">
        <v>0</v>
      </c>
      <c r="H10" s="462">
        <v>-4.8000000000000001E-4</v>
      </c>
      <c r="I10" s="459">
        <v>-1.07E-3</v>
      </c>
      <c r="J10" s="460">
        <v>-1.07E-3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40.057586244074002</v>
      </c>
      <c r="C11" s="464">
        <v>33.180979999999998</v>
      </c>
      <c r="D11" s="465">
        <v>-6.8766062440739999</v>
      </c>
      <c r="E11" s="471">
        <v>0.82833198679999998</v>
      </c>
      <c r="F11" s="464">
        <v>40</v>
      </c>
      <c r="G11" s="465">
        <v>36.666666666666003</v>
      </c>
      <c r="H11" s="467">
        <v>3.0144899999999999</v>
      </c>
      <c r="I11" s="464">
        <v>27.23837</v>
      </c>
      <c r="J11" s="465">
        <v>-9.4282966666660002</v>
      </c>
      <c r="K11" s="472">
        <v>0.68095925000000002</v>
      </c>
    </row>
    <row r="12" spans="1:11" ht="14.45" customHeight="1" thickBot="1" x14ac:dyDescent="0.25">
      <c r="A12" s="481" t="s">
        <v>279</v>
      </c>
      <c r="B12" s="459">
        <v>35</v>
      </c>
      <c r="C12" s="459">
        <v>31.669460000000001</v>
      </c>
      <c r="D12" s="460">
        <v>-3.330539999999</v>
      </c>
      <c r="E12" s="461">
        <v>0.90484171428500004</v>
      </c>
      <c r="F12" s="459">
        <v>35</v>
      </c>
      <c r="G12" s="460">
        <v>32.083333333333002</v>
      </c>
      <c r="H12" s="462">
        <v>3.0144899999999999</v>
      </c>
      <c r="I12" s="459">
        <v>24.43384</v>
      </c>
      <c r="J12" s="460">
        <v>-7.649493333333</v>
      </c>
      <c r="K12" s="463">
        <v>0.69810971428500002</v>
      </c>
    </row>
    <row r="13" spans="1:11" ht="14.45" customHeight="1" thickBot="1" x14ac:dyDescent="0.25">
      <c r="A13" s="481" t="s">
        <v>280</v>
      </c>
      <c r="B13" s="459">
        <v>5</v>
      </c>
      <c r="C13" s="459">
        <v>1.51152</v>
      </c>
      <c r="D13" s="460">
        <v>-3.48848</v>
      </c>
      <c r="E13" s="461">
        <v>0.30230400000000002</v>
      </c>
      <c r="F13" s="459">
        <v>5</v>
      </c>
      <c r="G13" s="460">
        <v>4.583333333333</v>
      </c>
      <c r="H13" s="462">
        <v>0</v>
      </c>
      <c r="I13" s="459">
        <v>1.86073</v>
      </c>
      <c r="J13" s="460">
        <v>-2.7226033333330002</v>
      </c>
      <c r="K13" s="463">
        <v>0.37214599999999998</v>
      </c>
    </row>
    <row r="14" spans="1:11" ht="14.45" customHeight="1" thickBot="1" x14ac:dyDescent="0.25">
      <c r="A14" s="481" t="s">
        <v>281</v>
      </c>
      <c r="B14" s="459">
        <v>5.7586244074000002E-2</v>
      </c>
      <c r="C14" s="459">
        <v>0</v>
      </c>
      <c r="D14" s="460">
        <v>-5.7586244074000002E-2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11</v>
      </c>
    </row>
    <row r="15" spans="1:11" ht="14.45" customHeight="1" thickBot="1" x14ac:dyDescent="0.25">
      <c r="A15" s="481" t="s">
        <v>282</v>
      </c>
      <c r="B15" s="459">
        <v>0</v>
      </c>
      <c r="C15" s="459">
        <v>0</v>
      </c>
      <c r="D15" s="460">
        <v>0</v>
      </c>
      <c r="E15" s="461">
        <v>1</v>
      </c>
      <c r="F15" s="459">
        <v>0</v>
      </c>
      <c r="G15" s="460">
        <v>0</v>
      </c>
      <c r="H15" s="462">
        <v>0</v>
      </c>
      <c r="I15" s="459">
        <v>0.94379999999999997</v>
      </c>
      <c r="J15" s="460">
        <v>0.94379999999999997</v>
      </c>
      <c r="K15" s="470" t="s">
        <v>283</v>
      </c>
    </row>
    <row r="16" spans="1:11" ht="14.45" customHeight="1" thickBot="1" x14ac:dyDescent="0.25">
      <c r="A16" s="480" t="s">
        <v>284</v>
      </c>
      <c r="B16" s="464">
        <v>29439.156093928999</v>
      </c>
      <c r="C16" s="464">
        <v>28949.655390000102</v>
      </c>
      <c r="D16" s="465">
        <v>-489.50070392898101</v>
      </c>
      <c r="E16" s="471">
        <v>0.98337246141199997</v>
      </c>
      <c r="F16" s="464">
        <v>30139.070805934301</v>
      </c>
      <c r="G16" s="465">
        <v>27627.481572106401</v>
      </c>
      <c r="H16" s="467">
        <v>2842.7170000000001</v>
      </c>
      <c r="I16" s="464">
        <v>27333.196360000002</v>
      </c>
      <c r="J16" s="465">
        <v>-294.28521210643498</v>
      </c>
      <c r="K16" s="472">
        <v>0.90690242363399998</v>
      </c>
    </row>
    <row r="17" spans="1:11" ht="14.45" customHeight="1" thickBot="1" x14ac:dyDescent="0.25">
      <c r="A17" s="481" t="s">
        <v>285</v>
      </c>
      <c r="B17" s="459">
        <v>28853.856776185799</v>
      </c>
      <c r="C17" s="459">
        <v>28368.917900000099</v>
      </c>
      <c r="D17" s="460">
        <v>-484.93887618574098</v>
      </c>
      <c r="E17" s="461">
        <v>0.98319327360800002</v>
      </c>
      <c r="F17" s="459">
        <v>29303.8048724416</v>
      </c>
      <c r="G17" s="460">
        <v>26861.8211330714</v>
      </c>
      <c r="H17" s="462">
        <v>2784.54466</v>
      </c>
      <c r="I17" s="459">
        <v>26514.032360000001</v>
      </c>
      <c r="J17" s="460">
        <v>-347.78877307145399</v>
      </c>
      <c r="K17" s="463">
        <v>0.90479828388799999</v>
      </c>
    </row>
    <row r="18" spans="1:11" ht="14.45" customHeight="1" thickBot="1" x14ac:dyDescent="0.25">
      <c r="A18" s="481" t="s">
        <v>286</v>
      </c>
      <c r="B18" s="459">
        <v>435.299317743242</v>
      </c>
      <c r="C18" s="459">
        <v>447.582030000001</v>
      </c>
      <c r="D18" s="460">
        <v>12.282712256758</v>
      </c>
      <c r="E18" s="461">
        <v>1.0282167045890001</v>
      </c>
      <c r="F18" s="459">
        <v>698.265933492709</v>
      </c>
      <c r="G18" s="460">
        <v>640.07710570165</v>
      </c>
      <c r="H18" s="462">
        <v>31.584710000000001</v>
      </c>
      <c r="I18" s="459">
        <v>445.61304999999902</v>
      </c>
      <c r="J18" s="460">
        <v>-194.46405570165001</v>
      </c>
      <c r="K18" s="463">
        <v>0.63817097272800005</v>
      </c>
    </row>
    <row r="19" spans="1:11" ht="14.45" customHeight="1" thickBot="1" x14ac:dyDescent="0.25">
      <c r="A19" s="481" t="s">
        <v>287</v>
      </c>
      <c r="B19" s="459">
        <v>15</v>
      </c>
      <c r="C19" s="459">
        <v>13.946120000000001</v>
      </c>
      <c r="D19" s="460">
        <v>-1.0538799999990001</v>
      </c>
      <c r="E19" s="461">
        <v>0.92974133333300002</v>
      </c>
      <c r="F19" s="459">
        <v>15</v>
      </c>
      <c r="G19" s="460">
        <v>13.75</v>
      </c>
      <c r="H19" s="462">
        <v>0.92069999999999996</v>
      </c>
      <c r="I19" s="459">
        <v>13.247769999999999</v>
      </c>
      <c r="J19" s="460">
        <v>-0.50222999999999995</v>
      </c>
      <c r="K19" s="463">
        <v>0.88318466666600004</v>
      </c>
    </row>
    <row r="20" spans="1:11" ht="14.45" customHeight="1" thickBot="1" x14ac:dyDescent="0.25">
      <c r="A20" s="481" t="s">
        <v>288</v>
      </c>
      <c r="B20" s="459">
        <v>109</v>
      </c>
      <c r="C20" s="459">
        <v>91.222520000000003</v>
      </c>
      <c r="D20" s="460">
        <v>-17.777479999998999</v>
      </c>
      <c r="E20" s="461">
        <v>0.83690385321100003</v>
      </c>
      <c r="F20" s="459">
        <v>90</v>
      </c>
      <c r="G20" s="460">
        <v>82.5</v>
      </c>
      <c r="H20" s="462">
        <v>23.200119999999998</v>
      </c>
      <c r="I20" s="459">
        <v>334.34537</v>
      </c>
      <c r="J20" s="460">
        <v>251.84537</v>
      </c>
      <c r="K20" s="463">
        <v>3.7149485555549999</v>
      </c>
    </row>
    <row r="21" spans="1:11" ht="14.45" customHeight="1" thickBot="1" x14ac:dyDescent="0.25">
      <c r="A21" s="481" t="s">
        <v>289</v>
      </c>
      <c r="B21" s="459">
        <v>1</v>
      </c>
      <c r="C21" s="459">
        <v>1.46052</v>
      </c>
      <c r="D21" s="460">
        <v>0.46051999999999998</v>
      </c>
      <c r="E21" s="461">
        <v>1.46052</v>
      </c>
      <c r="F21" s="459">
        <v>2</v>
      </c>
      <c r="G21" s="460">
        <v>1.833333333333</v>
      </c>
      <c r="H21" s="462">
        <v>0.14499999999999999</v>
      </c>
      <c r="I21" s="459">
        <v>1.3919999999999999</v>
      </c>
      <c r="J21" s="460">
        <v>-0.44133333333300001</v>
      </c>
      <c r="K21" s="463">
        <v>0.69599999999899997</v>
      </c>
    </row>
    <row r="22" spans="1:11" ht="14.45" customHeight="1" thickBot="1" x14ac:dyDescent="0.25">
      <c r="A22" s="481" t="s">
        <v>290</v>
      </c>
      <c r="B22" s="459">
        <v>25</v>
      </c>
      <c r="C22" s="459">
        <v>26.526299999999999</v>
      </c>
      <c r="D22" s="460">
        <v>1.5263</v>
      </c>
      <c r="E22" s="461">
        <v>1.0610520000000001</v>
      </c>
      <c r="F22" s="459">
        <v>30</v>
      </c>
      <c r="G22" s="460">
        <v>27.5</v>
      </c>
      <c r="H22" s="462">
        <v>2.3218100000000002</v>
      </c>
      <c r="I22" s="459">
        <v>24.565809999999999</v>
      </c>
      <c r="J22" s="460">
        <v>-2.9341900000000001</v>
      </c>
      <c r="K22" s="463">
        <v>0.81886033333300001</v>
      </c>
    </row>
    <row r="23" spans="1:11" ht="14.45" customHeight="1" thickBot="1" x14ac:dyDescent="0.25">
      <c r="A23" s="480" t="s">
        <v>291</v>
      </c>
      <c r="B23" s="464">
        <v>237.57479638552999</v>
      </c>
      <c r="C23" s="464">
        <v>262.30813999999998</v>
      </c>
      <c r="D23" s="465">
        <v>24.733343614470002</v>
      </c>
      <c r="E23" s="471">
        <v>1.1041076073330001</v>
      </c>
      <c r="F23" s="464">
        <v>166.04416417191899</v>
      </c>
      <c r="G23" s="465">
        <v>152.20715049092601</v>
      </c>
      <c r="H23" s="467">
        <v>25.395659999999999</v>
      </c>
      <c r="I23" s="464">
        <v>207.55524</v>
      </c>
      <c r="J23" s="465">
        <v>55.348089509072999</v>
      </c>
      <c r="K23" s="472">
        <v>1.2500002094930001</v>
      </c>
    </row>
    <row r="24" spans="1:11" ht="14.45" customHeight="1" thickBot="1" x14ac:dyDescent="0.25">
      <c r="A24" s="481" t="s">
        <v>292</v>
      </c>
      <c r="B24" s="459">
        <v>0</v>
      </c>
      <c r="C24" s="459">
        <v>0.63200000000000001</v>
      </c>
      <c r="D24" s="460">
        <v>0.63200000000000001</v>
      </c>
      <c r="E24" s="469" t="s">
        <v>271</v>
      </c>
      <c r="F24" s="459">
        <v>0</v>
      </c>
      <c r="G24" s="460">
        <v>0</v>
      </c>
      <c r="H24" s="462">
        <v>0</v>
      </c>
      <c r="I24" s="459">
        <v>0</v>
      </c>
      <c r="J24" s="460">
        <v>0</v>
      </c>
      <c r="K24" s="470" t="s">
        <v>271</v>
      </c>
    </row>
    <row r="25" spans="1:11" ht="14.45" customHeight="1" thickBot="1" x14ac:dyDescent="0.25">
      <c r="A25" s="481" t="s">
        <v>293</v>
      </c>
      <c r="B25" s="459">
        <v>9.7608250208279994</v>
      </c>
      <c r="C25" s="459">
        <v>1.5563499999999999</v>
      </c>
      <c r="D25" s="460">
        <v>-8.2044750208279993</v>
      </c>
      <c r="E25" s="461">
        <v>0.15944861184100001</v>
      </c>
      <c r="F25" s="459">
        <v>5</v>
      </c>
      <c r="G25" s="460">
        <v>4.583333333333</v>
      </c>
      <c r="H25" s="462">
        <v>8.1949999999999995E-2</v>
      </c>
      <c r="I25" s="459">
        <v>0.91565999999900005</v>
      </c>
      <c r="J25" s="460">
        <v>-3.6676733333330001</v>
      </c>
      <c r="K25" s="463">
        <v>0.18313199999999999</v>
      </c>
    </row>
    <row r="26" spans="1:11" ht="14.45" customHeight="1" thickBot="1" x14ac:dyDescent="0.25">
      <c r="A26" s="481" t="s">
        <v>294</v>
      </c>
      <c r="B26" s="459">
        <v>31.854629892666999</v>
      </c>
      <c r="C26" s="459">
        <v>38.122050000000002</v>
      </c>
      <c r="D26" s="460">
        <v>6.2674201073319997</v>
      </c>
      <c r="E26" s="461">
        <v>1.196750680464</v>
      </c>
      <c r="F26" s="459">
        <v>35</v>
      </c>
      <c r="G26" s="460">
        <v>32.083333333333002</v>
      </c>
      <c r="H26" s="462">
        <v>3.2737799999999999</v>
      </c>
      <c r="I26" s="459">
        <v>31.484829999999999</v>
      </c>
      <c r="J26" s="460">
        <v>-0.59850333333299999</v>
      </c>
      <c r="K26" s="463">
        <v>0.89956657142800001</v>
      </c>
    </row>
    <row r="27" spans="1:11" ht="14.45" customHeight="1" thickBot="1" x14ac:dyDescent="0.25">
      <c r="A27" s="481" t="s">
        <v>295</v>
      </c>
      <c r="B27" s="459">
        <v>64.697169487289003</v>
      </c>
      <c r="C27" s="459">
        <v>58.697000000000003</v>
      </c>
      <c r="D27" s="460">
        <v>-6.0001694872889999</v>
      </c>
      <c r="E27" s="461">
        <v>0.90725761984800002</v>
      </c>
      <c r="F27" s="459">
        <v>63</v>
      </c>
      <c r="G27" s="460">
        <v>57.75</v>
      </c>
      <c r="H27" s="462">
        <v>1.5108999999999999</v>
      </c>
      <c r="I27" s="459">
        <v>54.07282</v>
      </c>
      <c r="J27" s="460">
        <v>-3.6771799999999999</v>
      </c>
      <c r="K27" s="463">
        <v>0.85829873015799996</v>
      </c>
    </row>
    <row r="28" spans="1:11" ht="14.45" customHeight="1" thickBot="1" x14ac:dyDescent="0.25">
      <c r="A28" s="481" t="s">
        <v>296</v>
      </c>
      <c r="B28" s="459">
        <v>12</v>
      </c>
      <c r="C28" s="459">
        <v>9.0259900000000002</v>
      </c>
      <c r="D28" s="460">
        <v>-2.9740099999990002</v>
      </c>
      <c r="E28" s="461">
        <v>0.75216583333300002</v>
      </c>
      <c r="F28" s="459">
        <v>10</v>
      </c>
      <c r="G28" s="460">
        <v>9.1666666666659999</v>
      </c>
      <c r="H28" s="462">
        <v>0</v>
      </c>
      <c r="I28" s="459">
        <v>8.0904699999999998</v>
      </c>
      <c r="J28" s="460">
        <v>-1.0761966666659999</v>
      </c>
      <c r="K28" s="463">
        <v>0.80904699999999996</v>
      </c>
    </row>
    <row r="29" spans="1:11" ht="14.45" customHeight="1" thickBot="1" x14ac:dyDescent="0.25">
      <c r="A29" s="481" t="s">
        <v>297</v>
      </c>
      <c r="B29" s="459">
        <v>3.5910448820909999</v>
      </c>
      <c r="C29" s="459">
        <v>9.9588199999999993</v>
      </c>
      <c r="D29" s="460">
        <v>6.3677751179079998</v>
      </c>
      <c r="E29" s="461">
        <v>2.7732374077699999</v>
      </c>
      <c r="F29" s="459">
        <v>8.0441641719190002</v>
      </c>
      <c r="G29" s="460">
        <v>7.3738171575919997</v>
      </c>
      <c r="H29" s="462">
        <v>1.8149999999999999</v>
      </c>
      <c r="I29" s="459">
        <v>5.3239999999989998</v>
      </c>
      <c r="J29" s="460">
        <v>-2.0498171575919999</v>
      </c>
      <c r="K29" s="463">
        <v>0.661846263479</v>
      </c>
    </row>
    <row r="30" spans="1:11" ht="14.45" customHeight="1" thickBot="1" x14ac:dyDescent="0.25">
      <c r="A30" s="481" t="s">
        <v>298</v>
      </c>
      <c r="B30" s="459">
        <v>0</v>
      </c>
      <c r="C30" s="459">
        <v>21.18066</v>
      </c>
      <c r="D30" s="460">
        <v>21.18066</v>
      </c>
      <c r="E30" s="469" t="s">
        <v>271</v>
      </c>
      <c r="F30" s="459">
        <v>0</v>
      </c>
      <c r="G30" s="460">
        <v>0</v>
      </c>
      <c r="H30" s="462">
        <v>0</v>
      </c>
      <c r="I30" s="459">
        <v>3.706</v>
      </c>
      <c r="J30" s="460">
        <v>3.706</v>
      </c>
      <c r="K30" s="470" t="s">
        <v>271</v>
      </c>
    </row>
    <row r="31" spans="1:11" ht="14.45" customHeight="1" thickBot="1" x14ac:dyDescent="0.25">
      <c r="A31" s="481" t="s">
        <v>299</v>
      </c>
      <c r="B31" s="459">
        <v>43.535672530462001</v>
      </c>
      <c r="C31" s="459">
        <v>47.304569999999998</v>
      </c>
      <c r="D31" s="460">
        <v>3.768897469538</v>
      </c>
      <c r="E31" s="461">
        <v>1.0865703284329999</v>
      </c>
      <c r="F31" s="459">
        <v>45</v>
      </c>
      <c r="G31" s="460">
        <v>41.25</v>
      </c>
      <c r="H31" s="462">
        <v>7.1948299999999996</v>
      </c>
      <c r="I31" s="459">
        <v>30.224060000000001</v>
      </c>
      <c r="J31" s="460">
        <v>-11.02594</v>
      </c>
      <c r="K31" s="463">
        <v>0.67164577777699996</v>
      </c>
    </row>
    <row r="32" spans="1:11" ht="14.45" customHeight="1" thickBot="1" x14ac:dyDescent="0.25">
      <c r="A32" s="481" t="s">
        <v>300</v>
      </c>
      <c r="B32" s="459">
        <v>72.135454572190994</v>
      </c>
      <c r="C32" s="459">
        <v>75.830699999999993</v>
      </c>
      <c r="D32" s="460">
        <v>3.695245427808</v>
      </c>
      <c r="E32" s="461">
        <v>1.051226480095</v>
      </c>
      <c r="F32" s="459">
        <v>0</v>
      </c>
      <c r="G32" s="460">
        <v>0</v>
      </c>
      <c r="H32" s="462">
        <v>11.5192</v>
      </c>
      <c r="I32" s="459">
        <v>73.737399999999994</v>
      </c>
      <c r="J32" s="460">
        <v>73.737399999999994</v>
      </c>
      <c r="K32" s="470" t="s">
        <v>271</v>
      </c>
    </row>
    <row r="33" spans="1:11" ht="14.45" customHeight="1" thickBot="1" x14ac:dyDescent="0.25">
      <c r="A33" s="480" t="s">
        <v>301</v>
      </c>
      <c r="B33" s="464">
        <v>22.482635482220999</v>
      </c>
      <c r="C33" s="464">
        <v>18.15494</v>
      </c>
      <c r="D33" s="465">
        <v>-4.3276954822200002</v>
      </c>
      <c r="E33" s="471">
        <v>0.80750942274299997</v>
      </c>
      <c r="F33" s="464">
        <v>6</v>
      </c>
      <c r="G33" s="465">
        <v>5.5</v>
      </c>
      <c r="H33" s="467">
        <v>1.0085599999999999</v>
      </c>
      <c r="I33" s="464">
        <v>12.71607</v>
      </c>
      <c r="J33" s="465">
        <v>7.2160699999990001</v>
      </c>
      <c r="K33" s="472">
        <v>2.119345</v>
      </c>
    </row>
    <row r="34" spans="1:11" ht="14.45" customHeight="1" thickBot="1" x14ac:dyDescent="0.25">
      <c r="A34" s="481" t="s">
        <v>302</v>
      </c>
      <c r="B34" s="459">
        <v>16.932683509208999</v>
      </c>
      <c r="C34" s="459">
        <v>13.16877</v>
      </c>
      <c r="D34" s="460">
        <v>-3.7639135092089999</v>
      </c>
      <c r="E34" s="461">
        <v>0.77771311279900002</v>
      </c>
      <c r="F34" s="459">
        <v>0</v>
      </c>
      <c r="G34" s="460">
        <v>0</v>
      </c>
      <c r="H34" s="462">
        <v>0.62436000000000003</v>
      </c>
      <c r="I34" s="459">
        <v>7.8619500000000002</v>
      </c>
      <c r="J34" s="460">
        <v>7.8619500000000002</v>
      </c>
      <c r="K34" s="470" t="s">
        <v>271</v>
      </c>
    </row>
    <row r="35" spans="1:11" ht="14.45" customHeight="1" thickBot="1" x14ac:dyDescent="0.25">
      <c r="A35" s="481" t="s">
        <v>303</v>
      </c>
      <c r="B35" s="459">
        <v>0</v>
      </c>
      <c r="C35" s="459">
        <v>0.18151</v>
      </c>
      <c r="D35" s="460">
        <v>0.18151</v>
      </c>
      <c r="E35" s="469" t="s">
        <v>271</v>
      </c>
      <c r="F35" s="459">
        <v>0</v>
      </c>
      <c r="G35" s="460">
        <v>0</v>
      </c>
      <c r="H35" s="462">
        <v>0</v>
      </c>
      <c r="I35" s="459">
        <v>0.38215999999900002</v>
      </c>
      <c r="J35" s="460">
        <v>0.38215999999900002</v>
      </c>
      <c r="K35" s="470" t="s">
        <v>271</v>
      </c>
    </row>
    <row r="36" spans="1:11" ht="14.45" customHeight="1" thickBot="1" x14ac:dyDescent="0.25">
      <c r="A36" s="481" t="s">
        <v>304</v>
      </c>
      <c r="B36" s="459">
        <v>4.5499519730109999</v>
      </c>
      <c r="C36" s="459">
        <v>3.7229000000000001</v>
      </c>
      <c r="D36" s="460">
        <v>-0.82705197301099997</v>
      </c>
      <c r="E36" s="461">
        <v>0.81822841693299997</v>
      </c>
      <c r="F36" s="459">
        <v>5</v>
      </c>
      <c r="G36" s="460">
        <v>4.583333333333</v>
      </c>
      <c r="H36" s="462">
        <v>0.38419999999999999</v>
      </c>
      <c r="I36" s="459">
        <v>2.8815</v>
      </c>
      <c r="J36" s="460">
        <v>-1.701833333333</v>
      </c>
      <c r="K36" s="463">
        <v>0.57630000000000003</v>
      </c>
    </row>
    <row r="37" spans="1:11" ht="14.45" customHeight="1" thickBot="1" x14ac:dyDescent="0.25">
      <c r="A37" s="481" t="s">
        <v>305</v>
      </c>
      <c r="B37" s="459">
        <v>1</v>
      </c>
      <c r="C37" s="459">
        <v>1.0817600000000001</v>
      </c>
      <c r="D37" s="460">
        <v>8.1759999999999999E-2</v>
      </c>
      <c r="E37" s="461">
        <v>1.0817600000000001</v>
      </c>
      <c r="F37" s="459">
        <v>1</v>
      </c>
      <c r="G37" s="460">
        <v>0.91666666666600005</v>
      </c>
      <c r="H37" s="462">
        <v>0</v>
      </c>
      <c r="I37" s="459">
        <v>1.59046</v>
      </c>
      <c r="J37" s="460">
        <v>0.67379333333299996</v>
      </c>
      <c r="K37" s="463">
        <v>1.59046</v>
      </c>
    </row>
    <row r="38" spans="1:11" ht="14.45" customHeight="1" thickBot="1" x14ac:dyDescent="0.25">
      <c r="A38" s="480" t="s">
        <v>306</v>
      </c>
      <c r="B38" s="464">
        <v>0</v>
      </c>
      <c r="C38" s="464">
        <v>0</v>
      </c>
      <c r="D38" s="465">
        <v>0</v>
      </c>
      <c r="E38" s="471">
        <v>1</v>
      </c>
      <c r="F38" s="464">
        <v>0</v>
      </c>
      <c r="G38" s="465">
        <v>0</v>
      </c>
      <c r="H38" s="467">
        <v>0</v>
      </c>
      <c r="I38" s="464">
        <v>0.26400000000000001</v>
      </c>
      <c r="J38" s="465">
        <v>0.26400000000000001</v>
      </c>
      <c r="K38" s="468" t="s">
        <v>283</v>
      </c>
    </row>
    <row r="39" spans="1:11" ht="14.45" customHeight="1" thickBot="1" x14ac:dyDescent="0.25">
      <c r="A39" s="481" t="s">
        <v>307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0</v>
      </c>
      <c r="I39" s="459">
        <v>0.26400000000000001</v>
      </c>
      <c r="J39" s="460">
        <v>0.26400000000000001</v>
      </c>
      <c r="K39" s="470" t="s">
        <v>283</v>
      </c>
    </row>
    <row r="40" spans="1:11" ht="14.45" customHeight="1" thickBot="1" x14ac:dyDescent="0.25">
      <c r="A40" s="482" t="s">
        <v>308</v>
      </c>
      <c r="B40" s="464">
        <v>922.825406428723</v>
      </c>
      <c r="C40" s="464">
        <v>801.29711000000202</v>
      </c>
      <c r="D40" s="465">
        <v>-121.52829642872101</v>
      </c>
      <c r="E40" s="471">
        <v>0.86830846270299999</v>
      </c>
      <c r="F40" s="464">
        <v>976.83568064262101</v>
      </c>
      <c r="G40" s="465">
        <v>895.43270725573598</v>
      </c>
      <c r="H40" s="467">
        <v>73.877430000000004</v>
      </c>
      <c r="I40" s="464">
        <v>1025.9903999999999</v>
      </c>
      <c r="J40" s="465">
        <v>130.55769274426299</v>
      </c>
      <c r="K40" s="472">
        <v>1.050320356157</v>
      </c>
    </row>
    <row r="41" spans="1:11" ht="14.45" customHeight="1" thickBot="1" x14ac:dyDescent="0.25">
      <c r="A41" s="479" t="s">
        <v>45</v>
      </c>
      <c r="B41" s="459">
        <v>112.481878988025</v>
      </c>
      <c r="C41" s="459">
        <v>87.112960000000001</v>
      </c>
      <c r="D41" s="460">
        <v>-25.368918988025001</v>
      </c>
      <c r="E41" s="461">
        <v>0.77446216922800004</v>
      </c>
      <c r="F41" s="459">
        <v>42.674035023508999</v>
      </c>
      <c r="G41" s="460">
        <v>39.117865438216</v>
      </c>
      <c r="H41" s="462">
        <v>0</v>
      </c>
      <c r="I41" s="459">
        <v>183.98706999999999</v>
      </c>
      <c r="J41" s="460">
        <v>144.86920456178299</v>
      </c>
      <c r="K41" s="463">
        <v>4.311452383132</v>
      </c>
    </row>
    <row r="42" spans="1:11" ht="14.45" customHeight="1" thickBot="1" x14ac:dyDescent="0.25">
      <c r="A42" s="483" t="s">
        <v>309</v>
      </c>
      <c r="B42" s="459">
        <v>112.481878988025</v>
      </c>
      <c r="C42" s="459">
        <v>87.112960000000001</v>
      </c>
      <c r="D42" s="460">
        <v>-25.368918988025001</v>
      </c>
      <c r="E42" s="461">
        <v>0.77446216922800004</v>
      </c>
      <c r="F42" s="459">
        <v>42.674035023508999</v>
      </c>
      <c r="G42" s="460">
        <v>39.117865438216</v>
      </c>
      <c r="H42" s="462">
        <v>0</v>
      </c>
      <c r="I42" s="459">
        <v>183.98706999999999</v>
      </c>
      <c r="J42" s="460">
        <v>144.86920456178299</v>
      </c>
      <c r="K42" s="463">
        <v>4.311452383132</v>
      </c>
    </row>
    <row r="43" spans="1:11" ht="14.45" customHeight="1" thickBot="1" x14ac:dyDescent="0.25">
      <c r="A43" s="481" t="s">
        <v>310</v>
      </c>
      <c r="B43" s="459">
        <v>111.078983075907</v>
      </c>
      <c r="C43" s="459">
        <v>85.846770000000006</v>
      </c>
      <c r="D43" s="460">
        <v>-25.232213075905999</v>
      </c>
      <c r="E43" s="461">
        <v>0.77284439974800001</v>
      </c>
      <c r="F43" s="459">
        <v>41.256364911584001</v>
      </c>
      <c r="G43" s="460">
        <v>37.818334502286</v>
      </c>
      <c r="H43" s="462">
        <v>0</v>
      </c>
      <c r="I43" s="459">
        <v>182.44179</v>
      </c>
      <c r="J43" s="460">
        <v>144.62345549771399</v>
      </c>
      <c r="K43" s="463">
        <v>4.4221489312250002</v>
      </c>
    </row>
    <row r="44" spans="1:11" ht="14.45" customHeight="1" thickBot="1" x14ac:dyDescent="0.25">
      <c r="A44" s="481" t="s">
        <v>311</v>
      </c>
      <c r="B44" s="459">
        <v>0.33533853991899998</v>
      </c>
      <c r="C44" s="459">
        <v>0.23499999999999999</v>
      </c>
      <c r="D44" s="460">
        <v>-0.10033853991900001</v>
      </c>
      <c r="E44" s="461">
        <v>0.70078434782999999</v>
      </c>
      <c r="F44" s="459">
        <v>1.2019779547E-2</v>
      </c>
      <c r="G44" s="460">
        <v>1.1018131251999999E-2</v>
      </c>
      <c r="H44" s="462">
        <v>0</v>
      </c>
      <c r="I44" s="459">
        <v>0</v>
      </c>
      <c r="J44" s="460">
        <v>-1.1018131251999999E-2</v>
      </c>
      <c r="K44" s="463">
        <v>0</v>
      </c>
    </row>
    <row r="45" spans="1:11" ht="14.45" customHeight="1" thickBot="1" x14ac:dyDescent="0.25">
      <c r="A45" s="481" t="s">
        <v>312</v>
      </c>
      <c r="B45" s="459">
        <v>1.0675573721980001</v>
      </c>
      <c r="C45" s="459">
        <v>1.0311900000000001</v>
      </c>
      <c r="D45" s="460">
        <v>-3.6367372198E-2</v>
      </c>
      <c r="E45" s="461">
        <v>0.96593403488499996</v>
      </c>
      <c r="F45" s="459">
        <v>0.7381341857</v>
      </c>
      <c r="G45" s="460">
        <v>0.67662300355799998</v>
      </c>
      <c r="H45" s="462">
        <v>0</v>
      </c>
      <c r="I45" s="459">
        <v>1.54528</v>
      </c>
      <c r="J45" s="460">
        <v>0.86865699644100003</v>
      </c>
      <c r="K45" s="463">
        <v>2.0934946923409998</v>
      </c>
    </row>
    <row r="46" spans="1:11" ht="14.45" customHeight="1" thickBot="1" x14ac:dyDescent="0.25">
      <c r="A46" s="481" t="s">
        <v>313</v>
      </c>
      <c r="B46" s="459">
        <v>0</v>
      </c>
      <c r="C46" s="459">
        <v>0</v>
      </c>
      <c r="D46" s="460">
        <v>0</v>
      </c>
      <c r="E46" s="461">
        <v>1</v>
      </c>
      <c r="F46" s="459">
        <v>0.43083622692700002</v>
      </c>
      <c r="G46" s="460">
        <v>0.39493320801600001</v>
      </c>
      <c r="H46" s="462">
        <v>0</v>
      </c>
      <c r="I46" s="459">
        <v>0</v>
      </c>
      <c r="J46" s="460">
        <v>-0.39493320801600001</v>
      </c>
      <c r="K46" s="463">
        <v>0</v>
      </c>
    </row>
    <row r="47" spans="1:11" ht="14.45" customHeight="1" thickBot="1" x14ac:dyDescent="0.25">
      <c r="A47" s="481" t="s">
        <v>314</v>
      </c>
      <c r="B47" s="459">
        <v>0</v>
      </c>
      <c r="C47" s="459">
        <v>0</v>
      </c>
      <c r="D47" s="460">
        <v>0</v>
      </c>
      <c r="E47" s="461">
        <v>1</v>
      </c>
      <c r="F47" s="459">
        <v>0.178717490422</v>
      </c>
      <c r="G47" s="460">
        <v>0.16382436621999999</v>
      </c>
      <c r="H47" s="462">
        <v>0</v>
      </c>
      <c r="I47" s="459">
        <v>0</v>
      </c>
      <c r="J47" s="460">
        <v>-0.16382436621999999</v>
      </c>
      <c r="K47" s="463">
        <v>0</v>
      </c>
    </row>
    <row r="48" spans="1:11" ht="14.45" customHeight="1" thickBot="1" x14ac:dyDescent="0.25">
      <c r="A48" s="481" t="s">
        <v>315</v>
      </c>
      <c r="B48" s="459">
        <v>0</v>
      </c>
      <c r="C48" s="459">
        <v>0</v>
      </c>
      <c r="D48" s="460">
        <v>0</v>
      </c>
      <c r="E48" s="461">
        <v>1</v>
      </c>
      <c r="F48" s="459">
        <v>5.7962429326000001E-2</v>
      </c>
      <c r="G48" s="460">
        <v>5.3132226881999998E-2</v>
      </c>
      <c r="H48" s="462">
        <v>0</v>
      </c>
      <c r="I48" s="459">
        <v>0</v>
      </c>
      <c r="J48" s="460">
        <v>-5.3132226881999998E-2</v>
      </c>
      <c r="K48" s="463">
        <v>0</v>
      </c>
    </row>
    <row r="49" spans="1:11" ht="14.45" customHeight="1" thickBot="1" x14ac:dyDescent="0.25">
      <c r="A49" s="484" t="s">
        <v>46</v>
      </c>
      <c r="B49" s="464">
        <v>0</v>
      </c>
      <c r="C49" s="464">
        <v>60.890999999999998</v>
      </c>
      <c r="D49" s="465">
        <v>60.890999999999998</v>
      </c>
      <c r="E49" s="466" t="s">
        <v>271</v>
      </c>
      <c r="F49" s="464">
        <v>0</v>
      </c>
      <c r="G49" s="465">
        <v>0</v>
      </c>
      <c r="H49" s="467">
        <v>13.539</v>
      </c>
      <c r="I49" s="464">
        <v>64.983000000000004</v>
      </c>
      <c r="J49" s="465">
        <v>64.983000000000004</v>
      </c>
      <c r="K49" s="468" t="s">
        <v>271</v>
      </c>
    </row>
    <row r="50" spans="1:11" ht="14.45" customHeight="1" thickBot="1" x14ac:dyDescent="0.25">
      <c r="A50" s="480" t="s">
        <v>316</v>
      </c>
      <c r="B50" s="464">
        <v>0</v>
      </c>
      <c r="C50" s="464">
        <v>58.405000000000001</v>
      </c>
      <c r="D50" s="465">
        <v>58.405000000000001</v>
      </c>
      <c r="E50" s="466" t="s">
        <v>271</v>
      </c>
      <c r="F50" s="464">
        <v>0</v>
      </c>
      <c r="G50" s="465">
        <v>0</v>
      </c>
      <c r="H50" s="467">
        <v>13.539</v>
      </c>
      <c r="I50" s="464">
        <v>57.456000000000003</v>
      </c>
      <c r="J50" s="465">
        <v>57.456000000000003</v>
      </c>
      <c r="K50" s="468" t="s">
        <v>271</v>
      </c>
    </row>
    <row r="51" spans="1:11" ht="14.45" customHeight="1" thickBot="1" x14ac:dyDescent="0.25">
      <c r="A51" s="481" t="s">
        <v>317</v>
      </c>
      <c r="B51" s="459">
        <v>0</v>
      </c>
      <c r="C51" s="459">
        <v>54.48</v>
      </c>
      <c r="D51" s="460">
        <v>54.48</v>
      </c>
      <c r="E51" s="469" t="s">
        <v>271</v>
      </c>
      <c r="F51" s="459">
        <v>0</v>
      </c>
      <c r="G51" s="460">
        <v>0</v>
      </c>
      <c r="H51" s="462">
        <v>13.539</v>
      </c>
      <c r="I51" s="459">
        <v>54.375999999999998</v>
      </c>
      <c r="J51" s="460">
        <v>54.375999999999998</v>
      </c>
      <c r="K51" s="470" t="s">
        <v>271</v>
      </c>
    </row>
    <row r="52" spans="1:11" ht="14.45" customHeight="1" thickBot="1" x14ac:dyDescent="0.25">
      <c r="A52" s="481" t="s">
        <v>318</v>
      </c>
      <c r="B52" s="459">
        <v>0</v>
      </c>
      <c r="C52" s="459">
        <v>3.9249999999999998</v>
      </c>
      <c r="D52" s="460">
        <v>3.9249999999999998</v>
      </c>
      <c r="E52" s="469" t="s">
        <v>271</v>
      </c>
      <c r="F52" s="459">
        <v>0</v>
      </c>
      <c r="G52" s="460">
        <v>0</v>
      </c>
      <c r="H52" s="462">
        <v>0</v>
      </c>
      <c r="I52" s="459">
        <v>3.08</v>
      </c>
      <c r="J52" s="460">
        <v>3.08</v>
      </c>
      <c r="K52" s="470" t="s">
        <v>271</v>
      </c>
    </row>
    <row r="53" spans="1:11" ht="14.45" customHeight="1" thickBot="1" x14ac:dyDescent="0.25">
      <c r="A53" s="480" t="s">
        <v>319</v>
      </c>
      <c r="B53" s="464">
        <v>0</v>
      </c>
      <c r="C53" s="464">
        <v>2.4860000000000002</v>
      </c>
      <c r="D53" s="465">
        <v>2.4860000000000002</v>
      </c>
      <c r="E53" s="466" t="s">
        <v>283</v>
      </c>
      <c r="F53" s="464">
        <v>0</v>
      </c>
      <c r="G53" s="465">
        <v>0</v>
      </c>
      <c r="H53" s="467">
        <v>0</v>
      </c>
      <c r="I53" s="464">
        <v>7.5270000000000001</v>
      </c>
      <c r="J53" s="465">
        <v>7.5270000000000001</v>
      </c>
      <c r="K53" s="468" t="s">
        <v>271</v>
      </c>
    </row>
    <row r="54" spans="1:11" ht="14.45" customHeight="1" thickBot="1" x14ac:dyDescent="0.25">
      <c r="A54" s="481" t="s">
        <v>320</v>
      </c>
      <c r="B54" s="459">
        <v>0</v>
      </c>
      <c r="C54" s="459">
        <v>2.4860000000000002</v>
      </c>
      <c r="D54" s="460">
        <v>2.4860000000000002</v>
      </c>
      <c r="E54" s="469" t="s">
        <v>283</v>
      </c>
      <c r="F54" s="459">
        <v>0</v>
      </c>
      <c r="G54" s="460">
        <v>0</v>
      </c>
      <c r="H54" s="462">
        <v>0</v>
      </c>
      <c r="I54" s="459">
        <v>7.5270000000000001</v>
      </c>
      <c r="J54" s="460">
        <v>7.5270000000000001</v>
      </c>
      <c r="K54" s="470" t="s">
        <v>271</v>
      </c>
    </row>
    <row r="55" spans="1:11" ht="14.45" customHeight="1" thickBot="1" x14ac:dyDescent="0.25">
      <c r="A55" s="479" t="s">
        <v>47</v>
      </c>
      <c r="B55" s="459">
        <v>810.34352744069702</v>
      </c>
      <c r="C55" s="459">
        <v>653.29315000000099</v>
      </c>
      <c r="D55" s="460">
        <v>-157.050377440696</v>
      </c>
      <c r="E55" s="461">
        <v>0.806192840292</v>
      </c>
      <c r="F55" s="459">
        <v>934.16164561911205</v>
      </c>
      <c r="G55" s="460">
        <v>856.31484181751898</v>
      </c>
      <c r="H55" s="462">
        <v>60.338430000000002</v>
      </c>
      <c r="I55" s="459">
        <v>777.02032999999994</v>
      </c>
      <c r="J55" s="460">
        <v>-79.294511817518995</v>
      </c>
      <c r="K55" s="463">
        <v>0.83178359296100002</v>
      </c>
    </row>
    <row r="56" spans="1:11" ht="14.45" customHeight="1" thickBot="1" x14ac:dyDescent="0.25">
      <c r="A56" s="480" t="s">
        <v>321</v>
      </c>
      <c r="B56" s="464">
        <v>15.080530182735</v>
      </c>
      <c r="C56" s="464">
        <v>16.0426</v>
      </c>
      <c r="D56" s="465">
        <v>0.96206981726399998</v>
      </c>
      <c r="E56" s="471">
        <v>1.063795490318</v>
      </c>
      <c r="F56" s="464">
        <v>16.206878954343999</v>
      </c>
      <c r="G56" s="465">
        <v>14.856305708148</v>
      </c>
      <c r="H56" s="467">
        <v>1.2825200000000001</v>
      </c>
      <c r="I56" s="464">
        <v>13.82137</v>
      </c>
      <c r="J56" s="465">
        <v>-1.034935708148</v>
      </c>
      <c r="K56" s="472">
        <v>0.85280886214600005</v>
      </c>
    </row>
    <row r="57" spans="1:11" ht="14.45" customHeight="1" thickBot="1" x14ac:dyDescent="0.25">
      <c r="A57" s="481" t="s">
        <v>322</v>
      </c>
      <c r="B57" s="459">
        <v>5.2224242988679999</v>
      </c>
      <c r="C57" s="459">
        <v>7.0472000000000001</v>
      </c>
      <c r="D57" s="460">
        <v>1.824775701131</v>
      </c>
      <c r="E57" s="461">
        <v>1.349411613592</v>
      </c>
      <c r="F57" s="459">
        <v>7.1705927132260001</v>
      </c>
      <c r="G57" s="460">
        <v>6.5730433204569998</v>
      </c>
      <c r="H57" s="462">
        <v>0.38869999999999999</v>
      </c>
      <c r="I57" s="459">
        <v>4.5683999999999996</v>
      </c>
      <c r="J57" s="460">
        <v>-2.0046433204570002</v>
      </c>
      <c r="K57" s="463">
        <v>0.63710214520599995</v>
      </c>
    </row>
    <row r="58" spans="1:11" ht="14.45" customHeight="1" thickBot="1" x14ac:dyDescent="0.25">
      <c r="A58" s="481" t="s">
        <v>323</v>
      </c>
      <c r="B58" s="459">
        <v>9.8581058838659992</v>
      </c>
      <c r="C58" s="459">
        <v>8.9954000000000001</v>
      </c>
      <c r="D58" s="460">
        <v>-0.862705883866</v>
      </c>
      <c r="E58" s="461">
        <v>0.912487663043</v>
      </c>
      <c r="F58" s="459">
        <v>9.0362862411170006</v>
      </c>
      <c r="G58" s="460">
        <v>8.2832623876909999</v>
      </c>
      <c r="H58" s="462">
        <v>0.89381999999999995</v>
      </c>
      <c r="I58" s="459">
        <v>9.2529699999989994</v>
      </c>
      <c r="J58" s="460">
        <v>0.96970761230799996</v>
      </c>
      <c r="K58" s="463">
        <v>1.023979293384</v>
      </c>
    </row>
    <row r="59" spans="1:11" ht="14.45" customHeight="1" thickBot="1" x14ac:dyDescent="0.25">
      <c r="A59" s="480" t="s">
        <v>324</v>
      </c>
      <c r="B59" s="464">
        <v>39.205844010168001</v>
      </c>
      <c r="C59" s="464">
        <v>18.199639999999999</v>
      </c>
      <c r="D59" s="465">
        <v>-21.006204010167998</v>
      </c>
      <c r="E59" s="471">
        <v>0.46420732570500001</v>
      </c>
      <c r="F59" s="464">
        <v>19.150615632274999</v>
      </c>
      <c r="G59" s="465">
        <v>17.554730996252001</v>
      </c>
      <c r="H59" s="467">
        <v>4.0210000000000003E-2</v>
      </c>
      <c r="I59" s="464">
        <v>18.55049</v>
      </c>
      <c r="J59" s="465">
        <v>0.99575900374699999</v>
      </c>
      <c r="K59" s="472">
        <v>0.96866285430099996</v>
      </c>
    </row>
    <row r="60" spans="1:11" ht="14.45" customHeight="1" thickBot="1" x14ac:dyDescent="0.25">
      <c r="A60" s="481" t="s">
        <v>325</v>
      </c>
      <c r="B60" s="459">
        <v>39.205844010168001</v>
      </c>
      <c r="C60" s="459">
        <v>18.199639999999999</v>
      </c>
      <c r="D60" s="460">
        <v>-21.006204010167998</v>
      </c>
      <c r="E60" s="461">
        <v>0.46420732570500001</v>
      </c>
      <c r="F60" s="459">
        <v>19.150615632274999</v>
      </c>
      <c r="G60" s="460">
        <v>17.554730996252001</v>
      </c>
      <c r="H60" s="462">
        <v>4.0210000000000003E-2</v>
      </c>
      <c r="I60" s="459">
        <v>18.55049</v>
      </c>
      <c r="J60" s="460">
        <v>0.99575900374699999</v>
      </c>
      <c r="K60" s="463">
        <v>0.96866285430099996</v>
      </c>
    </row>
    <row r="61" spans="1:11" ht="14.45" customHeight="1" thickBot="1" x14ac:dyDescent="0.25">
      <c r="A61" s="480" t="s">
        <v>326</v>
      </c>
      <c r="B61" s="464">
        <v>124.89126215588701</v>
      </c>
      <c r="C61" s="464">
        <v>119.47450000000001</v>
      </c>
      <c r="D61" s="465">
        <v>-5.4167621558869996</v>
      </c>
      <c r="E61" s="471">
        <v>0.95662817348100004</v>
      </c>
      <c r="F61" s="464">
        <v>124.128059651771</v>
      </c>
      <c r="G61" s="465">
        <v>113.78405468079001</v>
      </c>
      <c r="H61" s="467">
        <v>13.58699</v>
      </c>
      <c r="I61" s="464">
        <v>142.34072</v>
      </c>
      <c r="J61" s="465">
        <v>28.556665319210001</v>
      </c>
      <c r="K61" s="472">
        <v>1.1467247647250001</v>
      </c>
    </row>
    <row r="62" spans="1:11" ht="14.45" customHeight="1" thickBot="1" x14ac:dyDescent="0.25">
      <c r="A62" s="481" t="s">
        <v>327</v>
      </c>
      <c r="B62" s="459">
        <v>124.89126215588701</v>
      </c>
      <c r="C62" s="459">
        <v>119.47450000000001</v>
      </c>
      <c r="D62" s="460">
        <v>-5.4167621558869996</v>
      </c>
      <c r="E62" s="461">
        <v>0.95662817348100004</v>
      </c>
      <c r="F62" s="459">
        <v>124.128059651771</v>
      </c>
      <c r="G62" s="460">
        <v>113.78405468079001</v>
      </c>
      <c r="H62" s="462">
        <v>11.75132</v>
      </c>
      <c r="I62" s="459">
        <v>127.30407</v>
      </c>
      <c r="J62" s="460">
        <v>13.52001531921</v>
      </c>
      <c r="K62" s="463">
        <v>1.025586562435</v>
      </c>
    </row>
    <row r="63" spans="1:11" ht="14.45" customHeight="1" thickBot="1" x14ac:dyDescent="0.25">
      <c r="A63" s="481" t="s">
        <v>328</v>
      </c>
      <c r="B63" s="459">
        <v>0</v>
      </c>
      <c r="C63" s="459">
        <v>0</v>
      </c>
      <c r="D63" s="460">
        <v>0</v>
      </c>
      <c r="E63" s="461">
        <v>1</v>
      </c>
      <c r="F63" s="459">
        <v>0</v>
      </c>
      <c r="G63" s="460">
        <v>0</v>
      </c>
      <c r="H63" s="462">
        <v>1.8356699999999999</v>
      </c>
      <c r="I63" s="459">
        <v>15.03665</v>
      </c>
      <c r="J63" s="460">
        <v>15.03665</v>
      </c>
      <c r="K63" s="470" t="s">
        <v>283</v>
      </c>
    </row>
    <row r="64" spans="1:11" ht="14.45" customHeight="1" thickBot="1" x14ac:dyDescent="0.25">
      <c r="A64" s="480" t="s">
        <v>329</v>
      </c>
      <c r="B64" s="464">
        <v>291.16589109190602</v>
      </c>
      <c r="C64" s="464">
        <v>429.80871000000099</v>
      </c>
      <c r="D64" s="465">
        <v>138.642818908094</v>
      </c>
      <c r="E64" s="471">
        <v>1.4761643556120001</v>
      </c>
      <c r="F64" s="464">
        <v>434.676091380721</v>
      </c>
      <c r="G64" s="465">
        <v>398.45308376566101</v>
      </c>
      <c r="H64" s="467">
        <v>44.928710000000002</v>
      </c>
      <c r="I64" s="464">
        <v>352.83904999999999</v>
      </c>
      <c r="J64" s="465">
        <v>-45.614033765660999</v>
      </c>
      <c r="K64" s="472">
        <v>0.81172868026599998</v>
      </c>
    </row>
    <row r="65" spans="1:11" ht="14.45" customHeight="1" thickBot="1" x14ac:dyDescent="0.25">
      <c r="A65" s="481" t="s">
        <v>330</v>
      </c>
      <c r="B65" s="459">
        <v>108.87608351688399</v>
      </c>
      <c r="C65" s="459">
        <v>153.13387</v>
      </c>
      <c r="D65" s="460">
        <v>44.257786483116</v>
      </c>
      <c r="E65" s="461">
        <v>1.4064968637140001</v>
      </c>
      <c r="F65" s="459">
        <v>159.06446490271301</v>
      </c>
      <c r="G65" s="460">
        <v>145.80909282748701</v>
      </c>
      <c r="H65" s="462">
        <v>18.795339999999999</v>
      </c>
      <c r="I65" s="459">
        <v>133.60211000000001</v>
      </c>
      <c r="J65" s="460">
        <v>-12.206982827486</v>
      </c>
      <c r="K65" s="463">
        <v>0.83992430415999997</v>
      </c>
    </row>
    <row r="66" spans="1:11" ht="14.45" customHeight="1" thickBot="1" x14ac:dyDescent="0.25">
      <c r="A66" s="481" t="s">
        <v>331</v>
      </c>
      <c r="B66" s="459">
        <v>17.050144412552001</v>
      </c>
      <c r="C66" s="459">
        <v>89.951139999999995</v>
      </c>
      <c r="D66" s="460">
        <v>72.900995587446999</v>
      </c>
      <c r="E66" s="461">
        <v>5.2756820014830001</v>
      </c>
      <c r="F66" s="459">
        <v>70.406787868958006</v>
      </c>
      <c r="G66" s="460">
        <v>64.539555546543994</v>
      </c>
      <c r="H66" s="462">
        <v>6.9750800000000002</v>
      </c>
      <c r="I66" s="459">
        <v>46.813200000000002</v>
      </c>
      <c r="J66" s="460">
        <v>-17.726355546543999</v>
      </c>
      <c r="K66" s="463">
        <v>0.66489611892400002</v>
      </c>
    </row>
    <row r="67" spans="1:11" ht="14.45" customHeight="1" thickBot="1" x14ac:dyDescent="0.25">
      <c r="A67" s="481" t="s">
        <v>332</v>
      </c>
      <c r="B67" s="459">
        <v>165.23966316247001</v>
      </c>
      <c r="C67" s="459">
        <v>186.72370000000001</v>
      </c>
      <c r="D67" s="460">
        <v>21.484036837529999</v>
      </c>
      <c r="E67" s="461">
        <v>1.1300174330199999</v>
      </c>
      <c r="F67" s="459">
        <v>205.20483860905</v>
      </c>
      <c r="G67" s="460">
        <v>188.10443539162901</v>
      </c>
      <c r="H67" s="462">
        <v>19.158290000000001</v>
      </c>
      <c r="I67" s="459">
        <v>172.42374000000001</v>
      </c>
      <c r="J67" s="460">
        <v>-15.680695391629</v>
      </c>
      <c r="K67" s="463">
        <v>0.84025182431699996</v>
      </c>
    </row>
    <row r="68" spans="1:11" ht="14.45" customHeight="1" thickBot="1" x14ac:dyDescent="0.25">
      <c r="A68" s="480" t="s">
        <v>333</v>
      </c>
      <c r="B68" s="464">
        <v>340</v>
      </c>
      <c r="C68" s="464">
        <v>69.767700000000005</v>
      </c>
      <c r="D68" s="465">
        <v>-270.23230000000001</v>
      </c>
      <c r="E68" s="471">
        <v>0.205199117647</v>
      </c>
      <c r="F68" s="464">
        <v>340.00000000000102</v>
      </c>
      <c r="G68" s="465">
        <v>311.66666666666799</v>
      </c>
      <c r="H68" s="467">
        <v>0.5</v>
      </c>
      <c r="I68" s="464">
        <v>249.46870000000001</v>
      </c>
      <c r="J68" s="465">
        <v>-62.197966666667</v>
      </c>
      <c r="K68" s="472">
        <v>0.73373147058800003</v>
      </c>
    </row>
    <row r="69" spans="1:11" ht="14.45" customHeight="1" thickBot="1" x14ac:dyDescent="0.25">
      <c r="A69" s="481" t="s">
        <v>334</v>
      </c>
      <c r="B69" s="459">
        <v>270</v>
      </c>
      <c r="C69" s="459">
        <v>69.767700000000005</v>
      </c>
      <c r="D69" s="460">
        <v>-200.23230000000001</v>
      </c>
      <c r="E69" s="461">
        <v>0.258398888888</v>
      </c>
      <c r="F69" s="459">
        <v>270.00000000000102</v>
      </c>
      <c r="G69" s="460">
        <v>247.50000000000099</v>
      </c>
      <c r="H69" s="462">
        <v>0.5</v>
      </c>
      <c r="I69" s="459">
        <v>201.25970000000001</v>
      </c>
      <c r="J69" s="460">
        <v>-46.240300000001</v>
      </c>
      <c r="K69" s="463">
        <v>0.74540629629599997</v>
      </c>
    </row>
    <row r="70" spans="1:11" ht="14.45" customHeight="1" thickBot="1" x14ac:dyDescent="0.25">
      <c r="A70" s="481" t="s">
        <v>335</v>
      </c>
      <c r="B70" s="459">
        <v>70</v>
      </c>
      <c r="C70" s="459">
        <v>0</v>
      </c>
      <c r="D70" s="460">
        <v>-70</v>
      </c>
      <c r="E70" s="461">
        <v>0</v>
      </c>
      <c r="F70" s="459">
        <v>70</v>
      </c>
      <c r="G70" s="460">
        <v>64.166666666666003</v>
      </c>
      <c r="H70" s="462">
        <v>0</v>
      </c>
      <c r="I70" s="459">
        <v>48.209000000000003</v>
      </c>
      <c r="J70" s="460">
        <v>-15.957666666666</v>
      </c>
      <c r="K70" s="463">
        <v>0.68869999999999998</v>
      </c>
    </row>
    <row r="71" spans="1:11" ht="14.45" customHeight="1" thickBot="1" x14ac:dyDescent="0.25">
      <c r="A71" s="478" t="s">
        <v>48</v>
      </c>
      <c r="B71" s="459">
        <v>22385.819529158402</v>
      </c>
      <c r="C71" s="459">
        <v>26149.113809999999</v>
      </c>
      <c r="D71" s="460">
        <v>3763.2942808416501</v>
      </c>
      <c r="E71" s="461">
        <v>1.168110632534</v>
      </c>
      <c r="F71" s="459">
        <v>26783.115084000001</v>
      </c>
      <c r="G71" s="460">
        <v>24551.188827000002</v>
      </c>
      <c r="H71" s="462">
        <v>3216.1674400000002</v>
      </c>
      <c r="I71" s="459">
        <v>24950.454229999999</v>
      </c>
      <c r="J71" s="460">
        <v>399.26540299995401</v>
      </c>
      <c r="K71" s="463">
        <v>0.93157402160799996</v>
      </c>
    </row>
    <row r="72" spans="1:11" ht="14.45" customHeight="1" thickBot="1" x14ac:dyDescent="0.25">
      <c r="A72" s="484" t="s">
        <v>336</v>
      </c>
      <c r="B72" s="464">
        <v>16475.699529158399</v>
      </c>
      <c r="C72" s="464">
        <v>19239.558000000001</v>
      </c>
      <c r="D72" s="465">
        <v>2763.8584708416302</v>
      </c>
      <c r="E72" s="471">
        <v>1.167753634129</v>
      </c>
      <c r="F72" s="464">
        <v>19148.48</v>
      </c>
      <c r="G72" s="465">
        <v>17552.7733333334</v>
      </c>
      <c r="H72" s="467">
        <v>2369.4389999999999</v>
      </c>
      <c r="I72" s="464">
        <v>18385.804</v>
      </c>
      <c r="J72" s="465">
        <v>833.03066666662198</v>
      </c>
      <c r="K72" s="472">
        <v>0.96017041561500005</v>
      </c>
    </row>
    <row r="73" spans="1:11" ht="14.45" customHeight="1" thickBot="1" x14ac:dyDescent="0.25">
      <c r="A73" s="480" t="s">
        <v>337</v>
      </c>
      <c r="B73" s="464">
        <v>16416.999999999902</v>
      </c>
      <c r="C73" s="464">
        <v>19103.749</v>
      </c>
      <c r="D73" s="465">
        <v>2686.7490000000898</v>
      </c>
      <c r="E73" s="471">
        <v>1.163656514588</v>
      </c>
      <c r="F73" s="464">
        <v>19059.72</v>
      </c>
      <c r="G73" s="465">
        <v>17471.41</v>
      </c>
      <c r="H73" s="467">
        <v>2364.9160000000002</v>
      </c>
      <c r="I73" s="464">
        <v>18267.571</v>
      </c>
      <c r="J73" s="465">
        <v>796.16099999995595</v>
      </c>
      <c r="K73" s="472">
        <v>0.95843858146899996</v>
      </c>
    </row>
    <row r="74" spans="1:11" ht="14.45" customHeight="1" thickBot="1" x14ac:dyDescent="0.25">
      <c r="A74" s="481" t="s">
        <v>338</v>
      </c>
      <c r="B74" s="459">
        <v>16416.999999999902</v>
      </c>
      <c r="C74" s="459">
        <v>19103.749</v>
      </c>
      <c r="D74" s="460">
        <v>2686.7490000000898</v>
      </c>
      <c r="E74" s="461">
        <v>1.163656514588</v>
      </c>
      <c r="F74" s="459">
        <v>19059.72</v>
      </c>
      <c r="G74" s="460">
        <v>17471.41</v>
      </c>
      <c r="H74" s="462">
        <v>2364.9160000000002</v>
      </c>
      <c r="I74" s="459">
        <v>18267.571</v>
      </c>
      <c r="J74" s="460">
        <v>796.16099999995595</v>
      </c>
      <c r="K74" s="463">
        <v>0.95843858146899996</v>
      </c>
    </row>
    <row r="75" spans="1:11" ht="14.45" customHeight="1" thickBot="1" x14ac:dyDescent="0.25">
      <c r="A75" s="480" t="s">
        <v>339</v>
      </c>
      <c r="B75" s="464">
        <v>19.574529158455</v>
      </c>
      <c r="C75" s="464">
        <v>17.899999999999999</v>
      </c>
      <c r="D75" s="465">
        <v>-1.6745291584549999</v>
      </c>
      <c r="E75" s="471">
        <v>0.91445366859599997</v>
      </c>
      <c r="F75" s="464">
        <v>0</v>
      </c>
      <c r="G75" s="465">
        <v>0</v>
      </c>
      <c r="H75" s="467">
        <v>0</v>
      </c>
      <c r="I75" s="464">
        <v>41.199999999999001</v>
      </c>
      <c r="J75" s="465">
        <v>41.199999999999001</v>
      </c>
      <c r="K75" s="468" t="s">
        <v>271</v>
      </c>
    </row>
    <row r="76" spans="1:11" ht="14.45" customHeight="1" thickBot="1" x14ac:dyDescent="0.25">
      <c r="A76" s="481" t="s">
        <v>340</v>
      </c>
      <c r="B76" s="459">
        <v>19.574529158455</v>
      </c>
      <c r="C76" s="459">
        <v>17.899999999999999</v>
      </c>
      <c r="D76" s="460">
        <v>-1.6745291584549999</v>
      </c>
      <c r="E76" s="461">
        <v>0.91445366859599997</v>
      </c>
      <c r="F76" s="459">
        <v>0</v>
      </c>
      <c r="G76" s="460">
        <v>0</v>
      </c>
      <c r="H76" s="462">
        <v>0</v>
      </c>
      <c r="I76" s="459">
        <v>41.199999999999001</v>
      </c>
      <c r="J76" s="460">
        <v>41.199999999999001</v>
      </c>
      <c r="K76" s="470" t="s">
        <v>271</v>
      </c>
    </row>
    <row r="77" spans="1:11" ht="14.45" customHeight="1" thickBot="1" x14ac:dyDescent="0.25">
      <c r="A77" s="480" t="s">
        <v>341</v>
      </c>
      <c r="B77" s="464">
        <v>39.125</v>
      </c>
      <c r="C77" s="464">
        <v>36.158999999999999</v>
      </c>
      <c r="D77" s="465">
        <v>-2.9659999999990001</v>
      </c>
      <c r="E77" s="471">
        <v>0.92419169328999995</v>
      </c>
      <c r="F77" s="464">
        <v>33.92</v>
      </c>
      <c r="G77" s="465">
        <v>31.093333333333</v>
      </c>
      <c r="H77" s="467">
        <v>4.5229999999999997</v>
      </c>
      <c r="I77" s="464">
        <v>61.782999999998999</v>
      </c>
      <c r="J77" s="465">
        <v>30.689666666666</v>
      </c>
      <c r="K77" s="472">
        <v>1.8214327830179999</v>
      </c>
    </row>
    <row r="78" spans="1:11" ht="14.45" customHeight="1" thickBot="1" x14ac:dyDescent="0.25">
      <c r="A78" s="481" t="s">
        <v>342</v>
      </c>
      <c r="B78" s="459">
        <v>39.125</v>
      </c>
      <c r="C78" s="459">
        <v>36.158999999999999</v>
      </c>
      <c r="D78" s="460">
        <v>-2.9659999999990001</v>
      </c>
      <c r="E78" s="461">
        <v>0.92419169328999995</v>
      </c>
      <c r="F78" s="459">
        <v>33.92</v>
      </c>
      <c r="G78" s="460">
        <v>31.093333333333</v>
      </c>
      <c r="H78" s="462">
        <v>4.5229999999999997</v>
      </c>
      <c r="I78" s="459">
        <v>61.782999999998999</v>
      </c>
      <c r="J78" s="460">
        <v>30.689666666666</v>
      </c>
      <c r="K78" s="463">
        <v>1.8214327830179999</v>
      </c>
    </row>
    <row r="79" spans="1:11" ht="14.45" customHeight="1" thickBot="1" x14ac:dyDescent="0.25">
      <c r="A79" s="483" t="s">
        <v>343</v>
      </c>
      <c r="B79" s="459">
        <v>0</v>
      </c>
      <c r="C79" s="459">
        <v>81.75</v>
      </c>
      <c r="D79" s="460">
        <v>81.75</v>
      </c>
      <c r="E79" s="469" t="s">
        <v>271</v>
      </c>
      <c r="F79" s="459">
        <v>54.84</v>
      </c>
      <c r="G79" s="460">
        <v>50.27</v>
      </c>
      <c r="H79" s="462">
        <v>0</v>
      </c>
      <c r="I79" s="459">
        <v>15.25</v>
      </c>
      <c r="J79" s="460">
        <v>-35.020000000000003</v>
      </c>
      <c r="K79" s="463">
        <v>0.27808169219500001</v>
      </c>
    </row>
    <row r="80" spans="1:11" ht="14.45" customHeight="1" thickBot="1" x14ac:dyDescent="0.25">
      <c r="A80" s="481" t="s">
        <v>344</v>
      </c>
      <c r="B80" s="459">
        <v>0</v>
      </c>
      <c r="C80" s="459">
        <v>81.75</v>
      </c>
      <c r="D80" s="460">
        <v>81.75</v>
      </c>
      <c r="E80" s="469" t="s">
        <v>271</v>
      </c>
      <c r="F80" s="459">
        <v>54.84</v>
      </c>
      <c r="G80" s="460">
        <v>50.27</v>
      </c>
      <c r="H80" s="462">
        <v>0</v>
      </c>
      <c r="I80" s="459">
        <v>15.25</v>
      </c>
      <c r="J80" s="460">
        <v>-35.020000000000003</v>
      </c>
      <c r="K80" s="463">
        <v>0.27808169219500001</v>
      </c>
    </row>
    <row r="81" spans="1:11" ht="14.45" customHeight="1" thickBot="1" x14ac:dyDescent="0.25">
      <c r="A81" s="479" t="s">
        <v>345</v>
      </c>
      <c r="B81" s="459">
        <v>5581.78</v>
      </c>
      <c r="C81" s="459">
        <v>6526.7459200000103</v>
      </c>
      <c r="D81" s="460">
        <v>944.96592000001203</v>
      </c>
      <c r="E81" s="461">
        <v>1.1692947267710001</v>
      </c>
      <c r="F81" s="459">
        <v>7127.6799999999903</v>
      </c>
      <c r="G81" s="460">
        <v>6533.7066666666597</v>
      </c>
      <c r="H81" s="462">
        <v>799.33983000000001</v>
      </c>
      <c r="I81" s="459">
        <v>6198.0401199999997</v>
      </c>
      <c r="J81" s="460">
        <v>-335.66654666666398</v>
      </c>
      <c r="K81" s="463">
        <v>0.869573286118</v>
      </c>
    </row>
    <row r="82" spans="1:11" ht="14.45" customHeight="1" thickBot="1" x14ac:dyDescent="0.25">
      <c r="A82" s="480" t="s">
        <v>346</v>
      </c>
      <c r="B82" s="464">
        <v>1477.53</v>
      </c>
      <c r="C82" s="464">
        <v>1727.67121</v>
      </c>
      <c r="D82" s="465">
        <v>250.14121</v>
      </c>
      <c r="E82" s="471">
        <v>1.1692968738359999</v>
      </c>
      <c r="F82" s="464">
        <v>1886.74</v>
      </c>
      <c r="G82" s="465">
        <v>1729.5116666666599</v>
      </c>
      <c r="H82" s="467">
        <v>212.84069</v>
      </c>
      <c r="I82" s="464">
        <v>1645.4448500000001</v>
      </c>
      <c r="J82" s="465">
        <v>-84.066816666663996</v>
      </c>
      <c r="K82" s="472">
        <v>0.87211001515800002</v>
      </c>
    </row>
    <row r="83" spans="1:11" ht="14.45" customHeight="1" thickBot="1" x14ac:dyDescent="0.25">
      <c r="A83" s="481" t="s">
        <v>347</v>
      </c>
      <c r="B83" s="459">
        <v>1477.53</v>
      </c>
      <c r="C83" s="459">
        <v>1727.67121</v>
      </c>
      <c r="D83" s="460">
        <v>250.14121</v>
      </c>
      <c r="E83" s="461">
        <v>1.1692968738359999</v>
      </c>
      <c r="F83" s="459">
        <v>1886.74</v>
      </c>
      <c r="G83" s="460">
        <v>1729.5116666666599</v>
      </c>
      <c r="H83" s="462">
        <v>212.84069</v>
      </c>
      <c r="I83" s="459">
        <v>1645.4448500000001</v>
      </c>
      <c r="J83" s="460">
        <v>-84.066816666663996</v>
      </c>
      <c r="K83" s="463">
        <v>0.87211001515800002</v>
      </c>
    </row>
    <row r="84" spans="1:11" ht="14.45" customHeight="1" thickBot="1" x14ac:dyDescent="0.25">
      <c r="A84" s="480" t="s">
        <v>348</v>
      </c>
      <c r="B84" s="464">
        <v>4104.25</v>
      </c>
      <c r="C84" s="464">
        <v>4799.0747100000099</v>
      </c>
      <c r="D84" s="465">
        <v>694.82471000001306</v>
      </c>
      <c r="E84" s="471">
        <v>1.1692939538280001</v>
      </c>
      <c r="F84" s="464">
        <v>5240.9399999999996</v>
      </c>
      <c r="G84" s="465">
        <v>4804.1949999999997</v>
      </c>
      <c r="H84" s="467">
        <v>586.49914000000001</v>
      </c>
      <c r="I84" s="464">
        <v>4552.5952699999998</v>
      </c>
      <c r="J84" s="465">
        <v>-251.59972999999999</v>
      </c>
      <c r="K84" s="472">
        <v>0.868660062889</v>
      </c>
    </row>
    <row r="85" spans="1:11" ht="14.45" customHeight="1" thickBot="1" x14ac:dyDescent="0.25">
      <c r="A85" s="481" t="s">
        <v>349</v>
      </c>
      <c r="B85" s="459">
        <v>4104.25</v>
      </c>
      <c r="C85" s="459">
        <v>4799.0747100000099</v>
      </c>
      <c r="D85" s="460">
        <v>694.82471000001306</v>
      </c>
      <c r="E85" s="461">
        <v>1.1692939538280001</v>
      </c>
      <c r="F85" s="459">
        <v>5240.9399999999996</v>
      </c>
      <c r="G85" s="460">
        <v>4804.1949999999997</v>
      </c>
      <c r="H85" s="462">
        <v>586.49914000000001</v>
      </c>
      <c r="I85" s="459">
        <v>4552.5952699999998</v>
      </c>
      <c r="J85" s="460">
        <v>-251.59972999999999</v>
      </c>
      <c r="K85" s="463">
        <v>0.868660062889</v>
      </c>
    </row>
    <row r="86" spans="1:11" ht="14.45" customHeight="1" thickBot="1" x14ac:dyDescent="0.25">
      <c r="A86" s="479" t="s">
        <v>350</v>
      </c>
      <c r="B86" s="459">
        <v>0</v>
      </c>
      <c r="C86" s="459">
        <v>0</v>
      </c>
      <c r="D86" s="460">
        <v>0</v>
      </c>
      <c r="E86" s="461">
        <v>1</v>
      </c>
      <c r="F86" s="459">
        <v>87.675083999999998</v>
      </c>
      <c r="G86" s="460">
        <v>80.368826999999996</v>
      </c>
      <c r="H86" s="462">
        <v>0</v>
      </c>
      <c r="I86" s="459">
        <v>0</v>
      </c>
      <c r="J86" s="460">
        <v>-80.368826999999996</v>
      </c>
      <c r="K86" s="463">
        <v>0</v>
      </c>
    </row>
    <row r="87" spans="1:11" ht="14.45" customHeight="1" thickBot="1" x14ac:dyDescent="0.25">
      <c r="A87" s="480" t="s">
        <v>351</v>
      </c>
      <c r="B87" s="464">
        <v>0</v>
      </c>
      <c r="C87" s="464">
        <v>0</v>
      </c>
      <c r="D87" s="465">
        <v>0</v>
      </c>
      <c r="E87" s="471">
        <v>1</v>
      </c>
      <c r="F87" s="464">
        <v>87.675083999999998</v>
      </c>
      <c r="G87" s="465">
        <v>80.368826999999996</v>
      </c>
      <c r="H87" s="467">
        <v>0</v>
      </c>
      <c r="I87" s="464">
        <v>0</v>
      </c>
      <c r="J87" s="465">
        <v>-80.368826999999996</v>
      </c>
      <c r="K87" s="472">
        <v>0</v>
      </c>
    </row>
    <row r="88" spans="1:11" ht="14.45" customHeight="1" thickBot="1" x14ac:dyDescent="0.25">
      <c r="A88" s="481" t="s">
        <v>352</v>
      </c>
      <c r="B88" s="459">
        <v>0</v>
      </c>
      <c r="C88" s="459">
        <v>0</v>
      </c>
      <c r="D88" s="460">
        <v>0</v>
      </c>
      <c r="E88" s="461">
        <v>1</v>
      </c>
      <c r="F88" s="459">
        <v>87.675083999999998</v>
      </c>
      <c r="G88" s="460">
        <v>80.368826999999996</v>
      </c>
      <c r="H88" s="462">
        <v>0</v>
      </c>
      <c r="I88" s="459">
        <v>0</v>
      </c>
      <c r="J88" s="460">
        <v>-80.368826999999996</v>
      </c>
      <c r="K88" s="463">
        <v>0</v>
      </c>
    </row>
    <row r="89" spans="1:11" ht="14.45" customHeight="1" thickBot="1" x14ac:dyDescent="0.25">
      <c r="A89" s="479" t="s">
        <v>353</v>
      </c>
      <c r="B89" s="459">
        <v>328.340000000001</v>
      </c>
      <c r="C89" s="459">
        <v>382.80989000000102</v>
      </c>
      <c r="D89" s="460">
        <v>54.469889999998998</v>
      </c>
      <c r="E89" s="461">
        <v>1.1658947737100001</v>
      </c>
      <c r="F89" s="459">
        <v>419.28</v>
      </c>
      <c r="G89" s="460">
        <v>384.34</v>
      </c>
      <c r="H89" s="462">
        <v>47.38861</v>
      </c>
      <c r="I89" s="459">
        <v>366.61011000000002</v>
      </c>
      <c r="J89" s="460">
        <v>-17.729889999998999</v>
      </c>
      <c r="K89" s="463">
        <v>0.87438015168799998</v>
      </c>
    </row>
    <row r="90" spans="1:11" ht="14.45" customHeight="1" thickBot="1" x14ac:dyDescent="0.25">
      <c r="A90" s="480" t="s">
        <v>354</v>
      </c>
      <c r="B90" s="464">
        <v>328.340000000001</v>
      </c>
      <c r="C90" s="464">
        <v>382.80989000000102</v>
      </c>
      <c r="D90" s="465">
        <v>54.469889999998998</v>
      </c>
      <c r="E90" s="471">
        <v>1.1658947737100001</v>
      </c>
      <c r="F90" s="464">
        <v>419.28</v>
      </c>
      <c r="G90" s="465">
        <v>384.34</v>
      </c>
      <c r="H90" s="467">
        <v>47.38861</v>
      </c>
      <c r="I90" s="464">
        <v>366.61011000000002</v>
      </c>
      <c r="J90" s="465">
        <v>-17.729889999998999</v>
      </c>
      <c r="K90" s="472">
        <v>0.87438015168799998</v>
      </c>
    </row>
    <row r="91" spans="1:11" ht="14.45" customHeight="1" thickBot="1" x14ac:dyDescent="0.25">
      <c r="A91" s="481" t="s">
        <v>355</v>
      </c>
      <c r="B91" s="459">
        <v>328.340000000001</v>
      </c>
      <c r="C91" s="459">
        <v>382.80989000000102</v>
      </c>
      <c r="D91" s="460">
        <v>54.469889999998998</v>
      </c>
      <c r="E91" s="461">
        <v>1.1658947737100001</v>
      </c>
      <c r="F91" s="459">
        <v>419.28</v>
      </c>
      <c r="G91" s="460">
        <v>384.34</v>
      </c>
      <c r="H91" s="462">
        <v>47.38861</v>
      </c>
      <c r="I91" s="459">
        <v>366.61011000000002</v>
      </c>
      <c r="J91" s="460">
        <v>-17.729889999998999</v>
      </c>
      <c r="K91" s="463">
        <v>0.87438015168799998</v>
      </c>
    </row>
    <row r="92" spans="1:11" ht="14.45" customHeight="1" thickBot="1" x14ac:dyDescent="0.25">
      <c r="A92" s="478" t="s">
        <v>356</v>
      </c>
      <c r="B92" s="459">
        <v>3.909294853514</v>
      </c>
      <c r="C92" s="459">
        <v>74.415000000000006</v>
      </c>
      <c r="D92" s="460">
        <v>70.505705146484999</v>
      </c>
      <c r="E92" s="461">
        <v>19.035402237082</v>
      </c>
      <c r="F92" s="459">
        <v>0</v>
      </c>
      <c r="G92" s="460">
        <v>0</v>
      </c>
      <c r="H92" s="462">
        <v>8.5</v>
      </c>
      <c r="I92" s="459">
        <v>28.934000000000001</v>
      </c>
      <c r="J92" s="460">
        <v>28.934000000000001</v>
      </c>
      <c r="K92" s="470" t="s">
        <v>271</v>
      </c>
    </row>
    <row r="93" spans="1:11" ht="14.45" customHeight="1" thickBot="1" x14ac:dyDescent="0.25">
      <c r="A93" s="479" t="s">
        <v>357</v>
      </c>
      <c r="B93" s="459">
        <v>3.909294853514</v>
      </c>
      <c r="C93" s="459">
        <v>74.415000000000006</v>
      </c>
      <c r="D93" s="460">
        <v>70.505705146484999</v>
      </c>
      <c r="E93" s="461">
        <v>19.035402237082</v>
      </c>
      <c r="F93" s="459">
        <v>0</v>
      </c>
      <c r="G93" s="460">
        <v>0</v>
      </c>
      <c r="H93" s="462">
        <v>8.5</v>
      </c>
      <c r="I93" s="459">
        <v>28.934000000000001</v>
      </c>
      <c r="J93" s="460">
        <v>28.934000000000001</v>
      </c>
      <c r="K93" s="470" t="s">
        <v>271</v>
      </c>
    </row>
    <row r="94" spans="1:11" ht="14.45" customHeight="1" thickBot="1" x14ac:dyDescent="0.25">
      <c r="A94" s="480" t="s">
        <v>358</v>
      </c>
      <c r="B94" s="464">
        <v>0</v>
      </c>
      <c r="C94" s="464">
        <v>47.067999999999998</v>
      </c>
      <c r="D94" s="465">
        <v>47.067999999999998</v>
      </c>
      <c r="E94" s="466" t="s">
        <v>271</v>
      </c>
      <c r="F94" s="464">
        <v>0</v>
      </c>
      <c r="G94" s="465">
        <v>0</v>
      </c>
      <c r="H94" s="467">
        <v>5.7</v>
      </c>
      <c r="I94" s="464">
        <v>20.084</v>
      </c>
      <c r="J94" s="465">
        <v>20.084</v>
      </c>
      <c r="K94" s="468" t="s">
        <v>271</v>
      </c>
    </row>
    <row r="95" spans="1:11" ht="14.45" customHeight="1" thickBot="1" x14ac:dyDescent="0.25">
      <c r="A95" s="481" t="s">
        <v>359</v>
      </c>
      <c r="B95" s="459">
        <v>0</v>
      </c>
      <c r="C95" s="459">
        <v>18.8</v>
      </c>
      <c r="D95" s="460">
        <v>18.8</v>
      </c>
      <c r="E95" s="469" t="s">
        <v>271</v>
      </c>
      <c r="F95" s="459">
        <v>0</v>
      </c>
      <c r="G95" s="460">
        <v>0</v>
      </c>
      <c r="H95" s="462">
        <v>2.7</v>
      </c>
      <c r="I95" s="459">
        <v>9.6999999999999993</v>
      </c>
      <c r="J95" s="460">
        <v>9.6999999999999993</v>
      </c>
      <c r="K95" s="470" t="s">
        <v>271</v>
      </c>
    </row>
    <row r="96" spans="1:11" ht="14.45" customHeight="1" thickBot="1" x14ac:dyDescent="0.25">
      <c r="A96" s="481" t="s">
        <v>360</v>
      </c>
      <c r="B96" s="459">
        <v>0</v>
      </c>
      <c r="C96" s="459">
        <v>28.268000000000001</v>
      </c>
      <c r="D96" s="460">
        <v>28.268000000000001</v>
      </c>
      <c r="E96" s="469" t="s">
        <v>271</v>
      </c>
      <c r="F96" s="459">
        <v>0</v>
      </c>
      <c r="G96" s="460">
        <v>0</v>
      </c>
      <c r="H96" s="462">
        <v>3</v>
      </c>
      <c r="I96" s="459">
        <v>10.384</v>
      </c>
      <c r="J96" s="460">
        <v>10.384</v>
      </c>
      <c r="K96" s="470" t="s">
        <v>271</v>
      </c>
    </row>
    <row r="97" spans="1:11" ht="14.45" customHeight="1" thickBot="1" x14ac:dyDescent="0.25">
      <c r="A97" s="483" t="s">
        <v>361</v>
      </c>
      <c r="B97" s="459">
        <v>0</v>
      </c>
      <c r="C97" s="459">
        <v>11.446999999999999</v>
      </c>
      <c r="D97" s="460">
        <v>11.446999999999999</v>
      </c>
      <c r="E97" s="469" t="s">
        <v>283</v>
      </c>
      <c r="F97" s="459">
        <v>0</v>
      </c>
      <c r="G97" s="460">
        <v>0</v>
      </c>
      <c r="H97" s="462">
        <v>0</v>
      </c>
      <c r="I97" s="459">
        <v>0</v>
      </c>
      <c r="J97" s="460">
        <v>0</v>
      </c>
      <c r="K97" s="470" t="s">
        <v>271</v>
      </c>
    </row>
    <row r="98" spans="1:11" ht="14.45" customHeight="1" thickBot="1" x14ac:dyDescent="0.25">
      <c r="A98" s="481" t="s">
        <v>362</v>
      </c>
      <c r="B98" s="459">
        <v>0</v>
      </c>
      <c r="C98" s="459">
        <v>11.446999999999999</v>
      </c>
      <c r="D98" s="460">
        <v>11.446999999999999</v>
      </c>
      <c r="E98" s="469" t="s">
        <v>283</v>
      </c>
      <c r="F98" s="459">
        <v>0</v>
      </c>
      <c r="G98" s="460">
        <v>0</v>
      </c>
      <c r="H98" s="462">
        <v>0</v>
      </c>
      <c r="I98" s="459">
        <v>0</v>
      </c>
      <c r="J98" s="460">
        <v>0</v>
      </c>
      <c r="K98" s="470" t="s">
        <v>271</v>
      </c>
    </row>
    <row r="99" spans="1:11" ht="14.45" customHeight="1" thickBot="1" x14ac:dyDescent="0.25">
      <c r="A99" s="483" t="s">
        <v>363</v>
      </c>
      <c r="B99" s="459">
        <v>3.909294853514</v>
      </c>
      <c r="C99" s="459">
        <v>9.6</v>
      </c>
      <c r="D99" s="460">
        <v>5.6907051464849996</v>
      </c>
      <c r="E99" s="461">
        <v>2.4556858358659999</v>
      </c>
      <c r="F99" s="459">
        <v>0</v>
      </c>
      <c r="G99" s="460">
        <v>0</v>
      </c>
      <c r="H99" s="462">
        <v>2</v>
      </c>
      <c r="I99" s="459">
        <v>2</v>
      </c>
      <c r="J99" s="460">
        <v>2</v>
      </c>
      <c r="K99" s="470" t="s">
        <v>271</v>
      </c>
    </row>
    <row r="100" spans="1:11" ht="14.45" customHeight="1" thickBot="1" x14ac:dyDescent="0.25">
      <c r="A100" s="481" t="s">
        <v>364</v>
      </c>
      <c r="B100" s="459">
        <v>3.909294853514</v>
      </c>
      <c r="C100" s="459">
        <v>9.6</v>
      </c>
      <c r="D100" s="460">
        <v>5.6907051464849996</v>
      </c>
      <c r="E100" s="461">
        <v>2.4556858358659999</v>
      </c>
      <c r="F100" s="459">
        <v>0</v>
      </c>
      <c r="G100" s="460">
        <v>0</v>
      </c>
      <c r="H100" s="462">
        <v>2</v>
      </c>
      <c r="I100" s="459">
        <v>2</v>
      </c>
      <c r="J100" s="460">
        <v>2</v>
      </c>
      <c r="K100" s="470" t="s">
        <v>271</v>
      </c>
    </row>
    <row r="101" spans="1:11" ht="14.45" customHeight="1" thickBot="1" x14ac:dyDescent="0.25">
      <c r="A101" s="483" t="s">
        <v>365</v>
      </c>
      <c r="B101" s="459">
        <v>0</v>
      </c>
      <c r="C101" s="459">
        <v>6.3</v>
      </c>
      <c r="D101" s="460">
        <v>6.3</v>
      </c>
      <c r="E101" s="469" t="s">
        <v>271</v>
      </c>
      <c r="F101" s="459">
        <v>0</v>
      </c>
      <c r="G101" s="460">
        <v>0</v>
      </c>
      <c r="H101" s="462">
        <v>0.8</v>
      </c>
      <c r="I101" s="459">
        <v>6.85</v>
      </c>
      <c r="J101" s="460">
        <v>6.85</v>
      </c>
      <c r="K101" s="470" t="s">
        <v>271</v>
      </c>
    </row>
    <row r="102" spans="1:11" ht="14.45" customHeight="1" thickBot="1" x14ac:dyDescent="0.25">
      <c r="A102" s="481" t="s">
        <v>366</v>
      </c>
      <c r="B102" s="459">
        <v>0</v>
      </c>
      <c r="C102" s="459">
        <v>6.3</v>
      </c>
      <c r="D102" s="460">
        <v>6.3</v>
      </c>
      <c r="E102" s="469" t="s">
        <v>271</v>
      </c>
      <c r="F102" s="459">
        <v>0</v>
      </c>
      <c r="G102" s="460">
        <v>0</v>
      </c>
      <c r="H102" s="462">
        <v>0.8</v>
      </c>
      <c r="I102" s="459">
        <v>6.85</v>
      </c>
      <c r="J102" s="460">
        <v>6.85</v>
      </c>
      <c r="K102" s="470" t="s">
        <v>271</v>
      </c>
    </row>
    <row r="103" spans="1:11" ht="14.45" customHeight="1" thickBot="1" x14ac:dyDescent="0.25">
      <c r="A103" s="478" t="s">
        <v>367</v>
      </c>
      <c r="B103" s="459">
        <v>2325.8734483098301</v>
      </c>
      <c r="C103" s="459">
        <v>2271.4845599999999</v>
      </c>
      <c r="D103" s="460">
        <v>-54.388888309827003</v>
      </c>
      <c r="E103" s="461">
        <v>0.97661571468999997</v>
      </c>
      <c r="F103" s="459">
        <v>2261.99999999997</v>
      </c>
      <c r="G103" s="460">
        <v>2073.49999999997</v>
      </c>
      <c r="H103" s="462">
        <v>184.75229999999999</v>
      </c>
      <c r="I103" s="459">
        <v>2059.2998699999998</v>
      </c>
      <c r="J103" s="460">
        <v>-14.200129999972001</v>
      </c>
      <c r="K103" s="463">
        <v>0.91038897877900005</v>
      </c>
    </row>
    <row r="104" spans="1:11" ht="14.45" customHeight="1" thickBot="1" x14ac:dyDescent="0.25">
      <c r="A104" s="479" t="s">
        <v>368</v>
      </c>
      <c r="B104" s="459">
        <v>2306.8734483098301</v>
      </c>
      <c r="C104" s="459">
        <v>2232.6860000000001</v>
      </c>
      <c r="D104" s="460">
        <v>-74.187448309827005</v>
      </c>
      <c r="E104" s="461">
        <v>0.967840694354</v>
      </c>
      <c r="F104" s="459">
        <v>2214.99999999997</v>
      </c>
      <c r="G104" s="460">
        <v>2030.4166666666399</v>
      </c>
      <c r="H104" s="462">
        <v>184.75229999999999</v>
      </c>
      <c r="I104" s="459">
        <v>2012.1582699999999</v>
      </c>
      <c r="J104" s="460">
        <v>-18.258396666637999</v>
      </c>
      <c r="K104" s="463">
        <v>0.90842359819399998</v>
      </c>
    </row>
    <row r="105" spans="1:11" ht="14.45" customHeight="1" thickBot="1" x14ac:dyDescent="0.25">
      <c r="A105" s="480" t="s">
        <v>369</v>
      </c>
      <c r="B105" s="464">
        <v>2306.8734483098301</v>
      </c>
      <c r="C105" s="464">
        <v>2232.6860000000001</v>
      </c>
      <c r="D105" s="465">
        <v>-74.187448309827005</v>
      </c>
      <c r="E105" s="471">
        <v>0.967840694354</v>
      </c>
      <c r="F105" s="464">
        <v>2214.99999999997</v>
      </c>
      <c r="G105" s="465">
        <v>2030.4166666666399</v>
      </c>
      <c r="H105" s="467">
        <v>184.75229999999999</v>
      </c>
      <c r="I105" s="464">
        <v>2012.1582699999999</v>
      </c>
      <c r="J105" s="465">
        <v>-18.258396666637999</v>
      </c>
      <c r="K105" s="472">
        <v>0.90842359819399998</v>
      </c>
    </row>
    <row r="106" spans="1:11" ht="14.45" customHeight="1" thickBot="1" x14ac:dyDescent="0.25">
      <c r="A106" s="481" t="s">
        <v>370</v>
      </c>
      <c r="B106" s="459">
        <v>547.51382705316405</v>
      </c>
      <c r="C106" s="459">
        <v>200.53700000000001</v>
      </c>
      <c r="D106" s="460">
        <v>-346.97682705316299</v>
      </c>
      <c r="E106" s="461">
        <v>0.36626837550199998</v>
      </c>
      <c r="F106" s="459">
        <v>230.99999999999699</v>
      </c>
      <c r="G106" s="460">
        <v>211.74999999999699</v>
      </c>
      <c r="H106" s="462">
        <v>19.707000000000001</v>
      </c>
      <c r="I106" s="459">
        <v>216.785</v>
      </c>
      <c r="J106" s="460">
        <v>5.0350000000020003</v>
      </c>
      <c r="K106" s="463">
        <v>0.93846320346300005</v>
      </c>
    </row>
    <row r="107" spans="1:11" ht="14.45" customHeight="1" thickBot="1" x14ac:dyDescent="0.25">
      <c r="A107" s="481" t="s">
        <v>371</v>
      </c>
      <c r="B107" s="459">
        <v>9.7847945403440004</v>
      </c>
      <c r="C107" s="459">
        <v>9.2460000000000004</v>
      </c>
      <c r="D107" s="460">
        <v>-0.53879454034399998</v>
      </c>
      <c r="E107" s="461">
        <v>0.94493552847399997</v>
      </c>
      <c r="F107" s="459">
        <v>8.9999999999989999</v>
      </c>
      <c r="G107" s="460">
        <v>8.2499999999989999</v>
      </c>
      <c r="H107" s="462">
        <v>0.81705000000000005</v>
      </c>
      <c r="I107" s="459">
        <v>8.9875399999990009</v>
      </c>
      <c r="J107" s="460">
        <v>0.73753999999999997</v>
      </c>
      <c r="K107" s="463">
        <v>0.99861555555500003</v>
      </c>
    </row>
    <row r="108" spans="1:11" ht="14.45" customHeight="1" thickBot="1" x14ac:dyDescent="0.25">
      <c r="A108" s="481" t="s">
        <v>372</v>
      </c>
      <c r="B108" s="459">
        <v>1722.5500042588001</v>
      </c>
      <c r="C108" s="459">
        <v>1989.6389999999999</v>
      </c>
      <c r="D108" s="460">
        <v>267.088995741205</v>
      </c>
      <c r="E108" s="461">
        <v>1.155054422269</v>
      </c>
      <c r="F108" s="459">
        <v>1941.99999999997</v>
      </c>
      <c r="G108" s="460">
        <v>1780.1666666666399</v>
      </c>
      <c r="H108" s="462">
        <v>161.441</v>
      </c>
      <c r="I108" s="459">
        <v>1755.7260000000001</v>
      </c>
      <c r="J108" s="460">
        <v>-24.440666666641999</v>
      </c>
      <c r="K108" s="463">
        <v>0.90408135942300005</v>
      </c>
    </row>
    <row r="109" spans="1:11" ht="14.45" customHeight="1" thickBot="1" x14ac:dyDescent="0.25">
      <c r="A109" s="481" t="s">
        <v>373</v>
      </c>
      <c r="B109" s="459">
        <v>23.788730421535</v>
      </c>
      <c r="C109" s="459">
        <v>30.216000000000001</v>
      </c>
      <c r="D109" s="460">
        <v>6.4272695784640002</v>
      </c>
      <c r="E109" s="461">
        <v>1.270181277629</v>
      </c>
      <c r="F109" s="459">
        <v>29.999999999999002</v>
      </c>
      <c r="G109" s="460">
        <v>27.499999999999002</v>
      </c>
      <c r="H109" s="462">
        <v>2.5179999999999998</v>
      </c>
      <c r="I109" s="459">
        <v>27.698</v>
      </c>
      <c r="J109" s="460">
        <v>0.19800000000000001</v>
      </c>
      <c r="K109" s="463">
        <v>0.92326666666599999</v>
      </c>
    </row>
    <row r="110" spans="1:11" ht="14.45" customHeight="1" thickBot="1" x14ac:dyDescent="0.25">
      <c r="A110" s="481" t="s">
        <v>374</v>
      </c>
      <c r="B110" s="459">
        <v>3.2360920359879999</v>
      </c>
      <c r="C110" s="459">
        <v>3.048</v>
      </c>
      <c r="D110" s="460">
        <v>-0.18809203598800001</v>
      </c>
      <c r="E110" s="461">
        <v>0.94187679648800005</v>
      </c>
      <c r="F110" s="459">
        <v>2.9999999999989999</v>
      </c>
      <c r="G110" s="460">
        <v>2.7499999999989999</v>
      </c>
      <c r="H110" s="462">
        <v>0.26924999999999999</v>
      </c>
      <c r="I110" s="459">
        <v>2.9617300000000002</v>
      </c>
      <c r="J110" s="460">
        <v>0.21173</v>
      </c>
      <c r="K110" s="463">
        <v>0.98724333333299996</v>
      </c>
    </row>
    <row r="111" spans="1:11" ht="14.45" customHeight="1" thickBot="1" x14ac:dyDescent="0.25">
      <c r="A111" s="479" t="s">
        <v>375</v>
      </c>
      <c r="B111" s="459">
        <v>19</v>
      </c>
      <c r="C111" s="459">
        <v>38.798560000000002</v>
      </c>
      <c r="D111" s="460">
        <v>19.798559999999998</v>
      </c>
      <c r="E111" s="461">
        <v>2.0420294736839999</v>
      </c>
      <c r="F111" s="459">
        <v>47</v>
      </c>
      <c r="G111" s="460">
        <v>43.083333333333002</v>
      </c>
      <c r="H111" s="462">
        <v>0</v>
      </c>
      <c r="I111" s="459">
        <v>47.141599999999002</v>
      </c>
      <c r="J111" s="460">
        <v>4.0582666666660003</v>
      </c>
      <c r="K111" s="463">
        <v>1.0030127659570001</v>
      </c>
    </row>
    <row r="112" spans="1:11" ht="14.45" customHeight="1" thickBot="1" x14ac:dyDescent="0.25">
      <c r="A112" s="480" t="s">
        <v>376</v>
      </c>
      <c r="B112" s="464">
        <v>19</v>
      </c>
      <c r="C112" s="464">
        <v>38.798560000000002</v>
      </c>
      <c r="D112" s="465">
        <v>19.798559999999998</v>
      </c>
      <c r="E112" s="471">
        <v>2.0420294736839999</v>
      </c>
      <c r="F112" s="464">
        <v>47</v>
      </c>
      <c r="G112" s="465">
        <v>43.083333333333002</v>
      </c>
      <c r="H112" s="467">
        <v>0</v>
      </c>
      <c r="I112" s="464">
        <v>47.141599999999002</v>
      </c>
      <c r="J112" s="465">
        <v>4.0582666666660003</v>
      </c>
      <c r="K112" s="472">
        <v>1.0030127659570001</v>
      </c>
    </row>
    <row r="113" spans="1:11" ht="14.45" customHeight="1" thickBot="1" x14ac:dyDescent="0.25">
      <c r="A113" s="481" t="s">
        <v>377</v>
      </c>
      <c r="B113" s="459">
        <v>19</v>
      </c>
      <c r="C113" s="459">
        <v>38.798560000000002</v>
      </c>
      <c r="D113" s="460">
        <v>19.798559999999998</v>
      </c>
      <c r="E113" s="461">
        <v>2.0420294736839999</v>
      </c>
      <c r="F113" s="459">
        <v>47</v>
      </c>
      <c r="G113" s="460">
        <v>43.083333333333002</v>
      </c>
      <c r="H113" s="462">
        <v>0</v>
      </c>
      <c r="I113" s="459">
        <v>47.141599999999002</v>
      </c>
      <c r="J113" s="460">
        <v>4.0582666666660003</v>
      </c>
      <c r="K113" s="463">
        <v>1.0030127659570001</v>
      </c>
    </row>
    <row r="114" spans="1:11" ht="14.45" customHeight="1" thickBot="1" x14ac:dyDescent="0.25">
      <c r="A114" s="478" t="s">
        <v>378</v>
      </c>
      <c r="B114" s="459">
        <v>0</v>
      </c>
      <c r="C114" s="459">
        <v>0</v>
      </c>
      <c r="D114" s="460">
        <v>0</v>
      </c>
      <c r="E114" s="461">
        <v>1</v>
      </c>
      <c r="F114" s="459">
        <v>0</v>
      </c>
      <c r="G114" s="460">
        <v>0</v>
      </c>
      <c r="H114" s="462">
        <v>1.1469999999999999E-2</v>
      </c>
      <c r="I114" s="459">
        <v>0.49922</v>
      </c>
      <c r="J114" s="460">
        <v>0.49922</v>
      </c>
      <c r="K114" s="470" t="s">
        <v>271</v>
      </c>
    </row>
    <row r="115" spans="1:11" ht="14.45" customHeight="1" thickBot="1" x14ac:dyDescent="0.25">
      <c r="A115" s="479" t="s">
        <v>379</v>
      </c>
      <c r="B115" s="459">
        <v>0</v>
      </c>
      <c r="C115" s="459">
        <v>0</v>
      </c>
      <c r="D115" s="460">
        <v>0</v>
      </c>
      <c r="E115" s="461">
        <v>1</v>
      </c>
      <c r="F115" s="459">
        <v>0</v>
      </c>
      <c r="G115" s="460">
        <v>0</v>
      </c>
      <c r="H115" s="462">
        <v>1.1469999999999999E-2</v>
      </c>
      <c r="I115" s="459">
        <v>0.49922</v>
      </c>
      <c r="J115" s="460">
        <v>0.49922</v>
      </c>
      <c r="K115" s="470" t="s">
        <v>271</v>
      </c>
    </row>
    <row r="116" spans="1:11" ht="14.45" customHeight="1" thickBot="1" x14ac:dyDescent="0.25">
      <c r="A116" s="480" t="s">
        <v>380</v>
      </c>
      <c r="B116" s="464">
        <v>0</v>
      </c>
      <c r="C116" s="464">
        <v>0</v>
      </c>
      <c r="D116" s="465">
        <v>0</v>
      </c>
      <c r="E116" s="471">
        <v>1</v>
      </c>
      <c r="F116" s="464">
        <v>0</v>
      </c>
      <c r="G116" s="465">
        <v>0</v>
      </c>
      <c r="H116" s="467">
        <v>1.1469999999999999E-2</v>
      </c>
      <c r="I116" s="464">
        <v>0.49922</v>
      </c>
      <c r="J116" s="465">
        <v>0.49922</v>
      </c>
      <c r="K116" s="468" t="s">
        <v>271</v>
      </c>
    </row>
    <row r="117" spans="1:11" ht="14.45" customHeight="1" thickBot="1" x14ac:dyDescent="0.25">
      <c r="A117" s="481" t="s">
        <v>381</v>
      </c>
      <c r="B117" s="459">
        <v>0</v>
      </c>
      <c r="C117" s="459">
        <v>0</v>
      </c>
      <c r="D117" s="460">
        <v>0</v>
      </c>
      <c r="E117" s="461">
        <v>1</v>
      </c>
      <c r="F117" s="459">
        <v>0</v>
      </c>
      <c r="G117" s="460">
        <v>0</v>
      </c>
      <c r="H117" s="462">
        <v>1.1469999999999999E-2</v>
      </c>
      <c r="I117" s="459">
        <v>0.49922</v>
      </c>
      <c r="J117" s="460">
        <v>0.49922</v>
      </c>
      <c r="K117" s="470" t="s">
        <v>271</v>
      </c>
    </row>
    <row r="118" spans="1:11" ht="14.45" customHeight="1" thickBot="1" x14ac:dyDescent="0.25">
      <c r="A118" s="477" t="s">
        <v>382</v>
      </c>
      <c r="B118" s="459">
        <v>82055.708253795805</v>
      </c>
      <c r="C118" s="459">
        <v>128896.87291000001</v>
      </c>
      <c r="D118" s="460">
        <v>46841.164656204201</v>
      </c>
      <c r="E118" s="461">
        <v>1.5708459003399999</v>
      </c>
      <c r="F118" s="459">
        <v>154725.69903063201</v>
      </c>
      <c r="G118" s="460">
        <v>141831.89077807899</v>
      </c>
      <c r="H118" s="462">
        <v>14813.663399999999</v>
      </c>
      <c r="I118" s="459">
        <v>124763.55226</v>
      </c>
      <c r="J118" s="460">
        <v>-17068.338518079101</v>
      </c>
      <c r="K118" s="463">
        <v>0.80635313358799998</v>
      </c>
    </row>
    <row r="119" spans="1:11" ht="14.45" customHeight="1" thickBot="1" x14ac:dyDescent="0.25">
      <c r="A119" s="478" t="s">
        <v>383</v>
      </c>
      <c r="B119" s="459">
        <v>81996.941818168503</v>
      </c>
      <c r="C119" s="459">
        <v>128778.59467999999</v>
      </c>
      <c r="D119" s="460">
        <v>46781.652861831499</v>
      </c>
      <c r="E119" s="461">
        <v>1.5705292395599999</v>
      </c>
      <c r="F119" s="459">
        <v>154725.69903063201</v>
      </c>
      <c r="G119" s="460">
        <v>141831.89077807899</v>
      </c>
      <c r="H119" s="462">
        <v>14813.663200000001</v>
      </c>
      <c r="I119" s="459">
        <v>124721.83132</v>
      </c>
      <c r="J119" s="460">
        <v>-17110.059458079199</v>
      </c>
      <c r="K119" s="463">
        <v>0.806083489047</v>
      </c>
    </row>
    <row r="120" spans="1:11" ht="14.45" customHeight="1" thickBot="1" x14ac:dyDescent="0.25">
      <c r="A120" s="479" t="s">
        <v>384</v>
      </c>
      <c r="B120" s="459">
        <v>81996.941818168503</v>
      </c>
      <c r="C120" s="459">
        <v>128778.59467999999</v>
      </c>
      <c r="D120" s="460">
        <v>46781.652861831499</v>
      </c>
      <c r="E120" s="461">
        <v>1.5705292395599999</v>
      </c>
      <c r="F120" s="459">
        <v>154725.69903063201</v>
      </c>
      <c r="G120" s="460">
        <v>141831.89077807899</v>
      </c>
      <c r="H120" s="462">
        <v>14813.663200000001</v>
      </c>
      <c r="I120" s="459">
        <v>124721.83132</v>
      </c>
      <c r="J120" s="460">
        <v>-17110.059458079199</v>
      </c>
      <c r="K120" s="463">
        <v>0.806083489047</v>
      </c>
    </row>
    <row r="121" spans="1:11" ht="14.45" customHeight="1" thickBot="1" x14ac:dyDescent="0.25">
      <c r="A121" s="480" t="s">
        <v>385</v>
      </c>
      <c r="B121" s="464">
        <v>1090.5053085423201</v>
      </c>
      <c r="C121" s="464">
        <v>711.52372000000003</v>
      </c>
      <c r="D121" s="465">
        <v>-378.981588542324</v>
      </c>
      <c r="E121" s="471">
        <v>0.65247157847500004</v>
      </c>
      <c r="F121" s="464">
        <v>735.82672162376798</v>
      </c>
      <c r="G121" s="465">
        <v>674.50782815512105</v>
      </c>
      <c r="H121" s="467">
        <v>23.166879999999999</v>
      </c>
      <c r="I121" s="464">
        <v>553.11793999999998</v>
      </c>
      <c r="J121" s="465">
        <v>-121.389888155121</v>
      </c>
      <c r="K121" s="472">
        <v>0.75169591392299995</v>
      </c>
    </row>
    <row r="122" spans="1:11" ht="14.45" customHeight="1" thickBot="1" x14ac:dyDescent="0.25">
      <c r="A122" s="481" t="s">
        <v>386</v>
      </c>
      <c r="B122" s="459">
        <v>850.42803222267798</v>
      </c>
      <c r="C122" s="459">
        <v>512.25102000000004</v>
      </c>
      <c r="D122" s="460">
        <v>-338.177012222678</v>
      </c>
      <c r="E122" s="461">
        <v>0.60234493759700003</v>
      </c>
      <c r="F122" s="459">
        <v>513.03051154009199</v>
      </c>
      <c r="G122" s="460">
        <v>470.27796891175097</v>
      </c>
      <c r="H122" s="462">
        <v>18.648</v>
      </c>
      <c r="I122" s="459">
        <v>434.67959999999999</v>
      </c>
      <c r="J122" s="460">
        <v>-35.598368911751002</v>
      </c>
      <c r="K122" s="463">
        <v>0.84727826166700004</v>
      </c>
    </row>
    <row r="123" spans="1:11" ht="14.45" customHeight="1" thickBot="1" x14ac:dyDescent="0.25">
      <c r="A123" s="481" t="s">
        <v>387</v>
      </c>
      <c r="B123" s="459">
        <v>0</v>
      </c>
      <c r="C123" s="459">
        <v>0</v>
      </c>
      <c r="D123" s="460">
        <v>0</v>
      </c>
      <c r="E123" s="461">
        <v>1</v>
      </c>
      <c r="F123" s="459">
        <v>0</v>
      </c>
      <c r="G123" s="460">
        <v>0</v>
      </c>
      <c r="H123" s="462">
        <v>0</v>
      </c>
      <c r="I123" s="459">
        <v>7.5034999999999998</v>
      </c>
      <c r="J123" s="460">
        <v>7.5034999999999998</v>
      </c>
      <c r="K123" s="470" t="s">
        <v>283</v>
      </c>
    </row>
    <row r="124" spans="1:11" ht="14.45" customHeight="1" thickBot="1" x14ac:dyDescent="0.25">
      <c r="A124" s="481" t="s">
        <v>388</v>
      </c>
      <c r="B124" s="459">
        <v>204.45259650181299</v>
      </c>
      <c r="C124" s="459">
        <v>156.74359999999999</v>
      </c>
      <c r="D124" s="460">
        <v>-47.708996501812997</v>
      </c>
      <c r="E124" s="461">
        <v>0.76665008262000001</v>
      </c>
      <c r="F124" s="459">
        <v>181.50703509963299</v>
      </c>
      <c r="G124" s="460">
        <v>166.38144884133001</v>
      </c>
      <c r="H124" s="462">
        <v>0.93208000000000002</v>
      </c>
      <c r="I124" s="459">
        <v>101.23706</v>
      </c>
      <c r="J124" s="460">
        <v>-65.144388841329999</v>
      </c>
      <c r="K124" s="463">
        <v>0.55775832569999995</v>
      </c>
    </row>
    <row r="125" spans="1:11" ht="14.45" customHeight="1" thickBot="1" x14ac:dyDescent="0.25">
      <c r="A125" s="481" t="s">
        <v>389</v>
      </c>
      <c r="B125" s="459">
        <v>35.624679817832998</v>
      </c>
      <c r="C125" s="459">
        <v>42.5291</v>
      </c>
      <c r="D125" s="460">
        <v>6.9044201821659996</v>
      </c>
      <c r="E125" s="461">
        <v>1.193810027696</v>
      </c>
      <c r="F125" s="459">
        <v>41.289174984043001</v>
      </c>
      <c r="G125" s="460">
        <v>37.848410402039001</v>
      </c>
      <c r="H125" s="462">
        <v>3.5868000000000002</v>
      </c>
      <c r="I125" s="459">
        <v>9.6977799999999998</v>
      </c>
      <c r="J125" s="460">
        <v>-28.150630402038999</v>
      </c>
      <c r="K125" s="463">
        <v>0.23487463732899999</v>
      </c>
    </row>
    <row r="126" spans="1:11" ht="14.45" customHeight="1" thickBot="1" x14ac:dyDescent="0.25">
      <c r="A126" s="480" t="s">
        <v>390</v>
      </c>
      <c r="B126" s="464">
        <v>229.806354426029</v>
      </c>
      <c r="C126" s="464">
        <v>242.98500000000001</v>
      </c>
      <c r="D126" s="465">
        <v>13.178645573971</v>
      </c>
      <c r="E126" s="471">
        <v>1.057346741376</v>
      </c>
      <c r="F126" s="464">
        <v>0</v>
      </c>
      <c r="G126" s="465">
        <v>0</v>
      </c>
      <c r="H126" s="467">
        <v>0</v>
      </c>
      <c r="I126" s="464">
        <v>0</v>
      </c>
      <c r="J126" s="465">
        <v>0</v>
      </c>
      <c r="K126" s="468" t="s">
        <v>271</v>
      </c>
    </row>
    <row r="127" spans="1:11" ht="14.45" customHeight="1" thickBot="1" x14ac:dyDescent="0.25">
      <c r="A127" s="481" t="s">
        <v>391</v>
      </c>
      <c r="B127" s="459">
        <v>214.734565163003</v>
      </c>
      <c r="C127" s="459">
        <v>237.9992</v>
      </c>
      <c r="D127" s="460">
        <v>23.264634836997001</v>
      </c>
      <c r="E127" s="461">
        <v>1.1083413600380001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271</v>
      </c>
    </row>
    <row r="128" spans="1:11" ht="14.45" customHeight="1" thickBot="1" x14ac:dyDescent="0.25">
      <c r="A128" s="481" t="s">
        <v>392</v>
      </c>
      <c r="B128" s="459">
        <v>15.071789263025</v>
      </c>
      <c r="C128" s="459">
        <v>4.9858000000000002</v>
      </c>
      <c r="D128" s="460">
        <v>-10.085989263025001</v>
      </c>
      <c r="E128" s="461">
        <v>0.33080345757099999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</row>
    <row r="129" spans="1:11" ht="14.45" customHeight="1" thickBot="1" x14ac:dyDescent="0.25">
      <c r="A129" s="483" t="s">
        <v>393</v>
      </c>
      <c r="B129" s="459">
        <v>97.608029879605994</v>
      </c>
      <c r="C129" s="459">
        <v>220.374</v>
      </c>
      <c r="D129" s="460">
        <v>122.76597012039301</v>
      </c>
      <c r="E129" s="461">
        <v>2.2577445756440002</v>
      </c>
      <c r="F129" s="459">
        <v>303.64711197587701</v>
      </c>
      <c r="G129" s="460">
        <v>278.343185977887</v>
      </c>
      <c r="H129" s="462">
        <v>18.304670000000002</v>
      </c>
      <c r="I129" s="459">
        <v>357.28717</v>
      </c>
      <c r="J129" s="460">
        <v>78.943984022112005</v>
      </c>
      <c r="K129" s="463">
        <v>1.176652620454</v>
      </c>
    </row>
    <row r="130" spans="1:11" ht="14.45" customHeight="1" thickBot="1" x14ac:dyDescent="0.25">
      <c r="A130" s="481" t="s">
        <v>394</v>
      </c>
      <c r="B130" s="459">
        <v>0</v>
      </c>
      <c r="C130" s="459">
        <v>0</v>
      </c>
      <c r="D130" s="460">
        <v>0</v>
      </c>
      <c r="E130" s="461">
        <v>1</v>
      </c>
      <c r="F130" s="459">
        <v>8.8602062356320008</v>
      </c>
      <c r="G130" s="460">
        <v>8.1218557159960003</v>
      </c>
      <c r="H130" s="462">
        <v>2.6477499999999998</v>
      </c>
      <c r="I130" s="459">
        <v>6.0134999999999996</v>
      </c>
      <c r="J130" s="460">
        <v>-2.1083557159959998</v>
      </c>
      <c r="K130" s="463">
        <v>0.67870880655300003</v>
      </c>
    </row>
    <row r="131" spans="1:11" ht="14.45" customHeight="1" thickBot="1" x14ac:dyDescent="0.25">
      <c r="A131" s="481" t="s">
        <v>395</v>
      </c>
      <c r="B131" s="459">
        <v>0</v>
      </c>
      <c r="C131" s="459">
        <v>0</v>
      </c>
      <c r="D131" s="460">
        <v>0</v>
      </c>
      <c r="E131" s="461">
        <v>1</v>
      </c>
      <c r="F131" s="459">
        <v>294.78690574024398</v>
      </c>
      <c r="G131" s="460">
        <v>270.22133026188999</v>
      </c>
      <c r="H131" s="462">
        <v>15.65692</v>
      </c>
      <c r="I131" s="459">
        <v>351.27366999999998</v>
      </c>
      <c r="J131" s="460">
        <v>81.052339738108998</v>
      </c>
      <c r="K131" s="463">
        <v>1.1916189734339999</v>
      </c>
    </row>
    <row r="132" spans="1:11" ht="14.45" customHeight="1" thickBot="1" x14ac:dyDescent="0.25">
      <c r="A132" s="481" t="s">
        <v>396</v>
      </c>
      <c r="B132" s="459">
        <v>2.8033184410879999</v>
      </c>
      <c r="C132" s="459">
        <v>21.834759999999999</v>
      </c>
      <c r="D132" s="460">
        <v>19.031441558910998</v>
      </c>
      <c r="E132" s="461">
        <v>7.7888975008910002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271</v>
      </c>
    </row>
    <row r="133" spans="1:11" ht="14.45" customHeight="1" thickBot="1" x14ac:dyDescent="0.25">
      <c r="A133" s="481" t="s">
        <v>397</v>
      </c>
      <c r="B133" s="459">
        <v>94.804711438517998</v>
      </c>
      <c r="C133" s="459">
        <v>198.53924000000001</v>
      </c>
      <c r="D133" s="460">
        <v>103.73452856148199</v>
      </c>
      <c r="E133" s="461">
        <v>2.0941917019459999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5" customHeight="1" thickBot="1" x14ac:dyDescent="0.25">
      <c r="A134" s="480" t="s">
        <v>398</v>
      </c>
      <c r="B134" s="464">
        <v>1209.36956440425</v>
      </c>
      <c r="C134" s="464">
        <v>880.15805999999998</v>
      </c>
      <c r="D134" s="465">
        <v>-329.211504404251</v>
      </c>
      <c r="E134" s="471">
        <v>0.72778254547300003</v>
      </c>
      <c r="F134" s="464">
        <v>919</v>
      </c>
      <c r="G134" s="465">
        <v>842.41666666666697</v>
      </c>
      <c r="H134" s="467">
        <v>85.257900000000006</v>
      </c>
      <c r="I134" s="464">
        <v>950.53369999999995</v>
      </c>
      <c r="J134" s="465">
        <v>108.117033333333</v>
      </c>
      <c r="K134" s="472">
        <v>1.034313057671</v>
      </c>
    </row>
    <row r="135" spans="1:11" ht="14.45" customHeight="1" thickBot="1" x14ac:dyDescent="0.25">
      <c r="A135" s="481" t="s">
        <v>399</v>
      </c>
      <c r="B135" s="459">
        <v>1209.36956440425</v>
      </c>
      <c r="C135" s="459">
        <v>880.15805999999998</v>
      </c>
      <c r="D135" s="460">
        <v>-329.211504404251</v>
      </c>
      <c r="E135" s="461">
        <v>0.72778254547300003</v>
      </c>
      <c r="F135" s="459">
        <v>919</v>
      </c>
      <c r="G135" s="460">
        <v>842.41666666666697</v>
      </c>
      <c r="H135" s="462">
        <v>85.257900000000006</v>
      </c>
      <c r="I135" s="459">
        <v>950.53369999999995</v>
      </c>
      <c r="J135" s="460">
        <v>108.117033333333</v>
      </c>
      <c r="K135" s="463">
        <v>1.034313057671</v>
      </c>
    </row>
    <row r="136" spans="1:11" ht="14.45" customHeight="1" thickBot="1" x14ac:dyDescent="0.25">
      <c r="A136" s="480" t="s">
        <v>400</v>
      </c>
      <c r="B136" s="464">
        <v>79369.652560916307</v>
      </c>
      <c r="C136" s="464">
        <v>121118.65717000001</v>
      </c>
      <c r="D136" s="465">
        <v>41749.004609083699</v>
      </c>
      <c r="E136" s="471">
        <v>1.5260071483490001</v>
      </c>
      <c r="F136" s="464">
        <v>152767.22519703201</v>
      </c>
      <c r="G136" s="465">
        <v>140036.62309727899</v>
      </c>
      <c r="H136" s="467">
        <v>10873.68576</v>
      </c>
      <c r="I136" s="464">
        <v>116533.11386</v>
      </c>
      <c r="J136" s="465">
        <v>-23503.509237279501</v>
      </c>
      <c r="K136" s="472">
        <v>0.76281488853099999</v>
      </c>
    </row>
    <row r="137" spans="1:11" ht="14.45" customHeight="1" thickBot="1" x14ac:dyDescent="0.25">
      <c r="A137" s="481" t="s">
        <v>401</v>
      </c>
      <c r="B137" s="459">
        <v>30195.802507161599</v>
      </c>
      <c r="C137" s="459">
        <v>45074.89142</v>
      </c>
      <c r="D137" s="460">
        <v>14879.088912838401</v>
      </c>
      <c r="E137" s="461">
        <v>1.4927535510700001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271</v>
      </c>
    </row>
    <row r="138" spans="1:11" ht="14.45" customHeight="1" thickBot="1" x14ac:dyDescent="0.25">
      <c r="A138" s="481" t="s">
        <v>402</v>
      </c>
      <c r="B138" s="459">
        <v>49173.850053754701</v>
      </c>
      <c r="C138" s="459">
        <v>76043.765750000006</v>
      </c>
      <c r="D138" s="460">
        <v>26869.915696245302</v>
      </c>
      <c r="E138" s="461">
        <v>1.5464269254259999</v>
      </c>
      <c r="F138" s="459">
        <v>152767.22519703201</v>
      </c>
      <c r="G138" s="460">
        <v>140036.62309727899</v>
      </c>
      <c r="H138" s="462">
        <v>10873.68576</v>
      </c>
      <c r="I138" s="459">
        <v>116533.11386</v>
      </c>
      <c r="J138" s="460">
        <v>-23503.509237279501</v>
      </c>
      <c r="K138" s="463">
        <v>0.76281488853099999</v>
      </c>
    </row>
    <row r="139" spans="1:11" ht="14.45" customHeight="1" thickBot="1" x14ac:dyDescent="0.25">
      <c r="A139" s="480" t="s">
        <v>403</v>
      </c>
      <c r="B139" s="464">
        <v>0</v>
      </c>
      <c r="C139" s="464">
        <v>5604.8967300000004</v>
      </c>
      <c r="D139" s="465">
        <v>5604.8967300000004</v>
      </c>
      <c r="E139" s="466" t="s">
        <v>271</v>
      </c>
      <c r="F139" s="464">
        <v>0</v>
      </c>
      <c r="G139" s="465">
        <v>0</v>
      </c>
      <c r="H139" s="467">
        <v>3813.2479899999998</v>
      </c>
      <c r="I139" s="464">
        <v>6327.7786500000002</v>
      </c>
      <c r="J139" s="465">
        <v>6327.7786500000002</v>
      </c>
      <c r="K139" s="468" t="s">
        <v>271</v>
      </c>
    </row>
    <row r="140" spans="1:11" ht="14.45" customHeight="1" thickBot="1" x14ac:dyDescent="0.25">
      <c r="A140" s="481" t="s">
        <v>404</v>
      </c>
      <c r="B140" s="459">
        <v>0</v>
      </c>
      <c r="C140" s="459">
        <v>1629.39446</v>
      </c>
      <c r="D140" s="460">
        <v>1629.39446</v>
      </c>
      <c r="E140" s="469" t="s">
        <v>271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70" t="s">
        <v>271</v>
      </c>
    </row>
    <row r="141" spans="1:11" ht="14.45" customHeight="1" thickBot="1" x14ac:dyDescent="0.25">
      <c r="A141" s="481" t="s">
        <v>405</v>
      </c>
      <c r="B141" s="459">
        <v>0</v>
      </c>
      <c r="C141" s="459">
        <v>3975.50227</v>
      </c>
      <c r="D141" s="460">
        <v>3975.50227</v>
      </c>
      <c r="E141" s="469" t="s">
        <v>271</v>
      </c>
      <c r="F141" s="459">
        <v>0</v>
      </c>
      <c r="G141" s="460">
        <v>0</v>
      </c>
      <c r="H141" s="462">
        <v>3813.2479899999998</v>
      </c>
      <c r="I141" s="459">
        <v>6327.7786500000002</v>
      </c>
      <c r="J141" s="460">
        <v>6327.7786500000002</v>
      </c>
      <c r="K141" s="470" t="s">
        <v>271</v>
      </c>
    </row>
    <row r="142" spans="1:11" ht="14.45" customHeight="1" thickBot="1" x14ac:dyDescent="0.25">
      <c r="A142" s="478" t="s">
        <v>406</v>
      </c>
      <c r="B142" s="459">
        <v>58.76643562724</v>
      </c>
      <c r="C142" s="459">
        <v>118.27822999999999</v>
      </c>
      <c r="D142" s="460">
        <v>59.511794372758999</v>
      </c>
      <c r="E142" s="461">
        <v>2.0126834091179999</v>
      </c>
      <c r="F142" s="459">
        <v>0</v>
      </c>
      <c r="G142" s="460">
        <v>0</v>
      </c>
      <c r="H142" s="462">
        <v>2.0000000000000001E-4</v>
      </c>
      <c r="I142" s="459">
        <v>41.720939999999999</v>
      </c>
      <c r="J142" s="460">
        <v>41.720939999999999</v>
      </c>
      <c r="K142" s="470" t="s">
        <v>271</v>
      </c>
    </row>
    <row r="143" spans="1:11" ht="14.45" customHeight="1" thickBot="1" x14ac:dyDescent="0.25">
      <c r="A143" s="479" t="s">
        <v>407</v>
      </c>
      <c r="B143" s="459">
        <v>0</v>
      </c>
      <c r="C143" s="459">
        <v>81.75</v>
      </c>
      <c r="D143" s="460">
        <v>81.75</v>
      </c>
      <c r="E143" s="469" t="s">
        <v>271</v>
      </c>
      <c r="F143" s="459">
        <v>0</v>
      </c>
      <c r="G143" s="460">
        <v>0</v>
      </c>
      <c r="H143" s="462">
        <v>0</v>
      </c>
      <c r="I143" s="459">
        <v>15.25</v>
      </c>
      <c r="J143" s="460">
        <v>15.25</v>
      </c>
      <c r="K143" s="470" t="s">
        <v>271</v>
      </c>
    </row>
    <row r="144" spans="1:11" ht="14.45" customHeight="1" thickBot="1" x14ac:dyDescent="0.25">
      <c r="A144" s="480" t="s">
        <v>408</v>
      </c>
      <c r="B144" s="464">
        <v>0</v>
      </c>
      <c r="C144" s="464">
        <v>81.75</v>
      </c>
      <c r="D144" s="465">
        <v>81.75</v>
      </c>
      <c r="E144" s="466" t="s">
        <v>271</v>
      </c>
      <c r="F144" s="464">
        <v>0</v>
      </c>
      <c r="G144" s="465">
        <v>0</v>
      </c>
      <c r="H144" s="467">
        <v>0</v>
      </c>
      <c r="I144" s="464">
        <v>15.25</v>
      </c>
      <c r="J144" s="465">
        <v>15.25</v>
      </c>
      <c r="K144" s="468" t="s">
        <v>271</v>
      </c>
    </row>
    <row r="145" spans="1:11" ht="14.45" customHeight="1" thickBot="1" x14ac:dyDescent="0.25">
      <c r="A145" s="481" t="s">
        <v>409</v>
      </c>
      <c r="B145" s="459">
        <v>0</v>
      </c>
      <c r="C145" s="459">
        <v>81.75</v>
      </c>
      <c r="D145" s="460">
        <v>81.75</v>
      </c>
      <c r="E145" s="469" t="s">
        <v>271</v>
      </c>
      <c r="F145" s="459">
        <v>0</v>
      </c>
      <c r="G145" s="460">
        <v>0</v>
      </c>
      <c r="H145" s="462">
        <v>0</v>
      </c>
      <c r="I145" s="459">
        <v>15.25</v>
      </c>
      <c r="J145" s="460">
        <v>15.25</v>
      </c>
      <c r="K145" s="470" t="s">
        <v>271</v>
      </c>
    </row>
    <row r="146" spans="1:11" ht="14.45" customHeight="1" thickBot="1" x14ac:dyDescent="0.25">
      <c r="A146" s="484" t="s">
        <v>410</v>
      </c>
      <c r="B146" s="464">
        <v>58.76643562724</v>
      </c>
      <c r="C146" s="464">
        <v>36.528230000000001</v>
      </c>
      <c r="D146" s="465">
        <v>-22.238205627239999</v>
      </c>
      <c r="E146" s="471">
        <v>0.62158321514799997</v>
      </c>
      <c r="F146" s="464">
        <v>0</v>
      </c>
      <c r="G146" s="465">
        <v>0</v>
      </c>
      <c r="H146" s="467">
        <v>2.0000000000000001E-4</v>
      </c>
      <c r="I146" s="464">
        <v>26.470939999999999</v>
      </c>
      <c r="J146" s="465">
        <v>26.470939999999999</v>
      </c>
      <c r="K146" s="468" t="s">
        <v>271</v>
      </c>
    </row>
    <row r="147" spans="1:11" ht="14.45" customHeight="1" thickBot="1" x14ac:dyDescent="0.25">
      <c r="A147" s="480" t="s">
        <v>411</v>
      </c>
      <c r="B147" s="464">
        <v>0</v>
      </c>
      <c r="C147" s="464">
        <v>19.99925</v>
      </c>
      <c r="D147" s="465">
        <v>19.99925</v>
      </c>
      <c r="E147" s="466" t="s">
        <v>271</v>
      </c>
      <c r="F147" s="464">
        <v>0</v>
      </c>
      <c r="G147" s="465">
        <v>0</v>
      </c>
      <c r="H147" s="467">
        <v>2.0000000000000001E-4</v>
      </c>
      <c r="I147" s="464">
        <v>-1.1999999899999999E-4</v>
      </c>
      <c r="J147" s="465">
        <v>-1.1999999899999999E-4</v>
      </c>
      <c r="K147" s="468" t="s">
        <v>271</v>
      </c>
    </row>
    <row r="148" spans="1:11" ht="14.45" customHeight="1" thickBot="1" x14ac:dyDescent="0.25">
      <c r="A148" s="481" t="s">
        <v>412</v>
      </c>
      <c r="B148" s="459">
        <v>0</v>
      </c>
      <c r="C148" s="459">
        <v>-7.4999999900000002E-4</v>
      </c>
      <c r="D148" s="460">
        <v>-7.4999999900000002E-4</v>
      </c>
      <c r="E148" s="469" t="s">
        <v>271</v>
      </c>
      <c r="F148" s="459">
        <v>0</v>
      </c>
      <c r="G148" s="460">
        <v>0</v>
      </c>
      <c r="H148" s="462">
        <v>2.0000000000000001E-4</v>
      </c>
      <c r="I148" s="459">
        <v>-1.1999999899999999E-4</v>
      </c>
      <c r="J148" s="460">
        <v>-1.1999999899999999E-4</v>
      </c>
      <c r="K148" s="470" t="s">
        <v>271</v>
      </c>
    </row>
    <row r="149" spans="1:11" ht="14.45" customHeight="1" thickBot="1" x14ac:dyDescent="0.25">
      <c r="A149" s="481" t="s">
        <v>413</v>
      </c>
      <c r="B149" s="459">
        <v>0</v>
      </c>
      <c r="C149" s="459">
        <v>20</v>
      </c>
      <c r="D149" s="460">
        <v>20</v>
      </c>
      <c r="E149" s="469" t="s">
        <v>283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271</v>
      </c>
    </row>
    <row r="150" spans="1:11" ht="14.45" customHeight="1" thickBot="1" x14ac:dyDescent="0.25">
      <c r="A150" s="480" t="s">
        <v>414</v>
      </c>
      <c r="B150" s="464">
        <v>58.76643562724</v>
      </c>
      <c r="C150" s="464">
        <v>16.528980000000001</v>
      </c>
      <c r="D150" s="465">
        <v>-42.237455627240003</v>
      </c>
      <c r="E150" s="471">
        <v>0.28126565485100002</v>
      </c>
      <c r="F150" s="464">
        <v>0</v>
      </c>
      <c r="G150" s="465">
        <v>0</v>
      </c>
      <c r="H150" s="467">
        <v>0</v>
      </c>
      <c r="I150" s="464">
        <v>26.471060000000001</v>
      </c>
      <c r="J150" s="465">
        <v>26.471060000000001</v>
      </c>
      <c r="K150" s="468" t="s">
        <v>271</v>
      </c>
    </row>
    <row r="151" spans="1:11" ht="14.45" customHeight="1" thickBot="1" x14ac:dyDescent="0.25">
      <c r="A151" s="481" t="s">
        <v>415</v>
      </c>
      <c r="B151" s="459">
        <v>58.76643562724</v>
      </c>
      <c r="C151" s="459">
        <v>16.528980000000001</v>
      </c>
      <c r="D151" s="460">
        <v>-42.237455627240003</v>
      </c>
      <c r="E151" s="461">
        <v>0.28126565485100002</v>
      </c>
      <c r="F151" s="459">
        <v>0</v>
      </c>
      <c r="G151" s="460">
        <v>0</v>
      </c>
      <c r="H151" s="462">
        <v>0</v>
      </c>
      <c r="I151" s="459">
        <v>26.471060000000001</v>
      </c>
      <c r="J151" s="460">
        <v>26.471060000000001</v>
      </c>
      <c r="K151" s="470" t="s">
        <v>271</v>
      </c>
    </row>
    <row r="152" spans="1:11" ht="14.45" customHeight="1" thickBot="1" x14ac:dyDescent="0.25">
      <c r="A152" s="477" t="s">
        <v>416</v>
      </c>
      <c r="B152" s="459">
        <v>3982.43004759314</v>
      </c>
      <c r="C152" s="459">
        <v>3998.79394</v>
      </c>
      <c r="D152" s="460">
        <v>16.363892406861002</v>
      </c>
      <c r="E152" s="461">
        <v>1.004109021931</v>
      </c>
      <c r="F152" s="459">
        <v>4151.6588601152798</v>
      </c>
      <c r="G152" s="460">
        <v>3805.68728843901</v>
      </c>
      <c r="H152" s="462">
        <v>265.92872</v>
      </c>
      <c r="I152" s="459">
        <v>3765.4749999999999</v>
      </c>
      <c r="J152" s="460">
        <v>-40.212288439006002</v>
      </c>
      <c r="K152" s="463">
        <v>0.90698083028300003</v>
      </c>
    </row>
    <row r="153" spans="1:11" ht="14.45" customHeight="1" thickBot="1" x14ac:dyDescent="0.25">
      <c r="A153" s="482" t="s">
        <v>417</v>
      </c>
      <c r="B153" s="464">
        <v>3982.43004759314</v>
      </c>
      <c r="C153" s="464">
        <v>3998.79394</v>
      </c>
      <c r="D153" s="465">
        <v>16.363892406861002</v>
      </c>
      <c r="E153" s="471">
        <v>1.004109021931</v>
      </c>
      <c r="F153" s="464">
        <v>4151.6588601152798</v>
      </c>
      <c r="G153" s="465">
        <v>3805.68728843901</v>
      </c>
      <c r="H153" s="467">
        <v>265.92872</v>
      </c>
      <c r="I153" s="464">
        <v>3765.4749999999999</v>
      </c>
      <c r="J153" s="465">
        <v>-40.212288439006002</v>
      </c>
      <c r="K153" s="472">
        <v>0.90698083028300003</v>
      </c>
    </row>
    <row r="154" spans="1:11" ht="14.45" customHeight="1" thickBot="1" x14ac:dyDescent="0.25">
      <c r="A154" s="484" t="s">
        <v>54</v>
      </c>
      <c r="B154" s="464">
        <v>3982.43004759314</v>
      </c>
      <c r="C154" s="464">
        <v>3998.79394</v>
      </c>
      <c r="D154" s="465">
        <v>16.363892406861002</v>
      </c>
      <c r="E154" s="471">
        <v>1.004109021931</v>
      </c>
      <c r="F154" s="464">
        <v>4151.6588601152798</v>
      </c>
      <c r="G154" s="465">
        <v>3805.68728843901</v>
      </c>
      <c r="H154" s="467">
        <v>265.92872</v>
      </c>
      <c r="I154" s="464">
        <v>3765.4749999999999</v>
      </c>
      <c r="J154" s="465">
        <v>-40.212288439006002</v>
      </c>
      <c r="K154" s="472">
        <v>0.90698083028300003</v>
      </c>
    </row>
    <row r="155" spans="1:11" ht="14.45" customHeight="1" thickBot="1" x14ac:dyDescent="0.25">
      <c r="A155" s="483" t="s">
        <v>418</v>
      </c>
      <c r="B155" s="459">
        <v>0</v>
      </c>
      <c r="C155" s="459">
        <v>0.41321000000000002</v>
      </c>
      <c r="D155" s="460">
        <v>0.41321000000000002</v>
      </c>
      <c r="E155" s="469" t="s">
        <v>283</v>
      </c>
      <c r="F155" s="459">
        <v>0.707795347036</v>
      </c>
      <c r="G155" s="460">
        <v>0.64881240144899999</v>
      </c>
      <c r="H155" s="462">
        <v>0</v>
      </c>
      <c r="I155" s="459">
        <v>0.43485000000000001</v>
      </c>
      <c r="J155" s="460">
        <v>-0.213962401449</v>
      </c>
      <c r="K155" s="463">
        <v>0.61437250445400005</v>
      </c>
    </row>
    <row r="156" spans="1:11" ht="14.45" customHeight="1" thickBot="1" x14ac:dyDescent="0.25">
      <c r="A156" s="481" t="s">
        <v>419</v>
      </c>
      <c r="B156" s="459">
        <v>0</v>
      </c>
      <c r="C156" s="459">
        <v>0.41321000000000002</v>
      </c>
      <c r="D156" s="460">
        <v>0.41321000000000002</v>
      </c>
      <c r="E156" s="469" t="s">
        <v>283</v>
      </c>
      <c r="F156" s="459">
        <v>0.707795347036</v>
      </c>
      <c r="G156" s="460">
        <v>0.64881240144899999</v>
      </c>
      <c r="H156" s="462">
        <v>0</v>
      </c>
      <c r="I156" s="459">
        <v>0.43485000000000001</v>
      </c>
      <c r="J156" s="460">
        <v>-0.213962401449</v>
      </c>
      <c r="K156" s="463">
        <v>0.61437250445400005</v>
      </c>
    </row>
    <row r="157" spans="1:11" ht="14.45" customHeight="1" thickBot="1" x14ac:dyDescent="0.25">
      <c r="A157" s="480" t="s">
        <v>420</v>
      </c>
      <c r="B157" s="464">
        <v>0</v>
      </c>
      <c r="C157" s="464">
        <v>1.05</v>
      </c>
      <c r="D157" s="465">
        <v>1.05</v>
      </c>
      <c r="E157" s="466" t="s">
        <v>283</v>
      </c>
      <c r="F157" s="464">
        <v>0</v>
      </c>
      <c r="G157" s="465">
        <v>0</v>
      </c>
      <c r="H157" s="467">
        <v>0</v>
      </c>
      <c r="I157" s="464">
        <v>0</v>
      </c>
      <c r="J157" s="465">
        <v>0</v>
      </c>
      <c r="K157" s="472">
        <v>11</v>
      </c>
    </row>
    <row r="158" spans="1:11" ht="14.45" customHeight="1" thickBot="1" x14ac:dyDescent="0.25">
      <c r="A158" s="481" t="s">
        <v>421</v>
      </c>
      <c r="B158" s="459">
        <v>0</v>
      </c>
      <c r="C158" s="459">
        <v>1.05</v>
      </c>
      <c r="D158" s="460">
        <v>1.05</v>
      </c>
      <c r="E158" s="469" t="s">
        <v>283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63">
        <v>11</v>
      </c>
    </row>
    <row r="159" spans="1:11" ht="14.45" customHeight="1" thickBot="1" x14ac:dyDescent="0.25">
      <c r="A159" s="480" t="s">
        <v>422</v>
      </c>
      <c r="B159" s="464">
        <v>15.957037332401001</v>
      </c>
      <c r="C159" s="464">
        <v>36.07546</v>
      </c>
      <c r="D159" s="465">
        <v>20.118422667598001</v>
      </c>
      <c r="E159" s="471">
        <v>2.260786839593</v>
      </c>
      <c r="F159" s="464">
        <v>56.049673443191999</v>
      </c>
      <c r="G159" s="465">
        <v>51.378867322925998</v>
      </c>
      <c r="H159" s="467">
        <v>0.51156000000000001</v>
      </c>
      <c r="I159" s="464">
        <v>17.59442</v>
      </c>
      <c r="J159" s="465">
        <v>-33.784447322925999</v>
      </c>
      <c r="K159" s="472">
        <v>0.31390762727299998</v>
      </c>
    </row>
    <row r="160" spans="1:11" ht="14.45" customHeight="1" thickBot="1" x14ac:dyDescent="0.25">
      <c r="A160" s="481" t="s">
        <v>423</v>
      </c>
      <c r="B160" s="459">
        <v>1.5415802827259999</v>
      </c>
      <c r="C160" s="459">
        <v>9.35</v>
      </c>
      <c r="D160" s="460">
        <v>7.8084197172729999</v>
      </c>
      <c r="E160" s="461">
        <v>6.0652047154259998</v>
      </c>
      <c r="F160" s="459">
        <v>16.075867407253</v>
      </c>
      <c r="G160" s="460">
        <v>14.736211789982001</v>
      </c>
      <c r="H160" s="462">
        <v>0</v>
      </c>
      <c r="I160" s="459">
        <v>2.5960000000000001</v>
      </c>
      <c r="J160" s="460">
        <v>-12.140211789982001</v>
      </c>
      <c r="K160" s="463">
        <v>0.16148428785999999</v>
      </c>
    </row>
    <row r="161" spans="1:11" ht="14.45" customHeight="1" thickBot="1" x14ac:dyDescent="0.25">
      <c r="A161" s="481" t="s">
        <v>424</v>
      </c>
      <c r="B161" s="459">
        <v>7.9297033368829997</v>
      </c>
      <c r="C161" s="459">
        <v>10.132099999999999</v>
      </c>
      <c r="D161" s="460">
        <v>2.2023966631160001</v>
      </c>
      <c r="E161" s="461">
        <v>1.2777401082419999</v>
      </c>
      <c r="F161" s="459">
        <v>34.193858232464997</v>
      </c>
      <c r="G161" s="460">
        <v>31.344370046426</v>
      </c>
      <c r="H161" s="462">
        <v>0</v>
      </c>
      <c r="I161" s="459">
        <v>10.579599999999999</v>
      </c>
      <c r="J161" s="460">
        <v>-20.764770046426001</v>
      </c>
      <c r="K161" s="463">
        <v>0.30940059258800001</v>
      </c>
    </row>
    <row r="162" spans="1:11" ht="14.45" customHeight="1" thickBot="1" x14ac:dyDescent="0.25">
      <c r="A162" s="481" t="s">
        <v>425</v>
      </c>
      <c r="B162" s="459">
        <v>6.4857537127910003</v>
      </c>
      <c r="C162" s="459">
        <v>16.593360000000001</v>
      </c>
      <c r="D162" s="460">
        <v>10.107606287208</v>
      </c>
      <c r="E162" s="461">
        <v>2.5584320242179999</v>
      </c>
      <c r="F162" s="459">
        <v>5.7799478034740002</v>
      </c>
      <c r="G162" s="460">
        <v>5.2982854865169999</v>
      </c>
      <c r="H162" s="462">
        <v>0.51156000000000001</v>
      </c>
      <c r="I162" s="459">
        <v>4.4188200000000002</v>
      </c>
      <c r="J162" s="460">
        <v>-0.87946548651699996</v>
      </c>
      <c r="K162" s="463">
        <v>0.76450863403000002</v>
      </c>
    </row>
    <row r="163" spans="1:11" ht="14.45" customHeight="1" thickBot="1" x14ac:dyDescent="0.25">
      <c r="A163" s="483" t="s">
        <v>426</v>
      </c>
      <c r="B163" s="459">
        <v>0</v>
      </c>
      <c r="C163" s="459">
        <v>0</v>
      </c>
      <c r="D163" s="460">
        <v>0</v>
      </c>
      <c r="E163" s="461">
        <v>1</v>
      </c>
      <c r="F163" s="459">
        <v>0</v>
      </c>
      <c r="G163" s="460">
        <v>0</v>
      </c>
      <c r="H163" s="462">
        <v>9.672E-2</v>
      </c>
      <c r="I163" s="459">
        <v>1.04057</v>
      </c>
      <c r="J163" s="460">
        <v>1.04057</v>
      </c>
      <c r="K163" s="470" t="s">
        <v>283</v>
      </c>
    </row>
    <row r="164" spans="1:11" ht="14.45" customHeight="1" thickBot="1" x14ac:dyDescent="0.25">
      <c r="A164" s="481" t="s">
        <v>427</v>
      </c>
      <c r="B164" s="459">
        <v>0</v>
      </c>
      <c r="C164" s="459">
        <v>0</v>
      </c>
      <c r="D164" s="460">
        <v>0</v>
      </c>
      <c r="E164" s="461">
        <v>1</v>
      </c>
      <c r="F164" s="459">
        <v>0</v>
      </c>
      <c r="G164" s="460">
        <v>0</v>
      </c>
      <c r="H164" s="462">
        <v>9.672E-2</v>
      </c>
      <c r="I164" s="459">
        <v>1.04057</v>
      </c>
      <c r="J164" s="460">
        <v>1.04057</v>
      </c>
      <c r="K164" s="470" t="s">
        <v>283</v>
      </c>
    </row>
    <row r="165" spans="1:11" ht="14.45" customHeight="1" thickBot="1" x14ac:dyDescent="0.25">
      <c r="A165" s="480" t="s">
        <v>428</v>
      </c>
      <c r="B165" s="464">
        <v>46.637518183182998</v>
      </c>
      <c r="C165" s="464">
        <v>49.265999999999998</v>
      </c>
      <c r="D165" s="465">
        <v>2.628481816816</v>
      </c>
      <c r="E165" s="471">
        <v>1.0563598132830001</v>
      </c>
      <c r="F165" s="464">
        <v>46.565188915545001</v>
      </c>
      <c r="G165" s="465">
        <v>42.684756505915999</v>
      </c>
      <c r="H165" s="467">
        <v>0</v>
      </c>
      <c r="I165" s="464">
        <v>11.88321</v>
      </c>
      <c r="J165" s="465">
        <v>-30.801546505916001</v>
      </c>
      <c r="K165" s="472">
        <v>0.255195142052</v>
      </c>
    </row>
    <row r="166" spans="1:11" ht="14.45" customHeight="1" thickBot="1" x14ac:dyDescent="0.25">
      <c r="A166" s="481" t="s">
        <v>429</v>
      </c>
      <c r="B166" s="459">
        <v>46.637518183182998</v>
      </c>
      <c r="C166" s="459">
        <v>49.265999999999998</v>
      </c>
      <c r="D166" s="460">
        <v>2.628481816816</v>
      </c>
      <c r="E166" s="461">
        <v>1.0563598132830001</v>
      </c>
      <c r="F166" s="459">
        <v>46.565188915545001</v>
      </c>
      <c r="G166" s="460">
        <v>42.684756505915999</v>
      </c>
      <c r="H166" s="462">
        <v>0</v>
      </c>
      <c r="I166" s="459">
        <v>11.88321</v>
      </c>
      <c r="J166" s="460">
        <v>-30.801546505916001</v>
      </c>
      <c r="K166" s="463">
        <v>0.255195142052</v>
      </c>
    </row>
    <row r="167" spans="1:11" ht="14.45" customHeight="1" thickBot="1" x14ac:dyDescent="0.25">
      <c r="A167" s="480" t="s">
        <v>430</v>
      </c>
      <c r="B167" s="464">
        <v>1447.68124368186</v>
      </c>
      <c r="C167" s="464">
        <v>1212.5072700000001</v>
      </c>
      <c r="D167" s="465">
        <v>-235.17397368185499</v>
      </c>
      <c r="E167" s="471">
        <v>0.83755127400499996</v>
      </c>
      <c r="F167" s="464">
        <v>1628.0337450212201</v>
      </c>
      <c r="G167" s="465">
        <v>1492.3642662694499</v>
      </c>
      <c r="H167" s="467">
        <v>42.674289999999999</v>
      </c>
      <c r="I167" s="464">
        <v>1193.45542</v>
      </c>
      <c r="J167" s="465">
        <v>-298.90884626945001</v>
      </c>
      <c r="K167" s="472">
        <v>0.73306552990600005</v>
      </c>
    </row>
    <row r="168" spans="1:11" ht="14.45" customHeight="1" thickBot="1" x14ac:dyDescent="0.25">
      <c r="A168" s="481" t="s">
        <v>431</v>
      </c>
      <c r="B168" s="459">
        <v>1447.68124368186</v>
      </c>
      <c r="C168" s="459">
        <v>1212.5072700000001</v>
      </c>
      <c r="D168" s="460">
        <v>-235.17397368185499</v>
      </c>
      <c r="E168" s="461">
        <v>0.83755127400499996</v>
      </c>
      <c r="F168" s="459">
        <v>1628.0337450212201</v>
      </c>
      <c r="G168" s="460">
        <v>1492.3642662694499</v>
      </c>
      <c r="H168" s="462">
        <v>42.674289999999999</v>
      </c>
      <c r="I168" s="459">
        <v>1193.45542</v>
      </c>
      <c r="J168" s="460">
        <v>-298.90884626945001</v>
      </c>
      <c r="K168" s="463">
        <v>0.73306552990600005</v>
      </c>
    </row>
    <row r="169" spans="1:11" ht="14.45" customHeight="1" thickBot="1" x14ac:dyDescent="0.25">
      <c r="A169" s="480" t="s">
        <v>432</v>
      </c>
      <c r="B169" s="464">
        <v>2472.1542483957001</v>
      </c>
      <c r="C169" s="464">
        <v>2699.482</v>
      </c>
      <c r="D169" s="465">
        <v>227.327751604301</v>
      </c>
      <c r="E169" s="471">
        <v>1.091955326716</v>
      </c>
      <c r="F169" s="464">
        <v>2420.3024573882899</v>
      </c>
      <c r="G169" s="465">
        <v>2218.6105859392601</v>
      </c>
      <c r="H169" s="467">
        <v>222.64615000000001</v>
      </c>
      <c r="I169" s="464">
        <v>2541.0665300000001</v>
      </c>
      <c r="J169" s="465">
        <v>322.45594406073701</v>
      </c>
      <c r="K169" s="472">
        <v>1.0498962731879999</v>
      </c>
    </row>
    <row r="170" spans="1:11" ht="14.45" customHeight="1" thickBot="1" x14ac:dyDescent="0.25">
      <c r="A170" s="481" t="s">
        <v>433</v>
      </c>
      <c r="B170" s="459">
        <v>2472.1542483957001</v>
      </c>
      <c r="C170" s="459">
        <v>2699.482</v>
      </c>
      <c r="D170" s="460">
        <v>227.327751604301</v>
      </c>
      <c r="E170" s="461">
        <v>1.091955326716</v>
      </c>
      <c r="F170" s="459">
        <v>2420.3024573882899</v>
      </c>
      <c r="G170" s="460">
        <v>2218.6105859392601</v>
      </c>
      <c r="H170" s="462">
        <v>222.64615000000001</v>
      </c>
      <c r="I170" s="459">
        <v>2541.0665300000001</v>
      </c>
      <c r="J170" s="460">
        <v>322.45594406073701</v>
      </c>
      <c r="K170" s="463">
        <v>1.0498962731879999</v>
      </c>
    </row>
    <row r="171" spans="1:11" ht="14.45" customHeight="1" thickBot="1" x14ac:dyDescent="0.25">
      <c r="A171" s="477" t="s">
        <v>434</v>
      </c>
      <c r="B171" s="459">
        <v>0</v>
      </c>
      <c r="C171" s="459">
        <v>16922.73041</v>
      </c>
      <c r="D171" s="460">
        <v>16922.73041</v>
      </c>
      <c r="E171" s="469" t="s">
        <v>271</v>
      </c>
      <c r="F171" s="459">
        <v>0</v>
      </c>
      <c r="G171" s="460">
        <v>0</v>
      </c>
      <c r="H171" s="462">
        <v>1502.14149</v>
      </c>
      <c r="I171" s="459">
        <v>16933.92079</v>
      </c>
      <c r="J171" s="460">
        <v>16933.92079</v>
      </c>
      <c r="K171" s="470" t="s">
        <v>283</v>
      </c>
    </row>
    <row r="172" spans="1:11" ht="14.45" customHeight="1" thickBot="1" x14ac:dyDescent="0.25">
      <c r="A172" s="482" t="s">
        <v>435</v>
      </c>
      <c r="B172" s="464">
        <v>0</v>
      </c>
      <c r="C172" s="464">
        <v>16922.73041</v>
      </c>
      <c r="D172" s="465">
        <v>16922.73041</v>
      </c>
      <c r="E172" s="466" t="s">
        <v>271</v>
      </c>
      <c r="F172" s="464">
        <v>0</v>
      </c>
      <c r="G172" s="465">
        <v>0</v>
      </c>
      <c r="H172" s="467">
        <v>1502.14149</v>
      </c>
      <c r="I172" s="464">
        <v>16933.92079</v>
      </c>
      <c r="J172" s="465">
        <v>16933.92079</v>
      </c>
      <c r="K172" s="468" t="s">
        <v>283</v>
      </c>
    </row>
    <row r="173" spans="1:11" ht="14.45" customHeight="1" thickBot="1" x14ac:dyDescent="0.25">
      <c r="A173" s="484" t="s">
        <v>436</v>
      </c>
      <c r="B173" s="464">
        <v>0</v>
      </c>
      <c r="C173" s="464">
        <v>16922.73041</v>
      </c>
      <c r="D173" s="465">
        <v>16922.73041</v>
      </c>
      <c r="E173" s="466" t="s">
        <v>271</v>
      </c>
      <c r="F173" s="464">
        <v>0</v>
      </c>
      <c r="G173" s="465">
        <v>0</v>
      </c>
      <c r="H173" s="467">
        <v>1502.14149</v>
      </c>
      <c r="I173" s="464">
        <v>16933.92079</v>
      </c>
      <c r="J173" s="465">
        <v>16933.92079</v>
      </c>
      <c r="K173" s="468" t="s">
        <v>283</v>
      </c>
    </row>
    <row r="174" spans="1:11" ht="14.45" customHeight="1" thickBot="1" x14ac:dyDescent="0.25">
      <c r="A174" s="480" t="s">
        <v>437</v>
      </c>
      <c r="B174" s="464">
        <v>0</v>
      </c>
      <c r="C174" s="464">
        <v>16922.73041</v>
      </c>
      <c r="D174" s="465">
        <v>16922.73041</v>
      </c>
      <c r="E174" s="466" t="s">
        <v>283</v>
      </c>
      <c r="F174" s="464">
        <v>0</v>
      </c>
      <c r="G174" s="465">
        <v>0</v>
      </c>
      <c r="H174" s="467">
        <v>1502.14149</v>
      </c>
      <c r="I174" s="464">
        <v>16933.92079</v>
      </c>
      <c r="J174" s="465">
        <v>16933.92079</v>
      </c>
      <c r="K174" s="468" t="s">
        <v>283</v>
      </c>
    </row>
    <row r="175" spans="1:11" ht="14.45" customHeight="1" thickBot="1" x14ac:dyDescent="0.25">
      <c r="A175" s="481" t="s">
        <v>438</v>
      </c>
      <c r="B175" s="459">
        <v>0</v>
      </c>
      <c r="C175" s="459">
        <v>97.084999999999994</v>
      </c>
      <c r="D175" s="460">
        <v>97.084999999999994</v>
      </c>
      <c r="E175" s="469" t="s">
        <v>283</v>
      </c>
      <c r="F175" s="459">
        <v>0</v>
      </c>
      <c r="G175" s="460">
        <v>0</v>
      </c>
      <c r="H175" s="462">
        <v>0</v>
      </c>
      <c r="I175" s="459">
        <v>135.376</v>
      </c>
      <c r="J175" s="460">
        <v>135.376</v>
      </c>
      <c r="K175" s="470" t="s">
        <v>283</v>
      </c>
    </row>
    <row r="176" spans="1:11" ht="14.45" customHeight="1" thickBot="1" x14ac:dyDescent="0.25">
      <c r="A176" s="481" t="s">
        <v>439</v>
      </c>
      <c r="B176" s="459">
        <v>0</v>
      </c>
      <c r="C176" s="459">
        <v>16537.64805</v>
      </c>
      <c r="D176" s="460">
        <v>16537.64805</v>
      </c>
      <c r="E176" s="469" t="s">
        <v>283</v>
      </c>
      <c r="F176" s="459">
        <v>0</v>
      </c>
      <c r="G176" s="460">
        <v>0</v>
      </c>
      <c r="H176" s="462">
        <v>1470.08269</v>
      </c>
      <c r="I176" s="459">
        <v>16503.677589999999</v>
      </c>
      <c r="J176" s="460">
        <v>16503.677589999999</v>
      </c>
      <c r="K176" s="470" t="s">
        <v>283</v>
      </c>
    </row>
    <row r="177" spans="1:11" ht="14.45" customHeight="1" thickBot="1" x14ac:dyDescent="0.25">
      <c r="A177" s="481" t="s">
        <v>440</v>
      </c>
      <c r="B177" s="459">
        <v>0</v>
      </c>
      <c r="C177" s="459">
        <v>287.99736000000001</v>
      </c>
      <c r="D177" s="460">
        <v>287.99736000000001</v>
      </c>
      <c r="E177" s="469" t="s">
        <v>283</v>
      </c>
      <c r="F177" s="459">
        <v>0</v>
      </c>
      <c r="G177" s="460">
        <v>0</v>
      </c>
      <c r="H177" s="462">
        <v>32.058799999999998</v>
      </c>
      <c r="I177" s="459">
        <v>294.86720000000003</v>
      </c>
      <c r="J177" s="460">
        <v>294.86720000000003</v>
      </c>
      <c r="K177" s="470" t="s">
        <v>283</v>
      </c>
    </row>
    <row r="178" spans="1:11" ht="14.45" customHeight="1" thickBot="1" x14ac:dyDescent="0.25">
      <c r="A178" s="485"/>
      <c r="B178" s="459">
        <v>22695.579415411299</v>
      </c>
      <c r="C178" s="459">
        <v>83261.199489999897</v>
      </c>
      <c r="D178" s="460">
        <v>60565.620074588602</v>
      </c>
      <c r="E178" s="461">
        <v>3.6686086733460002</v>
      </c>
      <c r="F178" s="459">
        <v>90200.974435767697</v>
      </c>
      <c r="G178" s="460">
        <v>82684.2265661204</v>
      </c>
      <c r="H178" s="462">
        <v>9694.4323000000004</v>
      </c>
      <c r="I178" s="459">
        <v>82285.851360000001</v>
      </c>
      <c r="J178" s="460">
        <v>-398.37520612037002</v>
      </c>
      <c r="K178" s="463">
        <v>0.912250137814</v>
      </c>
    </row>
    <row r="179" spans="1:11" ht="14.45" customHeight="1" thickBot="1" x14ac:dyDescent="0.25">
      <c r="A179" s="486" t="s">
        <v>66</v>
      </c>
      <c r="B179" s="473">
        <v>22695.579415411299</v>
      </c>
      <c r="C179" s="473">
        <v>83261.199489999897</v>
      </c>
      <c r="D179" s="474">
        <v>60565.620074588602</v>
      </c>
      <c r="E179" s="475" t="s">
        <v>271</v>
      </c>
      <c r="F179" s="473">
        <v>90200.974435767697</v>
      </c>
      <c r="G179" s="474">
        <v>82684.2265661204</v>
      </c>
      <c r="H179" s="473">
        <v>9694.4323000000004</v>
      </c>
      <c r="I179" s="473">
        <v>82285.851360000001</v>
      </c>
      <c r="J179" s="474">
        <v>-398.37520612034302</v>
      </c>
      <c r="K179" s="476">
        <v>0.912250137814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1319E579-AE88-48F2-8FA0-BC896855483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5" customHeight="1" x14ac:dyDescent="0.2">
      <c r="A6" s="487" t="s">
        <v>441</v>
      </c>
      <c r="B6" s="488" t="s">
        <v>444</v>
      </c>
      <c r="C6" s="489">
        <v>28.903910000000003</v>
      </c>
      <c r="D6" s="489">
        <v>25.702660000000016</v>
      </c>
      <c r="E6" s="489"/>
      <c r="F6" s="489">
        <v>24.433839999999989</v>
      </c>
      <c r="G6" s="489">
        <v>32.083333984375003</v>
      </c>
      <c r="H6" s="489">
        <v>-7.6494939843750132</v>
      </c>
      <c r="I6" s="490">
        <v>0.76157421831221106</v>
      </c>
      <c r="J6" s="491" t="s">
        <v>1</v>
      </c>
    </row>
    <row r="7" spans="1:10" ht="14.45" customHeight="1" x14ac:dyDescent="0.2">
      <c r="A7" s="487" t="s">
        <v>441</v>
      </c>
      <c r="B7" s="488" t="s">
        <v>445</v>
      </c>
      <c r="C7" s="489">
        <v>1.58283</v>
      </c>
      <c r="D7" s="489">
        <v>1.3648399999999998</v>
      </c>
      <c r="E7" s="489"/>
      <c r="F7" s="489">
        <v>1.86073</v>
      </c>
      <c r="G7" s="489">
        <v>4.5833330078124996</v>
      </c>
      <c r="H7" s="489">
        <v>-2.7226030078124994</v>
      </c>
      <c r="I7" s="490">
        <v>0.40597748337908268</v>
      </c>
      <c r="J7" s="491" t="s">
        <v>1</v>
      </c>
    </row>
    <row r="8" spans="1:10" ht="14.45" customHeight="1" x14ac:dyDescent="0.2">
      <c r="A8" s="487" t="s">
        <v>441</v>
      </c>
      <c r="B8" s="488" t="s">
        <v>446</v>
      </c>
      <c r="C8" s="489">
        <v>5.6489999999999999E-2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443</v>
      </c>
      <c r="J8" s="491" t="s">
        <v>1</v>
      </c>
    </row>
    <row r="9" spans="1:10" ht="14.45" customHeight="1" x14ac:dyDescent="0.2">
      <c r="A9" s="487" t="s">
        <v>441</v>
      </c>
      <c r="B9" s="488" t="s">
        <v>447</v>
      </c>
      <c r="C9" s="489">
        <v>0</v>
      </c>
      <c r="D9" s="489">
        <v>0</v>
      </c>
      <c r="E9" s="489"/>
      <c r="F9" s="489">
        <v>0.94379999999999997</v>
      </c>
      <c r="G9" s="489">
        <v>0</v>
      </c>
      <c r="H9" s="489">
        <v>0.94379999999999997</v>
      </c>
      <c r="I9" s="490" t="s">
        <v>443</v>
      </c>
      <c r="J9" s="491" t="s">
        <v>1</v>
      </c>
    </row>
    <row r="10" spans="1:10" ht="14.45" customHeight="1" x14ac:dyDescent="0.2">
      <c r="A10" s="487" t="s">
        <v>441</v>
      </c>
      <c r="B10" s="488" t="s">
        <v>448</v>
      </c>
      <c r="C10" s="489">
        <v>30.543230000000005</v>
      </c>
      <c r="D10" s="489">
        <v>27.067500000000017</v>
      </c>
      <c r="E10" s="489"/>
      <c r="F10" s="489">
        <v>27.238369999999989</v>
      </c>
      <c r="G10" s="489">
        <v>36.666666992187501</v>
      </c>
      <c r="H10" s="489">
        <v>-9.4282969921875122</v>
      </c>
      <c r="I10" s="490">
        <v>0.74286462976860201</v>
      </c>
      <c r="J10" s="491" t="s">
        <v>449</v>
      </c>
    </row>
    <row r="12" spans="1:10" ht="14.45" customHeight="1" x14ac:dyDescent="0.2">
      <c r="A12" s="487" t="s">
        <v>441</v>
      </c>
      <c r="B12" s="488" t="s">
        <v>442</v>
      </c>
      <c r="C12" s="489" t="s">
        <v>443</v>
      </c>
      <c r="D12" s="489" t="s">
        <v>443</v>
      </c>
      <c r="E12" s="489"/>
      <c r="F12" s="489" t="s">
        <v>443</v>
      </c>
      <c r="G12" s="489" t="s">
        <v>443</v>
      </c>
      <c r="H12" s="489" t="s">
        <v>443</v>
      </c>
      <c r="I12" s="490" t="s">
        <v>443</v>
      </c>
      <c r="J12" s="491" t="s">
        <v>68</v>
      </c>
    </row>
    <row r="13" spans="1:10" ht="14.45" customHeight="1" x14ac:dyDescent="0.2">
      <c r="A13" s="487" t="s">
        <v>450</v>
      </c>
      <c r="B13" s="488" t="s">
        <v>451</v>
      </c>
      <c r="C13" s="489" t="s">
        <v>443</v>
      </c>
      <c r="D13" s="489" t="s">
        <v>443</v>
      </c>
      <c r="E13" s="489"/>
      <c r="F13" s="489" t="s">
        <v>443</v>
      </c>
      <c r="G13" s="489" t="s">
        <v>443</v>
      </c>
      <c r="H13" s="489" t="s">
        <v>443</v>
      </c>
      <c r="I13" s="490" t="s">
        <v>443</v>
      </c>
      <c r="J13" s="491" t="s">
        <v>0</v>
      </c>
    </row>
    <row r="14" spans="1:10" ht="14.45" customHeight="1" x14ac:dyDescent="0.2">
      <c r="A14" s="487" t="s">
        <v>450</v>
      </c>
      <c r="B14" s="488" t="s">
        <v>444</v>
      </c>
      <c r="C14" s="489">
        <v>28.903910000000003</v>
      </c>
      <c r="D14" s="489">
        <v>25.702660000000016</v>
      </c>
      <c r="E14" s="489"/>
      <c r="F14" s="489">
        <v>24.433839999999989</v>
      </c>
      <c r="G14" s="489">
        <v>32</v>
      </c>
      <c r="H14" s="489">
        <v>-7.5661600000000107</v>
      </c>
      <c r="I14" s="490">
        <v>0.76355749999999967</v>
      </c>
      <c r="J14" s="491" t="s">
        <v>1</v>
      </c>
    </row>
    <row r="15" spans="1:10" ht="14.45" customHeight="1" x14ac:dyDescent="0.2">
      <c r="A15" s="487" t="s">
        <v>450</v>
      </c>
      <c r="B15" s="488" t="s">
        <v>445</v>
      </c>
      <c r="C15" s="489">
        <v>1.58283</v>
      </c>
      <c r="D15" s="489">
        <v>1.3648399999999998</v>
      </c>
      <c r="E15" s="489"/>
      <c r="F15" s="489">
        <v>1.86073</v>
      </c>
      <c r="G15" s="489">
        <v>5</v>
      </c>
      <c r="H15" s="489">
        <v>-3.1392699999999998</v>
      </c>
      <c r="I15" s="490">
        <v>0.37214599999999998</v>
      </c>
      <c r="J15" s="491" t="s">
        <v>1</v>
      </c>
    </row>
    <row r="16" spans="1:10" ht="14.45" customHeight="1" x14ac:dyDescent="0.2">
      <c r="A16" s="487" t="s">
        <v>450</v>
      </c>
      <c r="B16" s="488" t="s">
        <v>446</v>
      </c>
      <c r="C16" s="489">
        <v>5.6489999999999999E-2</v>
      </c>
      <c r="D16" s="489">
        <v>0</v>
      </c>
      <c r="E16" s="489"/>
      <c r="F16" s="489">
        <v>0</v>
      </c>
      <c r="G16" s="489">
        <v>0</v>
      </c>
      <c r="H16" s="489">
        <v>0</v>
      </c>
      <c r="I16" s="490" t="s">
        <v>443</v>
      </c>
      <c r="J16" s="491" t="s">
        <v>1</v>
      </c>
    </row>
    <row r="17" spans="1:10" ht="14.45" customHeight="1" x14ac:dyDescent="0.2">
      <c r="A17" s="487" t="s">
        <v>450</v>
      </c>
      <c r="B17" s="488" t="s">
        <v>447</v>
      </c>
      <c r="C17" s="489">
        <v>0</v>
      </c>
      <c r="D17" s="489">
        <v>0</v>
      </c>
      <c r="E17" s="489"/>
      <c r="F17" s="489">
        <v>0.94379999999999997</v>
      </c>
      <c r="G17" s="489">
        <v>0</v>
      </c>
      <c r="H17" s="489">
        <v>0.94379999999999997</v>
      </c>
      <c r="I17" s="490" t="s">
        <v>443</v>
      </c>
      <c r="J17" s="491" t="s">
        <v>1</v>
      </c>
    </row>
    <row r="18" spans="1:10" ht="14.45" customHeight="1" x14ac:dyDescent="0.2">
      <c r="A18" s="487" t="s">
        <v>450</v>
      </c>
      <c r="B18" s="488" t="s">
        <v>452</v>
      </c>
      <c r="C18" s="489">
        <v>30.543230000000005</v>
      </c>
      <c r="D18" s="489">
        <v>27.067500000000017</v>
      </c>
      <c r="E18" s="489"/>
      <c r="F18" s="489">
        <v>27.238369999999989</v>
      </c>
      <c r="G18" s="489">
        <v>37</v>
      </c>
      <c r="H18" s="489">
        <v>-9.7616300000000109</v>
      </c>
      <c r="I18" s="490">
        <v>0.73617216216216186</v>
      </c>
      <c r="J18" s="491" t="s">
        <v>453</v>
      </c>
    </row>
    <row r="19" spans="1:10" ht="14.45" customHeight="1" x14ac:dyDescent="0.2">
      <c r="A19" s="487" t="s">
        <v>443</v>
      </c>
      <c r="B19" s="488" t="s">
        <v>443</v>
      </c>
      <c r="C19" s="489" t="s">
        <v>443</v>
      </c>
      <c r="D19" s="489" t="s">
        <v>443</v>
      </c>
      <c r="E19" s="489"/>
      <c r="F19" s="489" t="s">
        <v>443</v>
      </c>
      <c r="G19" s="489" t="s">
        <v>443</v>
      </c>
      <c r="H19" s="489" t="s">
        <v>443</v>
      </c>
      <c r="I19" s="490" t="s">
        <v>443</v>
      </c>
      <c r="J19" s="491" t="s">
        <v>454</v>
      </c>
    </row>
    <row r="20" spans="1:10" ht="14.45" customHeight="1" x14ac:dyDescent="0.2">
      <c r="A20" s="487" t="s">
        <v>441</v>
      </c>
      <c r="B20" s="488" t="s">
        <v>448</v>
      </c>
      <c r="C20" s="489">
        <v>30.543230000000005</v>
      </c>
      <c r="D20" s="489">
        <v>27.067500000000017</v>
      </c>
      <c r="E20" s="489"/>
      <c r="F20" s="489">
        <v>27.238369999999989</v>
      </c>
      <c r="G20" s="489">
        <v>37</v>
      </c>
      <c r="H20" s="489">
        <v>-9.7616300000000109</v>
      </c>
      <c r="I20" s="490">
        <v>0.73617216216216186</v>
      </c>
      <c r="J20" s="491" t="s">
        <v>449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CB4B601C-A2AE-49AA-A823-5E3236C97ED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115.38204002065919</v>
      </c>
      <c r="M3" s="98">
        <f>SUBTOTAL(9,M5:M1048576)</f>
        <v>164</v>
      </c>
      <c r="N3" s="99">
        <f>SUBTOTAL(9,N5:N1048576)</f>
        <v>18922.654563388107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441</v>
      </c>
      <c r="B5" s="501" t="s">
        <v>442</v>
      </c>
      <c r="C5" s="502" t="s">
        <v>450</v>
      </c>
      <c r="D5" s="503" t="s">
        <v>451</v>
      </c>
      <c r="E5" s="504">
        <v>50113001</v>
      </c>
      <c r="F5" s="503" t="s">
        <v>455</v>
      </c>
      <c r="G5" s="502" t="s">
        <v>456</v>
      </c>
      <c r="H5" s="502">
        <v>847713</v>
      </c>
      <c r="I5" s="502">
        <v>125526</v>
      </c>
      <c r="J5" s="502" t="s">
        <v>457</v>
      </c>
      <c r="K5" s="502" t="s">
        <v>458</v>
      </c>
      <c r="L5" s="505">
        <v>111.63</v>
      </c>
      <c r="M5" s="505">
        <v>2</v>
      </c>
      <c r="N5" s="506">
        <v>223.26</v>
      </c>
    </row>
    <row r="6" spans="1:14" ht="14.45" customHeight="1" x14ac:dyDescent="0.2">
      <c r="A6" s="507" t="s">
        <v>441</v>
      </c>
      <c r="B6" s="508" t="s">
        <v>442</v>
      </c>
      <c r="C6" s="509" t="s">
        <v>450</v>
      </c>
      <c r="D6" s="510" t="s">
        <v>451</v>
      </c>
      <c r="E6" s="511">
        <v>50113001</v>
      </c>
      <c r="F6" s="510" t="s">
        <v>455</v>
      </c>
      <c r="G6" s="509" t="s">
        <v>456</v>
      </c>
      <c r="H6" s="509">
        <v>189244</v>
      </c>
      <c r="I6" s="509">
        <v>89244</v>
      </c>
      <c r="J6" s="509" t="s">
        <v>459</v>
      </c>
      <c r="K6" s="509" t="s">
        <v>460</v>
      </c>
      <c r="L6" s="512">
        <v>20.76</v>
      </c>
      <c r="M6" s="512">
        <v>50</v>
      </c>
      <c r="N6" s="513">
        <v>1038</v>
      </c>
    </row>
    <row r="7" spans="1:14" ht="14.45" customHeight="1" x14ac:dyDescent="0.2">
      <c r="A7" s="507" t="s">
        <v>441</v>
      </c>
      <c r="B7" s="508" t="s">
        <v>442</v>
      </c>
      <c r="C7" s="509" t="s">
        <v>450</v>
      </c>
      <c r="D7" s="510" t="s">
        <v>451</v>
      </c>
      <c r="E7" s="511">
        <v>50113001</v>
      </c>
      <c r="F7" s="510" t="s">
        <v>455</v>
      </c>
      <c r="G7" s="509" t="s">
        <v>456</v>
      </c>
      <c r="H7" s="509">
        <v>841498</v>
      </c>
      <c r="I7" s="509">
        <v>31951</v>
      </c>
      <c r="J7" s="509" t="s">
        <v>461</v>
      </c>
      <c r="K7" s="509" t="s">
        <v>462</v>
      </c>
      <c r="L7" s="512">
        <v>49.097999999999999</v>
      </c>
      <c r="M7" s="512">
        <v>5</v>
      </c>
      <c r="N7" s="513">
        <v>245.49</v>
      </c>
    </row>
    <row r="8" spans="1:14" ht="14.45" customHeight="1" x14ac:dyDescent="0.2">
      <c r="A8" s="507" t="s">
        <v>441</v>
      </c>
      <c r="B8" s="508" t="s">
        <v>442</v>
      </c>
      <c r="C8" s="509" t="s">
        <v>450</v>
      </c>
      <c r="D8" s="510" t="s">
        <v>451</v>
      </c>
      <c r="E8" s="511">
        <v>50113001</v>
      </c>
      <c r="F8" s="510" t="s">
        <v>455</v>
      </c>
      <c r="G8" s="509" t="s">
        <v>456</v>
      </c>
      <c r="H8" s="509">
        <v>930043</v>
      </c>
      <c r="I8" s="509">
        <v>0</v>
      </c>
      <c r="J8" s="509" t="s">
        <v>463</v>
      </c>
      <c r="K8" s="509" t="s">
        <v>443</v>
      </c>
      <c r="L8" s="512">
        <v>31.871414108213123</v>
      </c>
      <c r="M8" s="512">
        <v>38</v>
      </c>
      <c r="N8" s="513">
        <v>1211.1137361120986</v>
      </c>
    </row>
    <row r="9" spans="1:14" ht="14.45" customHeight="1" x14ac:dyDescent="0.2">
      <c r="A9" s="507" t="s">
        <v>441</v>
      </c>
      <c r="B9" s="508" t="s">
        <v>442</v>
      </c>
      <c r="C9" s="509" t="s">
        <v>450</v>
      </c>
      <c r="D9" s="510" t="s">
        <v>451</v>
      </c>
      <c r="E9" s="511">
        <v>50113001</v>
      </c>
      <c r="F9" s="510" t="s">
        <v>455</v>
      </c>
      <c r="G9" s="509" t="s">
        <v>456</v>
      </c>
      <c r="H9" s="509">
        <v>848992</v>
      </c>
      <c r="I9" s="509">
        <v>119658</v>
      </c>
      <c r="J9" s="509" t="s">
        <v>464</v>
      </c>
      <c r="K9" s="509" t="s">
        <v>465</v>
      </c>
      <c r="L9" s="512">
        <v>79.989999999999981</v>
      </c>
      <c r="M9" s="512">
        <v>1</v>
      </c>
      <c r="N9" s="513">
        <v>79.989999999999981</v>
      </c>
    </row>
    <row r="10" spans="1:14" ht="14.45" customHeight="1" x14ac:dyDescent="0.2">
      <c r="A10" s="507" t="s">
        <v>441</v>
      </c>
      <c r="B10" s="508" t="s">
        <v>442</v>
      </c>
      <c r="C10" s="509" t="s">
        <v>450</v>
      </c>
      <c r="D10" s="510" t="s">
        <v>451</v>
      </c>
      <c r="E10" s="511">
        <v>50113001</v>
      </c>
      <c r="F10" s="510" t="s">
        <v>455</v>
      </c>
      <c r="G10" s="509" t="s">
        <v>456</v>
      </c>
      <c r="H10" s="509">
        <v>51383</v>
      </c>
      <c r="I10" s="509">
        <v>51383</v>
      </c>
      <c r="J10" s="509" t="s">
        <v>466</v>
      </c>
      <c r="K10" s="509" t="s">
        <v>467</v>
      </c>
      <c r="L10" s="512">
        <v>93.499999999999986</v>
      </c>
      <c r="M10" s="512">
        <v>1</v>
      </c>
      <c r="N10" s="513">
        <v>93.499999999999986</v>
      </c>
    </row>
    <row r="11" spans="1:14" ht="14.45" customHeight="1" x14ac:dyDescent="0.2">
      <c r="A11" s="507" t="s">
        <v>441</v>
      </c>
      <c r="B11" s="508" t="s">
        <v>442</v>
      </c>
      <c r="C11" s="509" t="s">
        <v>450</v>
      </c>
      <c r="D11" s="510" t="s">
        <v>451</v>
      </c>
      <c r="E11" s="511">
        <v>50113001</v>
      </c>
      <c r="F11" s="510" t="s">
        <v>455</v>
      </c>
      <c r="G11" s="509" t="s">
        <v>456</v>
      </c>
      <c r="H11" s="509">
        <v>207893</v>
      </c>
      <c r="I11" s="509">
        <v>207893</v>
      </c>
      <c r="J11" s="509" t="s">
        <v>468</v>
      </c>
      <c r="K11" s="509" t="s">
        <v>469</v>
      </c>
      <c r="L11" s="512">
        <v>82.15</v>
      </c>
      <c r="M11" s="512">
        <v>2</v>
      </c>
      <c r="N11" s="513">
        <v>164.3</v>
      </c>
    </row>
    <row r="12" spans="1:14" ht="14.45" customHeight="1" x14ac:dyDescent="0.2">
      <c r="A12" s="507" t="s">
        <v>441</v>
      </c>
      <c r="B12" s="508" t="s">
        <v>442</v>
      </c>
      <c r="C12" s="509" t="s">
        <v>450</v>
      </c>
      <c r="D12" s="510" t="s">
        <v>451</v>
      </c>
      <c r="E12" s="511">
        <v>50113001</v>
      </c>
      <c r="F12" s="510" t="s">
        <v>455</v>
      </c>
      <c r="G12" s="509" t="s">
        <v>456</v>
      </c>
      <c r="H12" s="509">
        <v>901176</v>
      </c>
      <c r="I12" s="509">
        <v>1000</v>
      </c>
      <c r="J12" s="509" t="s">
        <v>470</v>
      </c>
      <c r="K12" s="509" t="s">
        <v>471</v>
      </c>
      <c r="L12" s="512">
        <v>69.572615562339195</v>
      </c>
      <c r="M12" s="512">
        <v>2</v>
      </c>
      <c r="N12" s="513">
        <v>139.14523112467839</v>
      </c>
    </row>
    <row r="13" spans="1:14" ht="14.45" customHeight="1" x14ac:dyDescent="0.2">
      <c r="A13" s="507" t="s">
        <v>441</v>
      </c>
      <c r="B13" s="508" t="s">
        <v>442</v>
      </c>
      <c r="C13" s="509" t="s">
        <v>450</v>
      </c>
      <c r="D13" s="510" t="s">
        <v>451</v>
      </c>
      <c r="E13" s="511">
        <v>50113001</v>
      </c>
      <c r="F13" s="510" t="s">
        <v>455</v>
      </c>
      <c r="G13" s="509" t="s">
        <v>456</v>
      </c>
      <c r="H13" s="509">
        <v>920056</v>
      </c>
      <c r="I13" s="509">
        <v>0</v>
      </c>
      <c r="J13" s="509" t="s">
        <v>472</v>
      </c>
      <c r="K13" s="509" t="s">
        <v>443</v>
      </c>
      <c r="L13" s="512">
        <v>592.74238120836401</v>
      </c>
      <c r="M13" s="512">
        <v>4</v>
      </c>
      <c r="N13" s="513">
        <v>2370.969524833456</v>
      </c>
    </row>
    <row r="14" spans="1:14" ht="14.45" customHeight="1" x14ac:dyDescent="0.2">
      <c r="A14" s="507" t="s">
        <v>441</v>
      </c>
      <c r="B14" s="508" t="s">
        <v>442</v>
      </c>
      <c r="C14" s="509" t="s">
        <v>450</v>
      </c>
      <c r="D14" s="510" t="s">
        <v>451</v>
      </c>
      <c r="E14" s="511">
        <v>50113001</v>
      </c>
      <c r="F14" s="510" t="s">
        <v>455</v>
      </c>
      <c r="G14" s="509" t="s">
        <v>456</v>
      </c>
      <c r="H14" s="509">
        <v>921175</v>
      </c>
      <c r="I14" s="509">
        <v>0</v>
      </c>
      <c r="J14" s="509" t="s">
        <v>473</v>
      </c>
      <c r="K14" s="509" t="s">
        <v>443</v>
      </c>
      <c r="L14" s="512">
        <v>148.98408240219683</v>
      </c>
      <c r="M14" s="512">
        <v>14</v>
      </c>
      <c r="N14" s="513">
        <v>2085.7771536307555</v>
      </c>
    </row>
    <row r="15" spans="1:14" ht="14.45" customHeight="1" x14ac:dyDescent="0.2">
      <c r="A15" s="507" t="s">
        <v>441</v>
      </c>
      <c r="B15" s="508" t="s">
        <v>442</v>
      </c>
      <c r="C15" s="509" t="s">
        <v>450</v>
      </c>
      <c r="D15" s="510" t="s">
        <v>451</v>
      </c>
      <c r="E15" s="511">
        <v>50113001</v>
      </c>
      <c r="F15" s="510" t="s">
        <v>455</v>
      </c>
      <c r="G15" s="509" t="s">
        <v>456</v>
      </c>
      <c r="H15" s="509">
        <v>500880</v>
      </c>
      <c r="I15" s="509">
        <v>0</v>
      </c>
      <c r="J15" s="509" t="s">
        <v>474</v>
      </c>
      <c r="K15" s="509" t="s">
        <v>443</v>
      </c>
      <c r="L15" s="512">
        <v>372.87559180996493</v>
      </c>
      <c r="M15" s="512">
        <v>2</v>
      </c>
      <c r="N15" s="513">
        <v>745.75118361992986</v>
      </c>
    </row>
    <row r="16" spans="1:14" ht="14.45" customHeight="1" x14ac:dyDescent="0.2">
      <c r="A16" s="507" t="s">
        <v>441</v>
      </c>
      <c r="B16" s="508" t="s">
        <v>442</v>
      </c>
      <c r="C16" s="509" t="s">
        <v>450</v>
      </c>
      <c r="D16" s="510" t="s">
        <v>451</v>
      </c>
      <c r="E16" s="511">
        <v>50113001</v>
      </c>
      <c r="F16" s="510" t="s">
        <v>455</v>
      </c>
      <c r="G16" s="509" t="s">
        <v>456</v>
      </c>
      <c r="H16" s="509">
        <v>930308</v>
      </c>
      <c r="I16" s="509">
        <v>0</v>
      </c>
      <c r="J16" s="509" t="s">
        <v>475</v>
      </c>
      <c r="K16" s="509" t="s">
        <v>443</v>
      </c>
      <c r="L16" s="512">
        <v>563.31630565833188</v>
      </c>
      <c r="M16" s="512">
        <v>1</v>
      </c>
      <c r="N16" s="513">
        <v>563.31630565833188</v>
      </c>
    </row>
    <row r="17" spans="1:14" ht="14.45" customHeight="1" x14ac:dyDescent="0.2">
      <c r="A17" s="507" t="s">
        <v>441</v>
      </c>
      <c r="B17" s="508" t="s">
        <v>442</v>
      </c>
      <c r="C17" s="509" t="s">
        <v>450</v>
      </c>
      <c r="D17" s="510" t="s">
        <v>451</v>
      </c>
      <c r="E17" s="511">
        <v>50113001</v>
      </c>
      <c r="F17" s="510" t="s">
        <v>455</v>
      </c>
      <c r="G17" s="509" t="s">
        <v>456</v>
      </c>
      <c r="H17" s="509">
        <v>500038</v>
      </c>
      <c r="I17" s="509">
        <v>0</v>
      </c>
      <c r="J17" s="509" t="s">
        <v>476</v>
      </c>
      <c r="K17" s="509" t="s">
        <v>477</v>
      </c>
      <c r="L17" s="512">
        <v>648.69743890177938</v>
      </c>
      <c r="M17" s="512">
        <v>7</v>
      </c>
      <c r="N17" s="513">
        <v>4540.8820723124554</v>
      </c>
    </row>
    <row r="18" spans="1:14" ht="14.45" customHeight="1" x14ac:dyDescent="0.2">
      <c r="A18" s="507" t="s">
        <v>441</v>
      </c>
      <c r="B18" s="508" t="s">
        <v>442</v>
      </c>
      <c r="C18" s="509" t="s">
        <v>450</v>
      </c>
      <c r="D18" s="510" t="s">
        <v>451</v>
      </c>
      <c r="E18" s="511">
        <v>50113001</v>
      </c>
      <c r="F18" s="510" t="s">
        <v>455</v>
      </c>
      <c r="G18" s="509" t="s">
        <v>456</v>
      </c>
      <c r="H18" s="509">
        <v>921176</v>
      </c>
      <c r="I18" s="509">
        <v>0</v>
      </c>
      <c r="J18" s="509" t="s">
        <v>478</v>
      </c>
      <c r="K18" s="509" t="s">
        <v>443</v>
      </c>
      <c r="L18" s="512">
        <v>181.41316455327205</v>
      </c>
      <c r="M18" s="512">
        <v>4</v>
      </c>
      <c r="N18" s="513">
        <v>725.65265821308822</v>
      </c>
    </row>
    <row r="19" spans="1:14" ht="14.45" customHeight="1" x14ac:dyDescent="0.2">
      <c r="A19" s="507" t="s">
        <v>441</v>
      </c>
      <c r="B19" s="508" t="s">
        <v>442</v>
      </c>
      <c r="C19" s="509" t="s">
        <v>450</v>
      </c>
      <c r="D19" s="510" t="s">
        <v>451</v>
      </c>
      <c r="E19" s="511">
        <v>50113001</v>
      </c>
      <c r="F19" s="510" t="s">
        <v>455</v>
      </c>
      <c r="G19" s="509" t="s">
        <v>456</v>
      </c>
      <c r="H19" s="509">
        <v>501918</v>
      </c>
      <c r="I19" s="509">
        <v>0</v>
      </c>
      <c r="J19" s="509" t="s">
        <v>479</v>
      </c>
      <c r="K19" s="509" t="s">
        <v>443</v>
      </c>
      <c r="L19" s="512">
        <v>316.47489499193455</v>
      </c>
      <c r="M19" s="512">
        <v>4</v>
      </c>
      <c r="N19" s="513">
        <v>1265.8995799677382</v>
      </c>
    </row>
    <row r="20" spans="1:14" ht="14.45" customHeight="1" x14ac:dyDescent="0.2">
      <c r="A20" s="507" t="s">
        <v>441</v>
      </c>
      <c r="B20" s="508" t="s">
        <v>442</v>
      </c>
      <c r="C20" s="509" t="s">
        <v>450</v>
      </c>
      <c r="D20" s="510" t="s">
        <v>451</v>
      </c>
      <c r="E20" s="511">
        <v>50113001</v>
      </c>
      <c r="F20" s="510" t="s">
        <v>455</v>
      </c>
      <c r="G20" s="509" t="s">
        <v>456</v>
      </c>
      <c r="H20" s="509">
        <v>900321</v>
      </c>
      <c r="I20" s="509">
        <v>0</v>
      </c>
      <c r="J20" s="509" t="s">
        <v>480</v>
      </c>
      <c r="K20" s="509" t="s">
        <v>443</v>
      </c>
      <c r="L20" s="512">
        <v>139.20810162868864</v>
      </c>
      <c r="M20" s="512">
        <v>11</v>
      </c>
      <c r="N20" s="513">
        <v>1531.2891179155749</v>
      </c>
    </row>
    <row r="21" spans="1:14" ht="14.45" customHeight="1" x14ac:dyDescent="0.2">
      <c r="A21" s="507" t="s">
        <v>441</v>
      </c>
      <c r="B21" s="508" t="s">
        <v>442</v>
      </c>
      <c r="C21" s="509" t="s">
        <v>450</v>
      </c>
      <c r="D21" s="510" t="s">
        <v>451</v>
      </c>
      <c r="E21" s="511">
        <v>50113001</v>
      </c>
      <c r="F21" s="510" t="s">
        <v>455</v>
      </c>
      <c r="G21" s="509" t="s">
        <v>456</v>
      </c>
      <c r="H21" s="509">
        <v>155911</v>
      </c>
      <c r="I21" s="509">
        <v>55911</v>
      </c>
      <c r="J21" s="509" t="s">
        <v>481</v>
      </c>
      <c r="K21" s="509" t="s">
        <v>482</v>
      </c>
      <c r="L21" s="512">
        <v>37.590000000000003</v>
      </c>
      <c r="M21" s="512">
        <v>1</v>
      </c>
      <c r="N21" s="513">
        <v>37.590000000000003</v>
      </c>
    </row>
    <row r="22" spans="1:14" ht="14.45" customHeight="1" x14ac:dyDescent="0.2">
      <c r="A22" s="507" t="s">
        <v>441</v>
      </c>
      <c r="B22" s="508" t="s">
        <v>442</v>
      </c>
      <c r="C22" s="509" t="s">
        <v>450</v>
      </c>
      <c r="D22" s="510" t="s">
        <v>451</v>
      </c>
      <c r="E22" s="511">
        <v>50113013</v>
      </c>
      <c r="F22" s="510" t="s">
        <v>483</v>
      </c>
      <c r="G22" s="509" t="s">
        <v>484</v>
      </c>
      <c r="H22" s="509">
        <v>105951</v>
      </c>
      <c r="I22" s="509">
        <v>5951</v>
      </c>
      <c r="J22" s="509" t="s">
        <v>485</v>
      </c>
      <c r="K22" s="509" t="s">
        <v>486</v>
      </c>
      <c r="L22" s="512">
        <v>114.36000000000001</v>
      </c>
      <c r="M22" s="512">
        <v>2</v>
      </c>
      <c r="N22" s="513">
        <v>228.72000000000003</v>
      </c>
    </row>
    <row r="23" spans="1:14" ht="14.45" customHeight="1" x14ac:dyDescent="0.2">
      <c r="A23" s="507" t="s">
        <v>441</v>
      </c>
      <c r="B23" s="508" t="s">
        <v>442</v>
      </c>
      <c r="C23" s="509" t="s">
        <v>450</v>
      </c>
      <c r="D23" s="510" t="s">
        <v>451</v>
      </c>
      <c r="E23" s="511">
        <v>50113013</v>
      </c>
      <c r="F23" s="510" t="s">
        <v>483</v>
      </c>
      <c r="G23" s="509" t="s">
        <v>443</v>
      </c>
      <c r="H23" s="509">
        <v>183812</v>
      </c>
      <c r="I23" s="509">
        <v>183812</v>
      </c>
      <c r="J23" s="509" t="s">
        <v>487</v>
      </c>
      <c r="K23" s="509" t="s">
        <v>488</v>
      </c>
      <c r="L23" s="512">
        <v>877.56499999999994</v>
      </c>
      <c r="M23" s="512">
        <v>0.4</v>
      </c>
      <c r="N23" s="513">
        <v>351.02600000000001</v>
      </c>
    </row>
    <row r="24" spans="1:14" ht="14.45" customHeight="1" x14ac:dyDescent="0.2">
      <c r="A24" s="507" t="s">
        <v>441</v>
      </c>
      <c r="B24" s="508" t="s">
        <v>442</v>
      </c>
      <c r="C24" s="509" t="s">
        <v>450</v>
      </c>
      <c r="D24" s="510" t="s">
        <v>451</v>
      </c>
      <c r="E24" s="511">
        <v>50113013</v>
      </c>
      <c r="F24" s="510" t="s">
        <v>483</v>
      </c>
      <c r="G24" s="509" t="s">
        <v>456</v>
      </c>
      <c r="H24" s="509">
        <v>183926</v>
      </c>
      <c r="I24" s="509">
        <v>183926</v>
      </c>
      <c r="J24" s="509" t="s">
        <v>489</v>
      </c>
      <c r="K24" s="509" t="s">
        <v>490</v>
      </c>
      <c r="L24" s="512">
        <v>132.66</v>
      </c>
      <c r="M24" s="512">
        <v>0.2</v>
      </c>
      <c r="N24" s="513">
        <v>26.532</v>
      </c>
    </row>
    <row r="25" spans="1:14" ht="14.45" customHeight="1" x14ac:dyDescent="0.2">
      <c r="A25" s="507" t="s">
        <v>441</v>
      </c>
      <c r="B25" s="508" t="s">
        <v>442</v>
      </c>
      <c r="C25" s="509" t="s">
        <v>450</v>
      </c>
      <c r="D25" s="510" t="s">
        <v>451</v>
      </c>
      <c r="E25" s="511">
        <v>50113013</v>
      </c>
      <c r="F25" s="510" t="s">
        <v>483</v>
      </c>
      <c r="G25" s="509" t="s">
        <v>456</v>
      </c>
      <c r="H25" s="509">
        <v>131654</v>
      </c>
      <c r="I25" s="509">
        <v>131654</v>
      </c>
      <c r="J25" s="509" t="s">
        <v>491</v>
      </c>
      <c r="K25" s="509" t="s">
        <v>492</v>
      </c>
      <c r="L25" s="512">
        <v>264</v>
      </c>
      <c r="M25" s="512">
        <v>0.4</v>
      </c>
      <c r="N25" s="513">
        <v>105.60000000000001</v>
      </c>
    </row>
    <row r="26" spans="1:14" ht="14.45" customHeight="1" x14ac:dyDescent="0.2">
      <c r="A26" s="507" t="s">
        <v>441</v>
      </c>
      <c r="B26" s="508" t="s">
        <v>442</v>
      </c>
      <c r="C26" s="509" t="s">
        <v>450</v>
      </c>
      <c r="D26" s="510" t="s">
        <v>451</v>
      </c>
      <c r="E26" s="511">
        <v>50113013</v>
      </c>
      <c r="F26" s="510" t="s">
        <v>483</v>
      </c>
      <c r="G26" s="509" t="s">
        <v>456</v>
      </c>
      <c r="H26" s="509">
        <v>207280</v>
      </c>
      <c r="I26" s="509">
        <v>207280</v>
      </c>
      <c r="J26" s="509" t="s">
        <v>493</v>
      </c>
      <c r="K26" s="509" t="s">
        <v>494</v>
      </c>
      <c r="L26" s="512">
        <v>129.97999999999999</v>
      </c>
      <c r="M26" s="512">
        <v>2</v>
      </c>
      <c r="N26" s="513">
        <v>259.95999999999998</v>
      </c>
    </row>
    <row r="27" spans="1:14" ht="14.45" customHeight="1" x14ac:dyDescent="0.2">
      <c r="A27" s="507" t="s">
        <v>441</v>
      </c>
      <c r="B27" s="508" t="s">
        <v>442</v>
      </c>
      <c r="C27" s="509" t="s">
        <v>450</v>
      </c>
      <c r="D27" s="510" t="s">
        <v>451</v>
      </c>
      <c r="E27" s="511">
        <v>50113013</v>
      </c>
      <c r="F27" s="510" t="s">
        <v>483</v>
      </c>
      <c r="G27" s="509" t="s">
        <v>456</v>
      </c>
      <c r="H27" s="509">
        <v>96414</v>
      </c>
      <c r="I27" s="509">
        <v>96414</v>
      </c>
      <c r="J27" s="509" t="s">
        <v>495</v>
      </c>
      <c r="K27" s="509" t="s">
        <v>496</v>
      </c>
      <c r="L27" s="512">
        <v>59.2</v>
      </c>
      <c r="M27" s="512">
        <v>1</v>
      </c>
      <c r="N27" s="513">
        <v>59.2</v>
      </c>
    </row>
    <row r="28" spans="1:14" ht="14.45" customHeight="1" x14ac:dyDescent="0.2">
      <c r="A28" s="507" t="s">
        <v>441</v>
      </c>
      <c r="B28" s="508" t="s">
        <v>442</v>
      </c>
      <c r="C28" s="509" t="s">
        <v>450</v>
      </c>
      <c r="D28" s="510" t="s">
        <v>451</v>
      </c>
      <c r="E28" s="511">
        <v>50113013</v>
      </c>
      <c r="F28" s="510" t="s">
        <v>483</v>
      </c>
      <c r="G28" s="509" t="s">
        <v>456</v>
      </c>
      <c r="H28" s="509">
        <v>216199</v>
      </c>
      <c r="I28" s="509">
        <v>216199</v>
      </c>
      <c r="J28" s="509" t="s">
        <v>497</v>
      </c>
      <c r="K28" s="509" t="s">
        <v>498</v>
      </c>
      <c r="L28" s="512">
        <v>99.9</v>
      </c>
      <c r="M28" s="512">
        <v>2</v>
      </c>
      <c r="N28" s="513">
        <v>199.8</v>
      </c>
    </row>
    <row r="29" spans="1:14" ht="14.45" customHeight="1" x14ac:dyDescent="0.2">
      <c r="A29" s="507" t="s">
        <v>441</v>
      </c>
      <c r="B29" s="508" t="s">
        <v>442</v>
      </c>
      <c r="C29" s="509" t="s">
        <v>450</v>
      </c>
      <c r="D29" s="510" t="s">
        <v>451</v>
      </c>
      <c r="E29" s="511">
        <v>50113013</v>
      </c>
      <c r="F29" s="510" t="s">
        <v>483</v>
      </c>
      <c r="G29" s="509" t="s">
        <v>456</v>
      </c>
      <c r="H29" s="509">
        <v>187199</v>
      </c>
      <c r="I29" s="509">
        <v>87199</v>
      </c>
      <c r="J29" s="509" t="s">
        <v>499</v>
      </c>
      <c r="K29" s="509" t="s">
        <v>500</v>
      </c>
      <c r="L29" s="512">
        <v>220.99</v>
      </c>
      <c r="M29" s="512">
        <v>2</v>
      </c>
      <c r="N29" s="513">
        <v>441.98</v>
      </c>
    </row>
    <row r="30" spans="1:14" ht="14.45" customHeight="1" x14ac:dyDescent="0.2">
      <c r="A30" s="507" t="s">
        <v>441</v>
      </c>
      <c r="B30" s="508" t="s">
        <v>442</v>
      </c>
      <c r="C30" s="509" t="s">
        <v>450</v>
      </c>
      <c r="D30" s="510" t="s">
        <v>451</v>
      </c>
      <c r="E30" s="511">
        <v>50113013</v>
      </c>
      <c r="F30" s="510" t="s">
        <v>483</v>
      </c>
      <c r="G30" s="509" t="s">
        <v>443</v>
      </c>
      <c r="H30" s="509">
        <v>201030</v>
      </c>
      <c r="I30" s="509">
        <v>201030</v>
      </c>
      <c r="J30" s="509" t="s">
        <v>501</v>
      </c>
      <c r="K30" s="509" t="s">
        <v>502</v>
      </c>
      <c r="L30" s="512">
        <v>33.4</v>
      </c>
      <c r="M30" s="512">
        <v>2</v>
      </c>
      <c r="N30" s="513">
        <v>66.8</v>
      </c>
    </row>
    <row r="31" spans="1:14" ht="14.45" customHeight="1" x14ac:dyDescent="0.2">
      <c r="A31" s="507" t="s">
        <v>441</v>
      </c>
      <c r="B31" s="508" t="s">
        <v>442</v>
      </c>
      <c r="C31" s="509" t="s">
        <v>450</v>
      </c>
      <c r="D31" s="510" t="s">
        <v>451</v>
      </c>
      <c r="E31" s="511">
        <v>50113013</v>
      </c>
      <c r="F31" s="510" t="s">
        <v>483</v>
      </c>
      <c r="G31" s="509" t="s">
        <v>456</v>
      </c>
      <c r="H31" s="509">
        <v>116600</v>
      </c>
      <c r="I31" s="509">
        <v>16600</v>
      </c>
      <c r="J31" s="509" t="s">
        <v>503</v>
      </c>
      <c r="K31" s="509" t="s">
        <v>504</v>
      </c>
      <c r="L31" s="512">
        <v>43.86</v>
      </c>
      <c r="M31" s="512">
        <v>2</v>
      </c>
      <c r="N31" s="513">
        <v>87.72</v>
      </c>
    </row>
    <row r="32" spans="1:14" ht="14.45" customHeight="1" thickBot="1" x14ac:dyDescent="0.25">
      <c r="A32" s="514" t="s">
        <v>441</v>
      </c>
      <c r="B32" s="515" t="s">
        <v>442</v>
      </c>
      <c r="C32" s="516" t="s">
        <v>450</v>
      </c>
      <c r="D32" s="517" t="s">
        <v>451</v>
      </c>
      <c r="E32" s="518">
        <v>50113013</v>
      </c>
      <c r="F32" s="517" t="s">
        <v>483</v>
      </c>
      <c r="G32" s="516" t="s">
        <v>484</v>
      </c>
      <c r="H32" s="516">
        <v>166265</v>
      </c>
      <c r="I32" s="516">
        <v>166265</v>
      </c>
      <c r="J32" s="516" t="s">
        <v>505</v>
      </c>
      <c r="K32" s="516" t="s">
        <v>506</v>
      </c>
      <c r="L32" s="519">
        <v>33.39</v>
      </c>
      <c r="M32" s="519">
        <v>1</v>
      </c>
      <c r="N32" s="520">
        <v>33.39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9B8FBF8-B46F-41DC-A8C7-DCB83945A85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3" t="s">
        <v>507</v>
      </c>
      <c r="B5" s="498">
        <v>417.82600000000002</v>
      </c>
      <c r="C5" s="525">
        <v>0.61450783603162651</v>
      </c>
      <c r="D5" s="498">
        <v>262.11</v>
      </c>
      <c r="E5" s="525">
        <v>0.38549216396837349</v>
      </c>
      <c r="F5" s="499">
        <v>679.93600000000004</v>
      </c>
    </row>
    <row r="6" spans="1:6" ht="14.45" customHeight="1" thickBot="1" x14ac:dyDescent="0.25">
      <c r="A6" s="529" t="s">
        <v>3</v>
      </c>
      <c r="B6" s="530">
        <v>417.82600000000002</v>
      </c>
      <c r="C6" s="531">
        <v>0.61450783603162651</v>
      </c>
      <c r="D6" s="530">
        <v>262.11</v>
      </c>
      <c r="E6" s="531">
        <v>0.38549216396837349</v>
      </c>
      <c r="F6" s="532">
        <v>679.93600000000004</v>
      </c>
    </row>
    <row r="7" spans="1:6" ht="14.45" customHeight="1" thickBot="1" x14ac:dyDescent="0.25"/>
    <row r="8" spans="1:6" ht="14.45" customHeight="1" x14ac:dyDescent="0.2">
      <c r="A8" s="539" t="s">
        <v>508</v>
      </c>
      <c r="B8" s="505">
        <v>66.8</v>
      </c>
      <c r="C8" s="526">
        <v>1</v>
      </c>
      <c r="D8" s="505"/>
      <c r="E8" s="526">
        <v>0</v>
      </c>
      <c r="F8" s="506">
        <v>66.8</v>
      </c>
    </row>
    <row r="9" spans="1:6" ht="14.45" customHeight="1" x14ac:dyDescent="0.2">
      <c r="A9" s="540" t="s">
        <v>509</v>
      </c>
      <c r="B9" s="512">
        <v>351.02600000000001</v>
      </c>
      <c r="C9" s="535">
        <v>1</v>
      </c>
      <c r="D9" s="512"/>
      <c r="E9" s="535">
        <v>0</v>
      </c>
      <c r="F9" s="513">
        <v>351.02600000000001</v>
      </c>
    </row>
    <row r="10" spans="1:6" ht="14.45" customHeight="1" x14ac:dyDescent="0.2">
      <c r="A10" s="540" t="s">
        <v>510</v>
      </c>
      <c r="B10" s="512"/>
      <c r="C10" s="535">
        <v>0</v>
      </c>
      <c r="D10" s="512">
        <v>33.39</v>
      </c>
      <c r="E10" s="535">
        <v>1</v>
      </c>
      <c r="F10" s="513">
        <v>33.39</v>
      </c>
    </row>
    <row r="11" spans="1:6" ht="14.45" customHeight="1" thickBot="1" x14ac:dyDescent="0.25">
      <c r="A11" s="541" t="s">
        <v>511</v>
      </c>
      <c r="B11" s="536"/>
      <c r="C11" s="537">
        <v>0</v>
      </c>
      <c r="D11" s="536">
        <v>228.72000000000003</v>
      </c>
      <c r="E11" s="537">
        <v>1</v>
      </c>
      <c r="F11" s="538">
        <v>228.72000000000003</v>
      </c>
    </row>
    <row r="12" spans="1:6" ht="14.45" customHeight="1" thickBot="1" x14ac:dyDescent="0.25">
      <c r="A12" s="529" t="s">
        <v>3</v>
      </c>
      <c r="B12" s="530">
        <v>417.82600000000002</v>
      </c>
      <c r="C12" s="531">
        <v>0.61450783603162651</v>
      </c>
      <c r="D12" s="530">
        <v>262.11</v>
      </c>
      <c r="E12" s="531">
        <v>0.38549216396837349</v>
      </c>
      <c r="F12" s="532">
        <v>679.93600000000004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608684BF-62A0-4584-B72C-198FF821602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2019-12-23T10:39:10Z</dcterms:modified>
</cp:coreProperties>
</file>