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29FE770-61FB-4C8C-9875-6B075863FB17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K17" i="431"/>
  <c r="L13" i="431"/>
  <c r="M9" i="431"/>
  <c r="M17" i="431"/>
  <c r="N13" i="431"/>
  <c r="O9" i="431"/>
  <c r="O17" i="431"/>
  <c r="P13" i="431"/>
  <c r="Q9" i="431"/>
  <c r="Q17" i="431"/>
  <c r="C10" i="431"/>
  <c r="C18" i="431"/>
  <c r="D14" i="431"/>
  <c r="E10" i="431"/>
  <c r="E18" i="431"/>
  <c r="F14" i="431"/>
  <c r="G10" i="431"/>
  <c r="G18" i="431"/>
  <c r="H14" i="431"/>
  <c r="I10" i="431"/>
  <c r="I18" i="431"/>
  <c r="J14" i="431"/>
  <c r="K10" i="431"/>
  <c r="K18" i="431"/>
  <c r="L14" i="431"/>
  <c r="M10" i="431"/>
  <c r="M18" i="431"/>
  <c r="N14" i="431"/>
  <c r="O10" i="431"/>
  <c r="O18" i="431"/>
  <c r="P14" i="431"/>
  <c r="Q10" i="431"/>
  <c r="Q18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M11" i="431"/>
  <c r="M19" i="431"/>
  <c r="N15" i="431"/>
  <c r="O11" i="431"/>
  <c r="O19" i="431"/>
  <c r="P15" i="431"/>
  <c r="Q11" i="431"/>
  <c r="Q19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N17" i="431"/>
  <c r="O13" i="431"/>
  <c r="P9" i="431"/>
  <c r="P17" i="431"/>
  <c r="Q13" i="431"/>
  <c r="C14" i="431"/>
  <c r="D10" i="431"/>
  <c r="D18" i="431"/>
  <c r="E14" i="431"/>
  <c r="F10" i="431"/>
  <c r="F18" i="431"/>
  <c r="G14" i="431"/>
  <c r="H10" i="431"/>
  <c r="H18" i="431"/>
  <c r="I14" i="431"/>
  <c r="J10" i="431"/>
  <c r="J18" i="431"/>
  <c r="K14" i="431"/>
  <c r="L10" i="431"/>
  <c r="L18" i="431"/>
  <c r="M14" i="431"/>
  <c r="N10" i="431"/>
  <c r="N18" i="431"/>
  <c r="O14" i="431"/>
  <c r="P10" i="431"/>
  <c r="P18" i="431"/>
  <c r="Q14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L11" i="431"/>
  <c r="L19" i="431"/>
  <c r="M15" i="431"/>
  <c r="N11" i="431"/>
  <c r="N19" i="431"/>
  <c r="O15" i="431"/>
  <c r="P11" i="431"/>
  <c r="P19" i="431"/>
  <c r="Q15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R16" i="431" l="1"/>
  <c r="S16" i="431"/>
  <c r="R15" i="431"/>
  <c r="S15" i="431"/>
  <c r="R14" i="431"/>
  <c r="S14" i="431"/>
  <c r="R13" i="431"/>
  <c r="S13" i="431"/>
  <c r="S20" i="431"/>
  <c r="R20" i="431"/>
  <c r="S12" i="431"/>
  <c r="R12" i="431"/>
  <c r="S19" i="431"/>
  <c r="R19" i="431"/>
  <c r="S11" i="431"/>
  <c r="R11" i="431"/>
  <c r="S18" i="431"/>
  <c r="R18" i="431"/>
  <c r="S10" i="431"/>
  <c r="R10" i="431"/>
  <c r="S17" i="431"/>
  <c r="R17" i="431"/>
  <c r="S9" i="431"/>
  <c r="R9" i="431"/>
  <c r="H8" i="431"/>
  <c r="E8" i="431"/>
  <c r="J8" i="431"/>
  <c r="O8" i="431"/>
  <c r="I8" i="431"/>
  <c r="P8" i="431"/>
  <c r="F8" i="431"/>
  <c r="D8" i="431"/>
  <c r="Q8" i="431"/>
  <c r="G8" i="431"/>
  <c r="K8" i="431"/>
  <c r="M8" i="431"/>
  <c r="C8" i="431"/>
  <c r="L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D19" i="414"/>
  <c r="D4" i="414"/>
  <c r="C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R3" i="345" l="1"/>
  <c r="Q3" i="345"/>
  <c r="Q3" i="347"/>
  <c r="U3" i="347"/>
  <c r="S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<sst xmlns="http://schemas.openxmlformats.org/spreadsheetml/2006/main" count="9888" uniqueCount="1731">
  <si>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</si>
  <si>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</si>
  <si>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</si>
  <si>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</si>
  <si>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</si>
  <si>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</si>
  <si>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</si>
  <si>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</si>
  <si>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</si>
  <si>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</si>
  <si>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</si>
  <si>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</si>
  <si>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</si>
  <si>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</si>
  <si>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</si>
  <si>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</si>
  <si>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</si>
  <si>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</si>
  <si>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</si>
  <si>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</si>
  <si>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</si>
  <si>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</si>
  <si>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</si>
  <si>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</si>
  <si>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</si>
  <si>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</si>
  <si>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</si>
  <si>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</si>
  <si>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</si>
  <si>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</si>
  <si>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</si>
  <si>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</si>
  <si>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</si>
  <si>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</si>
  <si>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</si>
  <si>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</si>
  <si>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</si>
  <si>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</si>
  <si>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</si>
  <si>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</si>
  <si>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</si>
  <si>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</si>
  <si>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</si>
  <si>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</si>
  <si>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</si>
  <si>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</si>
  <si>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</si>
  <si>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</si>
  <si>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</si>
  <si>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</si>
  <si>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</si>
  <si>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</si>
  <si>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</si>
  <si>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</si>
  <si>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</si>
  <si>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</si>
  <si>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</si>
  <si>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</si>
  <si>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</si>
  <si>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</si>
  <si>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</si>
  <si>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</si>
  <si>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</si>
  <si>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</si>
  <si>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</si>
  <si>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</si>
  <si>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</si>
  <si>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</si>
  <si>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</si>
  <si>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</si>
  <si>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</si>
  <si>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</si>
  <si>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</si>
  <si>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</si>
  <si>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</si>
  <si>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</si>
  <si>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</si>
  <si>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</si>
  <si>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</si>
  <si>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</si>
  <si>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</si>
  <si>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</si>
  <si>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</si>
  <si>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</si>
  <si>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</si>
  <si>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</si>
  <si>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</si>
  <si>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</si>
  <si>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</si>
  <si>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</si>
  <si>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</si>
  <si>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</si>
  <si>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</si>
  <si>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</si>
  <si>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</si>
  <si>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</si>
  <si>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</si>
  <si>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</si>
  <si>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</si>
  <si>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</si>
  <si>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</si>
  <si>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</si>
  <si>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</si>
  <si>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</si>
  <si>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</si>
  <si>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</si>
  <si>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</si>
  <si>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</si>
  <si>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</si>
  <si>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</si>
  <si>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</si>
  <si>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</si>
  <si>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</si>
  <si>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</si>
  <si>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</si>
  <si>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</si>
  <si>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</si>
  <si>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</si>
  <si>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</si>
  <si>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</si>
  <si>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</si>
  <si>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</si>
  <si>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</si>
  <si>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</si>
  <si>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</si>
  <si>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</si>
  <si>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</si>
  <si>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</si>
  <si>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</si>
  <si>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</si>
  <si>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</si>
  <si>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</si>
  <si>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</si>
  <si>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</si>
  <si>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</si>
  <si>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</si>
  <si>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</si>
  <si>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</si>
  <si>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</si>
  <si>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</si>
  <si>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</si>
  <si>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</si>
  <si>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</si>
  <si>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</si>
  <si>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</si>
  <si>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</si>
  <si>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</si>
  <si>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</si>
  <si>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</si>
  <si>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</si>
  <si>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</si>
  <si>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</si>
  <si>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</si>
  <si>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</si>
  <si>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</si>
  <si>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</si>
  <si>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</si>
  <si>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</si>
  <si>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</si>
  <si>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</si>
  <si>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</si>
  <si>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</si>
  <si>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</si>
  <si>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</si>
  <si>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</si>
  <si>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</si>
  <si>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</si>
  <si>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</si>
  <si>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</si>
  <si>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</si>
  <si>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</si>
  <si>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</si>
  <si>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</si>
  <si>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</si>
  <si>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</si>
  <si>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</si>
  <si>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</si>
  <si>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</si>
  <si>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</si>
  <si>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</si>
  <si>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</si>
  <si>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</si>
  <si>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</si>
  <si>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</si>
  <si>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</si>
  <si>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</si>
  <si>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</si>
  <si>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</si>
  <si>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</si>
  <si>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</si>
  <si>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</si>
  <si>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</si>
  <si>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</si>
  <si>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</si>
  <si>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</si>
  <si>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</si>
  <si>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</si>
  <si>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</si>
  <si>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</si>
  <si>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</si>
  <si>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</si>
  <si>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</si>
  <si>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</si>
  <si>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</si>
  <si>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</si>
  <si>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</si>
  <si>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</si>
  <si>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</si>
  <si>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</si>
  <si>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</si>
  <si>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</si>
  <si>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</si>
  <si>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</si>
  <si>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</si>
  <si>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</si>
  <si>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</si>
  <si>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</si>
  <si>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</si>
  <si>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</si>
  <si>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</si>
  <si>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</si>
  <si>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</si>
  <si>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</si>
  <si>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</si>
  <si>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</si>
  <si>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</si>
  <si>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</si>
  <si>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</si>
  <si>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</si>
  <si>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</si>
  <si>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</si>
  <si>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</si>
  <si>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</si>
  <si>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</si>
  <si>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</si>
  <si>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</si>
  <si>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</si>
  <si>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</si>
  <si>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</si>
  <si>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</si>
  <si>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</si>
  <si>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</si>
  <si>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</si>
  <si>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</si>
  <si>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</si>
  <si>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</si>
  <si>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</si>
  <si>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</si>
  <si>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</si>
  <si>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</si>
  <si>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</si>
  <si>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</si>
  <si>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</si>
  <si>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</si>
  <si>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</si>
  <si>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</si>
  <si>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</si>
  <si>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</si>
  <si>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</si>
  <si>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</si>
  <si>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</si>
  <si>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</si>
  <si>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</si>
  <si>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</si>
  <si>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</si>
  <si>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</si>
  <si>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</si>
  <si>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</si>
  <si>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</si>
  <si>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</si>
  <si>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</si>
  <si>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</si>
  <si>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</si>
  <si>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</si>
  <si>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</si>
  <si>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</si>
  <si>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</si>
  <si>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</si>
  <si>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</si>
  <si>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</si>
  <si>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</si>
  <si>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</si>
  <si>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</si>
  <si>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</si>
  <si>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</si>
  <si>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</si>
  <si>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</si>
  <si>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</si>
  <si>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</si>
  <si>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</si>
  <si>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</si>
  <si>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</si>
  <si>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</si>
  <si>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</si>
  <si>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</si>
  <si>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</si>
  <si>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</si>
  <si>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</si>
  <si>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</si>
  <si>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50117030     Desinfekční prostředky COVID19 (ID-ř.733-LEK)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</si>
  <si>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</si>
  <si>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</si>
  <si>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</si>
  <si>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</si>
  <si>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</si>
  <si>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</si>
  <si>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</si>
  <si>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</si>
  <si>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</si>
  <si>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</si>
  <si>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</si>
  <si>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</si>
  <si>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</si>
  <si>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</si>
  <si>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</si>
  <si>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</si>
  <si>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</si>
  <si>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</si>
  <si>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</si>
  <si>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</si>
  <si>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</si>
  <si>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</si>
  <si>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</si>
  <si>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</si>
  <si>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</si>
  <si>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</si>
  <si>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</si>
  <si>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</si>
  <si>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</si>
  <si>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</si>
  <si>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</si>
  <si>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</si>
  <si>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</si>
  <si>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</si>
  <si>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</si>
  <si>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</si>
  <si>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</si>
  <si>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</si>
  <si>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</si>
  <si>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</si>
  <si>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</si>
  <si>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</si>
  <si>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</si>
  <si>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</si>
  <si>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</si>
  <si>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</si>
  <si>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</si>
  <si>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</si>
  <si>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</si>
  <si>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</si>
  <si>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</si>
  <si>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</si>
  <si>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</si>
  <si>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</si>
  <si>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</si>
  <si>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</si>
  <si>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</si>
  <si>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</si>
  <si>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</si>
  <si>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</si>
  <si>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</si>
  <si>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</si>
  <si>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</si>
  <si>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</si>
  <si>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</si>
  <si>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</si>
  <si>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</si>
  <si>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</si>
  <si>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</si>
  <si>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</si>
  <si>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</si>
  <si>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</si>
  <si>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</si>
  <si>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</si>
  <si>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</si>
  <si>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</si>
  <si>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</si>
  <si>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</si>
  <si>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</si>
  <si>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</si>
  <si>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</si>
  <si>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</si>
  <si>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</si>
  <si>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</si>
  <si>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</si>
  <si>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</si>
  <si>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</si>
  <si>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</si>
  <si>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</si>
  <si>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</si>
  <si>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</si>
  <si>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</si>
  <si>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</si>
  <si>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</si>
  <si>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</si>
  <si>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</si>
  <si>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</si>
  <si>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</si>
  <si>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</si>
  <si>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</si>
  <si>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</si>
  <si>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</si>
  <si>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</si>
  <si>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</si>
  <si>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</si>
  <si>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</si>
  <si>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</si>
  <si>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</si>
  <si>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</si>
  <si>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</si>
  <si>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</si>
  <si>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</si>
  <si>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</si>
  <si>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</si>
  <si>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</si>
  <si>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</si>
  <si>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</si>
  <si>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</si>
  <si>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</si>
  <si>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</si>
  <si>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</si>
  <si>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</si>
  <si>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</si>
  <si>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</si>
  <si>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</si>
  <si>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</si>
  <si>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</si>
  <si>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</si>
  <si>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</si>
  <si>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</si>
  <si>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</si>
  <si>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</si>
  <si>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</si>
  <si>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</si>
  <si>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</si>
  <si>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</si>
  <si>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</si>
  <si>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</si>
  <si>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</si>
  <si>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</si>
  <si>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</si>
  <si>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</si>
  <si>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</si>
  <si>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</si>
  <si>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</si>
  <si>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</si>
  <si>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</si>
  <si>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</si>
  <si>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</si>
  <si>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</si>
  <si>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</si>
  <si>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</si>
  <si>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</si>
  <si>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</si>
  <si>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</si>
  <si>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</si>
  <si>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</si>
  <si>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</si>
  <si>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</si>
  <si>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</si>
  <si>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</si>
  <si>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ACYLCOFFIN</t>
  </si>
  <si>
    <t>TBL 10</t>
  </si>
  <si>
    <t>APO-IBUPROFEN 400 MG</t>
  </si>
  <si>
    <t>POR TBL FLM 30X400MG</t>
  </si>
  <si>
    <t>AQUA PRO INJECTIONE ARDEAPHARMA</t>
  </si>
  <si>
    <t>INF 1X250ML</t>
  </si>
  <si>
    <t>CARBOSORB</t>
  </si>
  <si>
    <t>320MG TBL NOB 20</t>
  </si>
  <si>
    <t>DZ TRIXO LIND 100 ml</t>
  </si>
  <si>
    <t>CHLORAMPHENICOL VUAB</t>
  </si>
  <si>
    <t>1G INJ PLV SOL 1 II</t>
  </si>
  <si>
    <t>IBUMAX 400 MG</t>
  </si>
  <si>
    <t>PORTBLFLM100X400MG</t>
  </si>
  <si>
    <t>ISOCHOL (DRAZOVKA)</t>
  </si>
  <si>
    <t>DRG 30X400MG</t>
  </si>
  <si>
    <t>KL ETHANOLUM 70% 800 g</t>
  </si>
  <si>
    <t>KL Formol 4% 100 g MIK</t>
  </si>
  <si>
    <t>KL GLYCEROLUM 85% 1000g</t>
  </si>
  <si>
    <t>KL GLYCEROLUM 85% 12000g</t>
  </si>
  <si>
    <t>KL OBAL</t>
  </si>
  <si>
    <t>lékovky, kelímky</t>
  </si>
  <si>
    <t>KL Paraffinum perliq. 800g  HVLP</t>
  </si>
  <si>
    <t>KL PRIPRAVEK</t>
  </si>
  <si>
    <t>KL SOL.HYD.PEROX.3% 100G</t>
  </si>
  <si>
    <t>SEPTONEX</t>
  </si>
  <si>
    <t>SPR 1X45ML</t>
  </si>
  <si>
    <t>léky - antibiotika (LEK)</t>
  </si>
  <si>
    <t>AMPIPLUS 1000mg/500mg - mimořádný dovoz</t>
  </si>
  <si>
    <t>inj.inf.sol 25 vials</t>
  </si>
  <si>
    <t>DALACIN C 150 MG</t>
  </si>
  <si>
    <t>POR CPS DUR 16x150mg</t>
  </si>
  <si>
    <t>GENTAMICIN LEK 80 MG/2 ML</t>
  </si>
  <si>
    <t>INJ SOL 10X2ML/80MG</t>
  </si>
  <si>
    <t>TARGOCID 200MG</t>
  </si>
  <si>
    <t>INJ SIC 1X200MG+SOL</t>
  </si>
  <si>
    <t>P</t>
  </si>
  <si>
    <t>VANCOMYCIN MYLAN 500 MG</t>
  </si>
  <si>
    <t>INF PLV SOL 1X500MG</t>
  </si>
  <si>
    <t>ZYVOXID</t>
  </si>
  <si>
    <t>INF SOL 10X300ML</t>
  </si>
  <si>
    <t>4041 - MIKRO: mikrobiologie - laboratoř</t>
  </si>
  <si>
    <t>J01XA01 - VANKOMYCIN</t>
  </si>
  <si>
    <t>J01XX08 - LINEZOLID</t>
  </si>
  <si>
    <t>J01BA01 - CHLORAMFENIKOL</t>
  </si>
  <si>
    <t>J01BA01</t>
  </si>
  <si>
    <t>216468</t>
  </si>
  <si>
    <t>J01XA01</t>
  </si>
  <si>
    <t>166265</t>
  </si>
  <si>
    <t>VANCOMYCIN MYLAN</t>
  </si>
  <si>
    <t>500MG INF PLV SOL 1</t>
  </si>
  <si>
    <t>J01XX08</t>
  </si>
  <si>
    <t>3708</t>
  </si>
  <si>
    <t>2MG/ML INF SOL 10X300ML I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</si>
  <si>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</si>
  <si>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</si>
  <si>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</si>
  <si>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</si>
  <si>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</si>
  <si>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</si>
  <si>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</si>
  <si>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</si>
  <si>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</si>
  <si>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</si>
  <si>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</si>
  <si>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Kolář Milan</t>
  </si>
  <si>
    <t>Lovečková Yvona</t>
  </si>
  <si>
    <t>Není Určen</t>
  </si>
  <si>
    <t>Vágnerová Iva</t>
  </si>
  <si>
    <t>ANALGETIKA A ANESTETIKA, KOMBINACE</t>
  </si>
  <si>
    <t>107143</t>
  </si>
  <si>
    <t>OTIPAX</t>
  </si>
  <si>
    <t>40MG/G+10MG/G AUR GTT SOL 16G</t>
  </si>
  <si>
    <t>BETAXOLOL</t>
  </si>
  <si>
    <t>139477</t>
  </si>
  <si>
    <t>BETAMED</t>
  </si>
  <si>
    <t>20MG TBL FLM 30</t>
  </si>
  <si>
    <t>214423</t>
  </si>
  <si>
    <t>BETAXA</t>
  </si>
  <si>
    <t>DESLORATADIN</t>
  </si>
  <si>
    <t>168836</t>
  </si>
  <si>
    <t>DASSELTA</t>
  </si>
  <si>
    <t>5MG TBL FLM 30</t>
  </si>
  <si>
    <t>HOŘČÍK (KOMBINACE RŮZNÝCH SOLÍ)</t>
  </si>
  <si>
    <t>215978</t>
  </si>
  <si>
    <t>MAGNOSOLV</t>
  </si>
  <si>
    <t>365MG POR GRA SOL SCC 30</t>
  </si>
  <si>
    <t>KODEIN</t>
  </si>
  <si>
    <t>56993</t>
  </si>
  <si>
    <t>CODEIN SLOVAKOFARMA</t>
  </si>
  <si>
    <t>30MG TBL NOB 10</t>
  </si>
  <si>
    <t>LEVOCETIRIZIN</t>
  </si>
  <si>
    <t>216531</t>
  </si>
  <si>
    <t>ZENARO</t>
  </si>
  <si>
    <t>5MG TBL FLM 50 IV</t>
  </si>
  <si>
    <t>NIMESULID</t>
  </si>
  <si>
    <t>12892</t>
  </si>
  <si>
    <t>AULIN</t>
  </si>
  <si>
    <t>100MG TBL NOB 30</t>
  </si>
  <si>
    <t>OMEPRAZOL</t>
  </si>
  <si>
    <t>140192</t>
  </si>
  <si>
    <t>OMEPRAZOL STADA</t>
  </si>
  <si>
    <t>20MG CPS ETD 100</t>
  </si>
  <si>
    <t>OXAZEPAM</t>
  </si>
  <si>
    <t>1940</t>
  </si>
  <si>
    <t>OXAZEPAM LÉČIVA</t>
  </si>
  <si>
    <t>10MG TBL NOB 20</t>
  </si>
  <si>
    <t>28831</t>
  </si>
  <si>
    <t>AERIUS</t>
  </si>
  <si>
    <t>2,5MG POR TBL DIS 30</t>
  </si>
  <si>
    <t>28839</t>
  </si>
  <si>
    <t>0,5MG/ML POR SOL 120ML+LŽ</t>
  </si>
  <si>
    <t>DIKLOFENAK</t>
  </si>
  <si>
    <t>119672</t>
  </si>
  <si>
    <t>DICLOFENAC DUO PHARMASWISS</t>
  </si>
  <si>
    <t>75MG CPS RDR 30 I</t>
  </si>
  <si>
    <t>HYDROKORTISON-BUTYRÁT</t>
  </si>
  <si>
    <t>9305</t>
  </si>
  <si>
    <t>LOCOID 0,1%</t>
  </si>
  <si>
    <t>1MG/G CRM 30G</t>
  </si>
  <si>
    <t>218236</t>
  </si>
  <si>
    <t>KLINDAMYCIN</t>
  </si>
  <si>
    <t>100339</t>
  </si>
  <si>
    <t>DALACIN C</t>
  </si>
  <si>
    <t>300MG CPS DUR 16</t>
  </si>
  <si>
    <t>MELPERON</t>
  </si>
  <si>
    <t>199466</t>
  </si>
  <si>
    <t>BURONIL</t>
  </si>
  <si>
    <t>25MG TBL FLM 50</t>
  </si>
  <si>
    <t>SÍRAN HOŘEČNATÝ</t>
  </si>
  <si>
    <t>498</t>
  </si>
  <si>
    <t>MAGNESIUM SULFURICUM BIOTIKA</t>
  </si>
  <si>
    <t>100MG/ML INJ SOL 5X10ML</t>
  </si>
  <si>
    <t>SODNÁ SŮL METAMIZOLU</t>
  </si>
  <si>
    <t>55823</t>
  </si>
  <si>
    <t>NOVALGIN</t>
  </si>
  <si>
    <t>500MG TBL FLM 20</t>
  </si>
  <si>
    <t>ZOLPIDEM</t>
  </si>
  <si>
    <t>233366</t>
  </si>
  <si>
    <t>ZOLPIDEM MYLAN</t>
  </si>
  <si>
    <t>10MG TBL FLM 50</t>
  </si>
  <si>
    <t>233360</t>
  </si>
  <si>
    <t>10MG TBL FLM 20</t>
  </si>
  <si>
    <t>MOČOVINA</t>
  </si>
  <si>
    <t>16461</t>
  </si>
  <si>
    <t>EXCIPIAL U HYDROLOTIO</t>
  </si>
  <si>
    <t>20MG/ML DRM EML 200ML</t>
  </si>
  <si>
    <t>16462</t>
  </si>
  <si>
    <t>EXCIPIAL U LIPOLOTIO</t>
  </si>
  <si>
    <t>40MG/ML DRM EML 200ML</t>
  </si>
  <si>
    <t>ACEKLOFENAK</t>
  </si>
  <si>
    <t>191729</t>
  </si>
  <si>
    <t>BIOFENAC</t>
  </si>
  <si>
    <t>100MG TBL FLM 20</t>
  </si>
  <si>
    <t>ALPRAZOLAM</t>
  </si>
  <si>
    <t>91788</t>
  </si>
  <si>
    <t>NEUROL</t>
  </si>
  <si>
    <t>0,25MG TBL NOB 30</t>
  </si>
  <si>
    <t>CIPROFLOXACIN</t>
  </si>
  <si>
    <t>96039</t>
  </si>
  <si>
    <t>CIPRINOL</t>
  </si>
  <si>
    <t>500MG TBL FLM 10</t>
  </si>
  <si>
    <t>SERTRALIN</t>
  </si>
  <si>
    <t>53951</t>
  </si>
  <si>
    <t>ZOLOFT</t>
  </si>
  <si>
    <t>100MG TBL FLM 28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</si>
  <si>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</si>
  <si>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</si>
  <si>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</si>
  <si>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</si>
  <si>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</si>
  <si>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</si>
  <si>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</si>
  <si>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</si>
  <si>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AMOXICILIN A  INHIBITOR BETA-LAKTAMASY</t>
  </si>
  <si>
    <t>85525</t>
  </si>
  <si>
    <t>AMOKSIKLAV 625 MG</t>
  </si>
  <si>
    <t>500MG/125MG TBL FLM 21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</si>
  <si>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</si>
  <si>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</si>
  <si>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</si>
  <si>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</si>
  <si>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R06AX27 - DESLORATADIN</t>
  </si>
  <si>
    <t>N05CF02 - ZOLPIDEM</t>
  </si>
  <si>
    <t>N06AB06 - SERTRALIN</t>
  </si>
  <si>
    <t>N02BB02 - SODNÁ SŮL METAMIZOLU</t>
  </si>
  <si>
    <t>J01MA02 - CIPROFLOXACIN</t>
  </si>
  <si>
    <t>J01CR02 - AMOXICILIN A  INHIBITOR BETA-LAKTAMASY</t>
  </si>
  <si>
    <t>N05BA12 - ALPRAZOLAM</t>
  </si>
  <si>
    <t>C07AB05</t>
  </si>
  <si>
    <t>R06AX27</t>
  </si>
  <si>
    <t>J01CR02</t>
  </si>
  <si>
    <t>J01MA02</t>
  </si>
  <si>
    <t>N05BA12</t>
  </si>
  <si>
    <t>N06AB06</t>
  </si>
  <si>
    <t>N02BB02</t>
  </si>
  <si>
    <t>N05CF02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</si>
  <si>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</si>
  <si>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</si>
  <si>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</si>
  <si>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</si>
  <si>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</si>
  <si>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</si>
  <si>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</si>
  <si>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</si>
  <si>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</si>
  <si>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</si>
  <si>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DI465</t>
  </si>
  <si>
    <t>4425 Streptococcus pyogenes</t>
  </si>
  <si>
    <t>DI466</t>
  </si>
  <si>
    <t>4496 Staphylococcus cohnii subsp. urealyticum</t>
  </si>
  <si>
    <t>DI467</t>
  </si>
  <si>
    <t>8432 Haemophilus influenzae</t>
  </si>
  <si>
    <t>DF492</t>
  </si>
  <si>
    <t>AccUBiotech ACCU-TELLÂ® COVID-19 IgG/IgM</t>
  </si>
  <si>
    <t>DG223</t>
  </si>
  <si>
    <t>ACETON CISTY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</si>
  <si>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</si>
  <si>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</si>
  <si>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</si>
  <si>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</si>
  <si>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</si>
  <si>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</si>
  <si>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</si>
  <si>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</si>
  <si>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DH546</t>
  </si>
  <si>
    <t>Allplexâ„˘ Respiratory Panel 1</t>
  </si>
  <si>
    <t>DC292</t>
  </si>
  <si>
    <t>Allplexâ„˘ Respiratory Panel 4 (SEEGENE)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</si>
  <si>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</si>
  <si>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</si>
  <si>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</si>
  <si>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</si>
  <si>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</si>
  <si>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</si>
  <si>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</si>
  <si>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</si>
  <si>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</si>
  <si>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</si>
  <si>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</si>
  <si>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</si>
  <si>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</si>
  <si>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</si>
  <si>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</si>
  <si>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</si>
  <si>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</si>
  <si>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</si>
  <si>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</si>
  <si>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</si>
  <si>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</si>
  <si>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</si>
  <si>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</si>
  <si>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</si>
  <si>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</si>
  <si>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</si>
  <si>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DD598</t>
  </si>
  <si>
    <t>AnaerobnĂ­ krevnĂ­ agar(zĂˇklad BHI)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</si>
  <si>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</si>
  <si>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</si>
  <si>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</si>
  <si>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</si>
  <si>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</si>
  <si>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</si>
  <si>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</si>
  <si>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</si>
  <si>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</si>
  <si>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</si>
  <si>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</si>
  <si>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</si>
  <si>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</si>
  <si>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</si>
  <si>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</si>
  <si>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</si>
  <si>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</si>
  <si>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</si>
  <si>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</si>
  <si>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</si>
  <si>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</si>
  <si>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</si>
  <si>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</si>
  <si>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</si>
  <si>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</si>
  <si>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</si>
  <si>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</si>
  <si>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</si>
  <si>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</si>
  <si>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</si>
  <si>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</si>
  <si>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</si>
  <si>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</si>
  <si>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</si>
  <si>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</si>
  <si>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</si>
  <si>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</si>
  <si>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</si>
  <si>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DC703</t>
  </si>
  <si>
    <t>B-glucan Sample pretreatment solution 50x0,9 ml</t>
  </si>
  <si>
    <t>DC704</t>
  </si>
  <si>
    <t>B-glucan test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</si>
  <si>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</si>
  <si>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</si>
  <si>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</si>
  <si>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</si>
  <si>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</si>
  <si>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</si>
  <si>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</si>
  <si>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</si>
  <si>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</si>
  <si>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</si>
  <si>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</si>
  <si>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</si>
  <si>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</si>
  <si>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</si>
  <si>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</si>
  <si>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</si>
  <si>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</si>
  <si>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</si>
  <si>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DG603</t>
  </si>
  <si>
    <t>BRUKER BACTERIAL TEST STANDARD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</si>
  <si>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</si>
  <si>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</si>
  <si>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</si>
  <si>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</si>
  <si>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</si>
  <si>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</si>
  <si>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</si>
  <si>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</si>
  <si>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</si>
  <si>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</si>
  <si>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</si>
  <si>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</si>
  <si>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</si>
  <si>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</si>
  <si>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DB194</t>
  </si>
  <si>
    <t>Cefotaxim 5ug</t>
  </si>
  <si>
    <t>DA801</t>
  </si>
  <si>
    <t>CEFOTAXIME CT 256 (30 testĹŻ)</t>
  </si>
  <si>
    <t>DC819</t>
  </si>
  <si>
    <t>Ceftaroline  (30 testĹŻ)</t>
  </si>
  <si>
    <t>DC269</t>
  </si>
  <si>
    <t>CEFTAZIDIME</t>
  </si>
  <si>
    <t>DE603</t>
  </si>
  <si>
    <t>Ceftazidime + clavulanic acid 30+10 ug</t>
  </si>
  <si>
    <t>DA777</t>
  </si>
  <si>
    <t>Ceftazidime 10 Âµg</t>
  </si>
  <si>
    <t>DH509</t>
  </si>
  <si>
    <t>Ceftazidime TZ 256 (30 testĹŻ)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</si>
  <si>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</si>
  <si>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</si>
  <si>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</si>
  <si>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</si>
  <si>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</si>
  <si>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</si>
  <si>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DA748</t>
  </si>
  <si>
    <t>Ciprofloxacin CI32 (30 testĹŻ)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</si>
  <si>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</si>
  <si>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</si>
  <si>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</si>
  <si>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</si>
  <si>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</si>
  <si>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</si>
  <si>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</si>
  <si>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</si>
  <si>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</si>
  <si>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</si>
  <si>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</si>
  <si>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</si>
  <si>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</si>
  <si>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</si>
  <si>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DD537</t>
  </si>
  <si>
    <t>Colistin sodium methanesulfonate 1g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</si>
  <si>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</si>
  <si>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</si>
  <si>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</si>
  <si>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</si>
  <si>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</si>
  <si>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</si>
  <si>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</si>
  <si>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</si>
  <si>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</si>
  <si>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</si>
  <si>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DI805</t>
  </si>
  <si>
    <t>Covid-19 Ag Detection kit ( 20 testĹŻ)</t>
  </si>
  <si>
    <t>DB974</t>
  </si>
  <si>
    <t>croBEE 201A Nucleaic Acid Extraction Kit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</si>
  <si>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</si>
  <si>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</si>
  <si>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</si>
  <si>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</si>
  <si>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</si>
  <si>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</si>
  <si>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</si>
  <si>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</si>
  <si>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</si>
  <si>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</si>
  <si>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</si>
  <si>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</si>
  <si>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</si>
  <si>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</si>
  <si>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</si>
  <si>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</si>
  <si>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</si>
  <si>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</si>
  <si>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</si>
  <si>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</si>
  <si>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DF798</t>
  </si>
  <si>
    <t>E Coli Mixture IV (114+12+142)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</si>
  <si>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</si>
  <si>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</si>
  <si>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</si>
  <si>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</si>
  <si>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</si>
  <si>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</si>
  <si>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</si>
  <si>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</si>
  <si>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</si>
  <si>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</si>
  <si>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</si>
  <si>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</si>
  <si>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</si>
  <si>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</si>
  <si>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</si>
  <si>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</si>
  <si>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</si>
  <si>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</si>
  <si>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</si>
  <si>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</si>
  <si>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</si>
  <si>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</si>
  <si>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</si>
  <si>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</si>
  <si>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</si>
  <si>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</si>
  <si>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</si>
  <si>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</si>
  <si>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</si>
  <si>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</si>
  <si>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</si>
  <si>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</si>
  <si>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</si>
  <si>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</si>
  <si>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</si>
  <si>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</si>
  <si>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</si>
  <si>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</si>
  <si>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DG331</t>
  </si>
  <si>
    <t>Eryhromycin EM 256 (30 testĹŻ)</t>
  </si>
  <si>
    <t>DC071</t>
  </si>
  <si>
    <t>ERYTHROMYCIN</t>
  </si>
  <si>
    <t>DC034</t>
  </si>
  <si>
    <t>ETESTÂ®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</si>
  <si>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</si>
  <si>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</si>
  <si>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</si>
  <si>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</si>
  <si>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</si>
  <si>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</si>
  <si>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</si>
  <si>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</si>
  <si>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</si>
  <si>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testĹŻ)</t>
  </si>
  <si>
    <t>DI806</t>
  </si>
  <si>
    <t>Formic acid 98% ( 500ml)</t>
  </si>
  <si>
    <t>DG700</t>
  </si>
  <si>
    <t>Francisella tularensis 50 vyĹˇetĹ™.</t>
  </si>
  <si>
    <t>DC865</t>
  </si>
  <si>
    <t>Gas Pak Anaerob.systĂ©m sĂˇÄŤky</t>
  </si>
  <si>
    <t>DC383</t>
  </si>
  <si>
    <t>Gas Pak Campy Pouch system</t>
  </si>
  <si>
    <t>DE201</t>
  </si>
  <si>
    <t>Geneproof Aspergilus PCR kit</t>
  </si>
  <si>
    <t>DF880</t>
  </si>
  <si>
    <t>GeneProof Borrelia Burgdorferi 50testĹŻ</t>
  </si>
  <si>
    <t>DA020</t>
  </si>
  <si>
    <t>GeneProof CMV PCR kit 100reakcĂ­</t>
  </si>
  <si>
    <t>DF770</t>
  </si>
  <si>
    <t>GeneProof Chlamydia trachomatis PCR kit</t>
  </si>
  <si>
    <t>DG614</t>
  </si>
  <si>
    <t>GeneProof Mycobacterium tbc PCR KIT</t>
  </si>
  <si>
    <t>DE830</t>
  </si>
  <si>
    <t>Genesig Real-Time PCR COVID-19 Kit (CE), 96 testĹŻ</t>
  </si>
  <si>
    <t>DG234</t>
  </si>
  <si>
    <t>Gentamicin GM 256</t>
  </si>
  <si>
    <t>DC891</t>
  </si>
  <si>
    <t>Gentamycin (10ug) 200ks</t>
  </si>
  <si>
    <t>DG208</t>
  </si>
  <si>
    <t>GIEMSA-ROMANOWSKI</t>
  </si>
  <si>
    <t>DC860</t>
  </si>
  <si>
    <t>GO AGAR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</si>
  <si>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</si>
  <si>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</si>
  <si>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</si>
  <si>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</si>
  <si>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</si>
  <si>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</si>
  <si>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DI598</t>
  </si>
  <si>
    <t>Chlamydia elisa IgA</t>
  </si>
  <si>
    <t>DI599</t>
  </si>
  <si>
    <t>Chlamydia elisa IgG</t>
  </si>
  <si>
    <t>DI600</t>
  </si>
  <si>
    <t>Chlamydia elisa IGM</t>
  </si>
  <si>
    <t>DG881</t>
  </si>
  <si>
    <t>Chloramphenicol - 5g</t>
  </si>
  <si>
    <t>DC425</t>
  </si>
  <si>
    <t>CHLORID DRASELNY P.A</t>
  </si>
  <si>
    <t>DG167</t>
  </si>
  <si>
    <t>CHLORID SODNY P.A.</t>
  </si>
  <si>
    <t>DH404</t>
  </si>
  <si>
    <t>Î±-Cyano-4-hydroxycinnamic acid</t>
  </si>
  <si>
    <t>DF337</t>
  </si>
  <si>
    <t>ID broth</t>
  </si>
  <si>
    <t>DD652</t>
  </si>
  <si>
    <t>ImersnĂ­ olej pro mikroskopii 500 ml OLYMPUS</t>
  </si>
  <si>
    <t>DG955</t>
  </si>
  <si>
    <t>Imipenem IP 32 (30testĹŻ)</t>
  </si>
  <si>
    <t>DF612</t>
  </si>
  <si>
    <t>IMMUNOQUICK S. Pneumoniae (moÄŤ, likvor)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</si>
  <si>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</si>
  <si>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</si>
  <si>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</si>
  <si>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</si>
  <si>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</si>
  <si>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</si>
  <si>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</si>
  <si>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</si>
  <si>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</si>
  <si>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</si>
  <si>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</si>
  <si>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</si>
  <si>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</si>
  <si>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</si>
  <si>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DG145</t>
  </si>
  <si>
    <t>kyselina CHLOROVODĂŤKOVĂ 35% P.A.</t>
  </si>
  <si>
    <t>DD659</t>
  </si>
  <si>
    <t>kyselina octovĂˇ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</si>
  <si>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</si>
  <si>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</si>
  <si>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</si>
  <si>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</si>
  <si>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</si>
  <si>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</si>
  <si>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</si>
  <si>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</si>
  <si>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</si>
  <si>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</si>
  <si>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</si>
  <si>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</si>
  <si>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</si>
  <si>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</si>
  <si>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</si>
  <si>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</si>
  <si>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</si>
  <si>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</si>
  <si>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</si>
  <si>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</si>
  <si>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</si>
  <si>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</si>
  <si>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</si>
  <si>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</si>
  <si>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</si>
  <si>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</si>
  <si>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</si>
  <si>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</si>
  <si>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</si>
  <si>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</si>
  <si>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</si>
  <si>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</si>
  <si>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</si>
  <si>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</si>
  <si>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</si>
  <si>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</si>
  <si>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</si>
  <si>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</si>
  <si>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</si>
  <si>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</si>
  <si>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</si>
  <si>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</si>
  <si>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</si>
  <si>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</si>
  <si>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</si>
  <si>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</si>
  <si>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</si>
  <si>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</si>
  <si>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</si>
  <si>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</si>
  <si>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</si>
  <si>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</si>
  <si>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</si>
  <si>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</si>
  <si>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</si>
  <si>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</si>
  <si>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</si>
  <si>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</si>
  <si>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</si>
  <si>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</si>
  <si>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</si>
  <si>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</si>
  <si>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</si>
  <si>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</si>
  <si>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</si>
  <si>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</si>
  <si>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</si>
  <si>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</si>
  <si>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</si>
  <si>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</si>
  <si>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</si>
  <si>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</si>
  <si>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</si>
  <si>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</si>
  <si>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</si>
  <si>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</si>
  <si>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</si>
  <si>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</si>
  <si>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</si>
  <si>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</si>
  <si>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</si>
  <si>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</si>
  <si>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</si>
  <si>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</si>
  <si>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</si>
  <si>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</si>
  <si>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</si>
  <si>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</si>
  <si>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</si>
  <si>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</si>
  <si>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</si>
  <si>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</si>
  <si>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</si>
  <si>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</si>
  <si>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</si>
  <si>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</si>
  <si>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</si>
  <si>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</si>
  <si>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</si>
  <si>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</si>
  <si>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</si>
  <si>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</si>
  <si>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</si>
  <si>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</si>
  <si>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</si>
  <si>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</si>
  <si>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</si>
  <si>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</si>
  <si>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</si>
  <si>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</si>
  <si>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</si>
  <si>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</si>
  <si>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</si>
  <si>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</si>
  <si>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</si>
  <si>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</si>
  <si>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DC540</t>
  </si>
  <si>
    <t>Linezolid 10ug (balenĂ­ 4x50</t>
  </si>
  <si>
    <t>DA779</t>
  </si>
  <si>
    <t>LINEZOLID LZ 256 (30 testĹŻ)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</si>
  <si>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</si>
  <si>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</si>
  <si>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</si>
  <si>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</si>
  <si>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</si>
  <si>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</si>
  <si>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</si>
  <si>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</si>
  <si>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</si>
  <si>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</si>
  <si>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</si>
  <si>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</si>
  <si>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</si>
  <si>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</si>
  <si>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</si>
  <si>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</si>
  <si>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DF799</t>
  </si>
  <si>
    <t>Monovalent E Coli (0111:B4)</t>
  </si>
  <si>
    <t>DF805</t>
  </si>
  <si>
    <t>Monovalent E coli (0126:B16)</t>
  </si>
  <si>
    <t>DF801</t>
  </si>
  <si>
    <t>Monovalent E Coli (026:B6)</t>
  </si>
  <si>
    <t>DI681</t>
  </si>
  <si>
    <t>MSTALEX MRSA</t>
  </si>
  <si>
    <t>DD601</t>
  </si>
  <si>
    <t>Mueller Hinton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</si>
  <si>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</si>
  <si>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</si>
  <si>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</si>
  <si>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</si>
  <si>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</si>
  <si>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</si>
  <si>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</si>
  <si>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</si>
  <si>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</si>
  <si>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</si>
  <si>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</si>
  <si>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</si>
  <si>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</si>
  <si>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</si>
  <si>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</si>
  <si>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</si>
  <si>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DF491</t>
  </si>
  <si>
    <t>NADAL COVID-19 IgG/IgM Test</t>
  </si>
  <si>
    <t>DD857</t>
  </si>
  <si>
    <t>NG-Test MCR1, katalogovĂ© ÄŤĂ­slo NGB-MCR-S23-010</t>
  </si>
  <si>
    <t>DF626</t>
  </si>
  <si>
    <t>Nitrocefin - diagnostics (50 prouĹľkĹŻ )</t>
  </si>
  <si>
    <t>DD183</t>
  </si>
  <si>
    <t>NMIC-402</t>
  </si>
  <si>
    <t>DI831</t>
  </si>
  <si>
    <t>NX-48 Viral NA Kit (48 testĹŻ)</t>
  </si>
  <si>
    <t>DI789</t>
  </si>
  <si>
    <t>NX-48 Viral NA Kit (96 testĹŻ)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</si>
  <si>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</si>
  <si>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</si>
  <si>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</si>
  <si>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</si>
  <si>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</si>
  <si>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</si>
  <si>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</si>
  <si>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</si>
  <si>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DB198</t>
  </si>
  <si>
    <t>Piperacilin + tazobaktam 30ug+6ug</t>
  </si>
  <si>
    <t>DC664</t>
  </si>
  <si>
    <t>PLATELIA ASPERGILLUS AG 96t</t>
  </si>
  <si>
    <t>DI452</t>
  </si>
  <si>
    <t>Pneumogenius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</si>
  <si>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</si>
  <si>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</si>
  <si>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</si>
  <si>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</si>
  <si>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</si>
  <si>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</si>
  <si>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</si>
  <si>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</si>
  <si>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</si>
  <si>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</si>
  <si>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DF713</t>
  </si>
  <si>
    <t>PURIFIED AGAR 500 grams</t>
  </si>
  <si>
    <t>DI550</t>
  </si>
  <si>
    <t>QI Xpert HBV Viral Load</t>
  </si>
  <si>
    <t>DI795</t>
  </si>
  <si>
    <t>QIAAMP DNA BLOOD MINI KIT (250ks)</t>
  </si>
  <si>
    <t>DC792</t>
  </si>
  <si>
    <t>QIAamp DNA Mini Kit (250), QIAgen</t>
  </si>
  <si>
    <t>DC884</t>
  </si>
  <si>
    <t>QIAamp DNA Mini Kit (50), QIAgen</t>
  </si>
  <si>
    <t>DB862</t>
  </si>
  <si>
    <t>QIAamp Viral RNA Mini Kit (50), QIAgen</t>
  </si>
  <si>
    <t>DI727</t>
  </si>
  <si>
    <t>QIAGEN Proteinase K 10ml pro MIK</t>
  </si>
  <si>
    <t>DI793</t>
  </si>
  <si>
    <t>QuickExtract RNA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</si>
  <si>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</si>
  <si>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</si>
  <si>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</si>
  <si>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</si>
  <si>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</si>
  <si>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</si>
  <si>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</si>
  <si>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</si>
  <si>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DF525</t>
  </si>
  <si>
    <t>RealStar JCV PCR kit 1.0 (96reakcĂ­)</t>
  </si>
  <si>
    <t>DG892</t>
  </si>
  <si>
    <t>RealStar Parvovirus B19 PCR Kit 1.0, 96reakcĂ­ (Altona)</t>
  </si>
  <si>
    <t>DD709</t>
  </si>
  <si>
    <t>RIFAMPICIN RI 32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</si>
  <si>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</si>
  <si>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</si>
  <si>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</si>
  <si>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</si>
  <si>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</si>
  <si>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</si>
  <si>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</si>
  <si>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</si>
  <si>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DF424</t>
  </si>
  <si>
    <t>S.SALMO ANTI H 5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</si>
  <si>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</si>
  <si>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</si>
  <si>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</si>
  <si>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</si>
  <si>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</si>
  <si>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</si>
  <si>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</si>
  <si>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</si>
  <si>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</si>
  <si>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</si>
  <si>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</si>
  <si>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</si>
  <si>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</si>
  <si>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</si>
  <si>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</si>
  <si>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</si>
  <si>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</si>
  <si>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</si>
  <si>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</si>
  <si>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</si>
  <si>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DB982</t>
  </si>
  <si>
    <t>SACKY 250*300 200KS VC. KAT</t>
  </si>
  <si>
    <t>DC054</t>
  </si>
  <si>
    <t>SACKY MALĂ‰ PRO CAMPYLOB.</t>
  </si>
  <si>
    <t>DD782</t>
  </si>
  <si>
    <t>SALMO.PARA-B.SUSP.H (BH)</t>
  </si>
  <si>
    <t>DI682</t>
  </si>
  <si>
    <t>Salmonella He,h</t>
  </si>
  <si>
    <t>DH172</t>
  </si>
  <si>
    <t>Salmonella y</t>
  </si>
  <si>
    <t>DH174</t>
  </si>
  <si>
    <t>Salmonella z</t>
  </si>
  <si>
    <t>DF428</t>
  </si>
  <si>
    <t>Salmonella, Monovalent H Antisera</t>
  </si>
  <si>
    <t>DI809</t>
  </si>
  <si>
    <t>SARS-CoV-2 IgA</t>
  </si>
  <si>
    <t>DI808</t>
  </si>
  <si>
    <t>SARS-CoV-2 IgG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</si>
  <si>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</si>
  <si>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</si>
  <si>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</si>
  <si>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</si>
  <si>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</si>
  <si>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</si>
  <si>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</si>
  <si>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</si>
  <si>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</si>
  <si>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</si>
  <si>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</si>
  <si>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</si>
  <si>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</si>
  <si>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</si>
  <si>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</si>
  <si>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</si>
  <si>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</si>
  <si>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</si>
  <si>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</si>
  <si>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</si>
  <si>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</si>
  <si>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</si>
  <si>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</si>
  <si>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</si>
  <si>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</si>
  <si>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</si>
  <si>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DC904</t>
  </si>
  <si>
    <t>TB COLOR KARBOL-FUCHSIN 2,5 l</t>
  </si>
  <si>
    <t>DC055</t>
  </si>
  <si>
    <t>Teicoplanin TP 256</t>
  </si>
  <si>
    <t>DC081</t>
  </si>
  <si>
    <t>TETRACYCLIN  (30IU)</t>
  </si>
  <si>
    <t>DH964</t>
  </si>
  <si>
    <t>Thiazine Red Fluo-RAL</t>
  </si>
  <si>
    <t>DC017</t>
  </si>
  <si>
    <t>ThioglykolĂˇtovĂ˝ bujon</t>
  </si>
  <si>
    <t>DE394</t>
  </si>
  <si>
    <t>Tigecycline TGC 256 (30 testĹŻ)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</si>
  <si>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</si>
  <si>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</si>
  <si>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</si>
  <si>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</si>
  <si>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</si>
  <si>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</si>
  <si>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</si>
  <si>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</si>
  <si>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DI799</t>
  </si>
  <si>
    <t>VacEZor Virus Mini Kit (480)</t>
  </si>
  <si>
    <t>DC862</t>
  </si>
  <si>
    <t>VAJECNA PUDA L-J</t>
  </si>
  <si>
    <t>DC863</t>
  </si>
  <si>
    <t>VAJECNA PUDA OGAWA</t>
  </si>
  <si>
    <t>DA778</t>
  </si>
  <si>
    <t>VANCOMICINA VA 256 (30 testĹŻ)</t>
  </si>
  <si>
    <t>DB199</t>
  </si>
  <si>
    <t>vankomycin 5ug</t>
  </si>
  <si>
    <t>DH478</t>
  </si>
  <si>
    <t>Varicella zoster virus IgM</t>
  </si>
  <si>
    <t>DI755</t>
  </si>
  <si>
    <t>Vitassay SARS-CoV-2  (ORF1ab, N)</t>
  </si>
  <si>
    <t>DI736</t>
  </si>
  <si>
    <t>Vitassayy Rota+Adeno+Astro+Noro+Enterovirus  5v1</t>
  </si>
  <si>
    <t>DD671</t>
  </si>
  <si>
    <t>VL bujon (10ml)</t>
  </si>
  <si>
    <t>DA164</t>
  </si>
  <si>
    <t>Voriconazole VO 32 WW F30 (30 testĹŻ)</t>
  </si>
  <si>
    <t>DI692</t>
  </si>
  <si>
    <t>WATER LC-MS CHROMASOLV 1 l</t>
  </si>
  <si>
    <t>DC989</t>
  </si>
  <si>
    <t>WELLCOGEN BACTERIAL ANTI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</si>
  <si>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</si>
  <si>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</si>
  <si>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</si>
  <si>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</si>
  <si>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</si>
  <si>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</si>
  <si>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</si>
  <si>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</si>
  <si>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DA144</t>
  </si>
  <si>
    <t>Yersinia Polyvalent Antiserum 03 (2 ml)</t>
  </si>
  <si>
    <t>50115030</t>
  </si>
  <si>
    <t>ZPr. - ostatní (testy) - COVID19 (Z556)</t>
  </si>
  <si>
    <t>ZS136</t>
  </si>
  <si>
    <t>Rychlotest INNOVITA - One Step Radip bal. Ăˇ 20 ks 2019-nCOV Ab - COVID 19</t>
  </si>
  <si>
    <t>50115040</t>
  </si>
  <si>
    <t>laboratorní materiál (Z505)</t>
  </si>
  <si>
    <t>ZP560</t>
  </si>
  <si>
    <t>BaĹka Erlenmeyerova kuĹľelovĂˇ ĂşzkĂˇ 3 000 ml VTRB632411119952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</si>
  <si>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</si>
  <si>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</si>
  <si>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</si>
  <si>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</si>
  <si>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</si>
  <si>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</si>
  <si>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</si>
  <si>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</si>
  <si>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ZS255</t>
  </si>
  <si>
    <t>Ĺ piÄŤka pipetovacĂ­  BC Tip Wako EXT, bez filtru, 200 Âµl,  pro vyĹˇetĹ™ovĂˇnĂ­ beta-D-glukanu, k pĹ™Ă­stroji Toxinometer MT â€“ 6500, Glucan Free, sterilnĂ­, jednotlivÄ› balenĂ©, bal. Ăˇ 100 ks 995- 05001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</si>
  <si>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</si>
  <si>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</si>
  <si>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</si>
  <si>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</si>
  <si>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ZS677</t>
  </si>
  <si>
    <t>Ĺ piÄŤka pipetovacĂ­ DYNEX Racked Reagent, pro distribuci reagenciĂ­, pro pouĹľitĂ­ se systĂ©mem DSX/DS2 Elisa, bĂ­lĂˇ, nesterilnĂ­, bal. Ăˇ 4x108 ks 65920</t>
  </si>
  <si>
    <t>ZS676</t>
  </si>
  <si>
    <t>Ĺ piÄŤka pipetovacĂ­ DYNEX Racked Sample, pro distribuci vzorkĹŻ, pro pouĹľitĂ­ se systĂ©mem DSX/DS2 Elisa, modrĂˇ, nesterilnĂ­,  bal. Ăˇ 4x108 ks 65910</t>
  </si>
  <si>
    <t>ZD637</t>
  </si>
  <si>
    <t>Ĺ piÄŤka pipetovacĂ­ epDualfilter Tips 2,0-20 ul bal. Ăˇ 960 ks 0030077539</t>
  </si>
  <si>
    <t>ZD638</t>
  </si>
  <si>
    <t>Ĺ piÄŤka pipetovacĂ­ epDualfilter Tips 200 ul bal. Ăˇ 960 ks 0030077555</t>
  </si>
  <si>
    <t>ZC008</t>
  </si>
  <si>
    <t>Ĺ piÄŤka pipetovacĂ­ modrĂˇ typ Gilson 200-1000ul bal. Ăˇ 1000 ks BSR 067</t>
  </si>
  <si>
    <t>ZM667</t>
  </si>
  <si>
    <t>Ĺ piÄŤka pipetovacĂ­ s filtrem 1000ul ULTRAFINE bal. Ăˇ 576 ks (732-0534) 732-0534</t>
  </si>
  <si>
    <t>ZM992</t>
  </si>
  <si>
    <t>Ĺ piÄŤka pipetovacĂ­ s filtrem 100ul bal. Ăˇ 960 ks (732-0523) 732-0523</t>
  </si>
  <si>
    <t>ZL715</t>
  </si>
  <si>
    <t>Ĺ piÄŤka pipetovacĂ­ s filtrem SSNC filtertips 0,5 - 10 ul type bal. Ăˇ 768 ks B95010</t>
  </si>
  <si>
    <t>ZB290</t>
  </si>
  <si>
    <t>Ĺ piÄŤka pipetovacĂ­ SARSTEDT 200 Âµl bezbarvĂˇ typ A bal. Ăˇ 500 ks 70.760.002</t>
  </si>
  <si>
    <t>ZD127</t>
  </si>
  <si>
    <t>Mikrozkumavka eppendorf 0,5 ml bal. Ăˇ 1000 ks K001298</t>
  </si>
  <si>
    <t>ZD868</t>
  </si>
  <si>
    <t>Mikrozkumavka eppendorf 1,5 ml bal. Ăˇ 500 ks FLME23053</t>
  </si>
  <si>
    <t>Mikrozkumavka eppendorf 1,5 ml FLME23053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</si>
  <si>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</si>
  <si>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</si>
  <si>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</si>
  <si>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</si>
  <si>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</si>
  <si>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</si>
  <si>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</si>
  <si>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</si>
  <si>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</si>
  <si>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</si>
  <si>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ZS200</t>
  </si>
  <si>
    <t>Strip 8- zkumavkovĂ˝ SARSTEDT MultiplyÂ®-ÎĽStrip PCR, 0,1 ml , PP, s vĂ­ÄŤky, barva bĂ­lĂˇ, nĂ­zkĂ˝ profil, tvar kĂłnickĂ˝, bal.Ăˇ 125 stripĹŻ 72.982.092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</si>
  <si>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</si>
  <si>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</si>
  <si>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</si>
  <si>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</t>
  </si>
  <si>
    <t>Strip na provĂˇdÄ›nĂ­ PCR reakce v termocyclĂ©ru CFX96, 0.2 ml 8-Tube PCR Strips without Caps low profile white bal. Ăˇ 120 ks TLS0851</t>
  </si>
  <si>
    <t>ZK597</t>
  </si>
  <si>
    <t>Strip PCR Tube Strips-Flat cup strips bal. Ăˇ 10x12 strip.TCS0803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</si>
  <si>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</si>
  <si>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</si>
  <si>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</si>
  <si>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</si>
  <si>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ZS254</t>
  </si>
  <si>
    <t>VĂ­ÄŤko hlinĂ­kovĂ© na sklenÄ›nĂ© lahviÄŤky pro vyĹˇetĹ™ovĂˇnĂ­ beta-D-glukanu, k pĹ™Ă­stroji Toxinometer MT â€“ 6500, prĹŻm. 14,7 mm x 18 mm, bal. Ăˇ 10 x 10 vĂ­ÄŤek  995-04901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</si>
  <si>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</si>
  <si>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</si>
  <si>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</si>
  <si>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</si>
  <si>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</si>
  <si>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</si>
  <si>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ZR226</t>
  </si>
  <si>
    <t>Kompresa gĂˇza 7,5 x 7,5 cm/100 ks nesterilnĂ­ 13493- bez nĂˇhradnĂ­ho plnÄ›nĂ­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</si>
  <si>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</si>
  <si>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</si>
  <si>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</si>
  <si>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</si>
  <si>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ZN478</t>
  </si>
  <si>
    <t>Obinadlo elastickĂ© universal 10 cm x 5 m 1323100313</t>
  </si>
  <si>
    <t>ZL995</t>
  </si>
  <si>
    <t>Obinadlo hyrofilnĂ­ sterilnĂ­  6 cm x 5 m  004310190</t>
  </si>
  <si>
    <t>ZL996</t>
  </si>
  <si>
    <t>Obinadlo hyrofilnĂ­ sterilnĂ­  8 cm x 5 m  004310182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</si>
  <si>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</si>
  <si>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</si>
  <si>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</si>
  <si>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</si>
  <si>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</si>
  <si>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</si>
  <si>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ZA844</t>
  </si>
  <si>
    <t>DestiÄŤka mikrotitr. U steril bal. Ăˇ 240 ks 400916</t>
  </si>
  <si>
    <t>ZB863</t>
  </si>
  <si>
    <t>KliÄŤka inokulaÄŤnĂ­ 10 ul modrĂˇ bal. Ăˇ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</si>
  <si>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</si>
  <si>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</si>
  <si>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ZB808</t>
  </si>
  <si>
    <t>Mikrozkumavka 1,5 ml 72.692.105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</si>
  <si>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</si>
  <si>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</si>
  <si>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</si>
  <si>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</si>
  <si>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</si>
  <si>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ZQ144</t>
  </si>
  <si>
    <t>NĹŻĹľky chirurgickĂ© rovnĂ© hrotnatotupĂ© 150 mm TK-AJ 024-15</t>
  </si>
  <si>
    <t>ZA751</t>
  </si>
  <si>
    <t>PapĂ­r filtraÄŤnĂ­ archy 50 x 50 cm bal. 12,5 kg PPER2R/80G/50X50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</si>
  <si>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</si>
  <si>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</si>
  <si>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</si>
  <si>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</si>
  <si>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</si>
  <si>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bal. Ăˇ 2000 ks 1501/SG</t>
  </si>
  <si>
    <t>ZA245</t>
  </si>
  <si>
    <t>Pipeta pasteurova 1 ml sterilnĂ­ jednotlivÄ› balenĂˇ bal. Ăˇ 1700 ks 1501/SG/CS</t>
  </si>
  <si>
    <t>ZA813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</si>
  <si>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</si>
  <si>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</si>
  <si>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</si>
  <si>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</si>
  <si>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</si>
  <si>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</si>
  <si>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</si>
  <si>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ZJ214</t>
  </si>
  <si>
    <t>StĹ™iÄŤka PE barevnĂ˝ ĹˇroubovĂ˝ uzĂˇvÄ›r - ĹˇirokohrdlĂˇ barva ĹľlutĂˇ 500 ml 331852191638</t>
  </si>
  <si>
    <t>ZD012</t>
  </si>
  <si>
    <t>VĂˇlec odmÄ›rnĂ˝ 100 ml vysokĂ˝ sklo VTRB632432151130</t>
  </si>
  <si>
    <t>ZB789</t>
  </si>
  <si>
    <t>VĂ­ÄŤko k mikrotitr.destiÄŤce bal. Ăˇ 100 ks 400921</t>
  </si>
  <si>
    <t>ZF005</t>
  </si>
  <si>
    <t>VaniÄŤka promĂ˝vacĂ­ pro profiblot 48 MG-21040</t>
  </si>
  <si>
    <t>ZI720</t>
  </si>
  <si>
    <t>Zkumavka Gama Group, 15 ml PS,  s modrĂ˝m vĂ­ÄŤkem, 14/16Ă—100 mm, kulatĂ© dno,  sterilnĂ­,  bal. Ăˇ 1200 Ks (60 x 20 ks) V400915-01</t>
  </si>
  <si>
    <t>ZD195</t>
  </si>
  <si>
    <t>Zkumavka PS 4 ml 400948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</si>
  <si>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</si>
  <si>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</si>
  <si>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</si>
  <si>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</si>
  <si>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</si>
  <si>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</si>
  <si>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</si>
  <si>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</si>
  <si>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ZN108</t>
  </si>
  <si>
    <t>Rukavice operaÄŤnĂ­ latex bez pudru sterilnĂ­  PF ansell gammex vel. 8,0 330048080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</si>
  <si>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</si>
  <si>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</si>
  <si>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</si>
  <si>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</si>
  <si>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</si>
  <si>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</si>
  <si>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</si>
  <si>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</si>
  <si>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</si>
  <si>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ZI757</t>
  </si>
  <si>
    <t>Rukavice vyĹˇetĹ™ovacĂ­ vinyl bez pudru nesterilnĂ­ S Ăˇ 100 ks EFEKTVR02</t>
  </si>
  <si>
    <t>ZA514</t>
  </si>
  <si>
    <t>Rukavice vyĹˇetĹ™ovacĂ­ vinyl CureGuard M bal. Ăˇ 100 ks  COVID 19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</si>
  <si>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</si>
  <si>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</si>
  <si>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</si>
  <si>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</si>
  <si>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</si>
  <si>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</si>
  <si>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</si>
  <si>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</si>
  <si>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</si>
  <si>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</si>
  <si>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</si>
  <si>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</si>
  <si>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</si>
  <si>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</si>
  <si>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</si>
  <si>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</si>
  <si>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</si>
  <si>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</si>
  <si>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</si>
  <si>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</si>
  <si>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dělníci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</si>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</sst>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0.930258925591543</c:v>
                </c:pt>
                <c:pt idx="1">
                  <c:v>0.88642692022309566</c:v>
                </c:pt>
                <c:pt idx="2">
                  <c:v>0.74091595274262956</c:v>
                </c:pt>
                <c:pt idx="3">
                  <c:v>0.7133947908225271</c:v>
                </c:pt>
                <c:pt idx="4">
                  <c:v>0.6096399836335602</c:v>
                </c:pt>
                <c:pt idx="5">
                  <c:v>0.69936982393747571</c:v>
                </c:pt>
                <c:pt idx="6">
                  <c:v>0.69145150350838058</c:v>
                </c:pt>
                <c:pt idx="7">
                  <c:v>0.68604060980938486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94" tableBorderDxfId="93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0" totalsRowShown="0">
  <autoFilter ref="C3:S11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514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639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640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657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1513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1537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1541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1669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1670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1730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06D1C069-B6A1-4EDD-BC1D-715C0F7386B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1.1000000000000001</v>
      </c>
      <c r="G3" s="43">
        <f>SUBTOTAL(9,G6:G1048576)</f>
        <v>191.16800000000001</v>
      </c>
      <c r="H3" s="44">
        <f>IF(M3=0,0,G3/M3)</f>
        <v>0.7411106114410656</v>
      </c>
      <c r="I3" s="43">
        <f>SUBTOTAL(9,I6:I1048576)</f>
        <v>2</v>
      </c>
      <c r="J3" s="43">
        <f>SUBTOTAL(9,J6:J1048576)</f>
        <v>66.78</v>
      </c>
      <c r="K3" s="44">
        <f>IF(M3=0,0,J3/M3)</f>
        <v>0.25888938855893434</v>
      </c>
      <c r="L3" s="43">
        <f>SUBTOTAL(9,L6:L1048576)</f>
        <v>3.1</v>
      </c>
      <c r="M3" s="45">
        <f>SUBTOTAL(9,M6:M1048576)</f>
        <v>257.94800000000004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478" t="s">
        <v>454</v>
      </c>
      <c r="B6" s="479" t="s">
        <v>505</v>
      </c>
      <c r="C6" s="479" t="s">
        <v>506</v>
      </c>
      <c r="D6" s="479" t="s">
        <v>470</v>
      </c>
      <c r="E6" s="479" t="s">
        <v>471</v>
      </c>
      <c r="F6" s="483">
        <v>1</v>
      </c>
      <c r="G6" s="483">
        <v>77.680000000000007</v>
      </c>
      <c r="H6" s="504">
        <v>1</v>
      </c>
      <c r="I6" s="483"/>
      <c r="J6" s="483"/>
      <c r="K6" s="504">
        <v>0</v>
      </c>
      <c r="L6" s="483">
        <v>1</v>
      </c>
      <c r="M6" s="484">
        <v>77.680000000000007</v>
      </c>
    </row>
    <row r="7" spans="1:13" ht="14.45" customHeight="1" x14ac:dyDescent="0.2">
      <c r="A7" s="485" t="s">
        <v>454</v>
      </c>
      <c r="B7" s="486" t="s">
        <v>507</v>
      </c>
      <c r="C7" s="486" t="s">
        <v>508</v>
      </c>
      <c r="D7" s="486" t="s">
        <v>509</v>
      </c>
      <c r="E7" s="486" t="s">
        <v>510</v>
      </c>
      <c r="F7" s="490"/>
      <c r="G7" s="490"/>
      <c r="H7" s="513">
        <v>0</v>
      </c>
      <c r="I7" s="490">
        <v>2</v>
      </c>
      <c r="J7" s="490">
        <v>66.78</v>
      </c>
      <c r="K7" s="513">
        <v>1</v>
      </c>
      <c r="L7" s="490">
        <v>2</v>
      </c>
      <c r="M7" s="491">
        <v>66.78</v>
      </c>
    </row>
    <row r="8" spans="1:13" ht="14.45" customHeight="1" thickBot="1" x14ac:dyDescent="0.25">
      <c r="A8" s="492" t="s">
        <v>454</v>
      </c>
      <c r="B8" s="493" t="s">
        <v>511</v>
      </c>
      <c r="C8" s="493" t="s">
        <v>512</v>
      </c>
      <c r="D8" s="493" t="s">
        <v>499</v>
      </c>
      <c r="E8" s="493" t="s">
        <v>513</v>
      </c>
      <c r="F8" s="497">
        <v>0.1</v>
      </c>
      <c r="G8" s="497">
        <v>113.48800000000001</v>
      </c>
      <c r="H8" s="505">
        <v>1</v>
      </c>
      <c r="I8" s="497"/>
      <c r="J8" s="497"/>
      <c r="K8" s="505">
        <v>0</v>
      </c>
      <c r="L8" s="497">
        <v>0.1</v>
      </c>
      <c r="M8" s="498">
        <v>113.48800000000001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6BAA7FDE-BB2B-45AB-B4AA-25D4B9C9431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135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61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515</v>
      </c>
      <c r="B6" s="535"/>
      <c r="C6" s="483"/>
      <c r="D6" s="483"/>
      <c r="E6" s="484"/>
      <c r="F6" s="533"/>
      <c r="G6" s="504"/>
      <c r="H6" s="504"/>
      <c r="I6" s="537"/>
      <c r="J6" s="535"/>
      <c r="K6" s="483"/>
      <c r="L6" s="483"/>
      <c r="M6" s="484"/>
      <c r="N6" s="533"/>
      <c r="O6" s="504"/>
      <c r="P6" s="504"/>
      <c r="Q6" s="529"/>
    </row>
    <row r="7" spans="1:17" ht="14.45" customHeight="1" thickBot="1" x14ac:dyDescent="0.25">
      <c r="A7" s="532" t="s">
        <v>501</v>
      </c>
      <c r="B7" s="536">
        <v>135</v>
      </c>
      <c r="C7" s="497"/>
      <c r="D7" s="497"/>
      <c r="E7" s="498"/>
      <c r="F7" s="534">
        <v>1</v>
      </c>
      <c r="G7" s="505">
        <v>0</v>
      </c>
      <c r="H7" s="505">
        <v>0</v>
      </c>
      <c r="I7" s="538">
        <v>0</v>
      </c>
      <c r="J7" s="536">
        <v>61</v>
      </c>
      <c r="K7" s="497"/>
      <c r="L7" s="497"/>
      <c r="M7" s="498"/>
      <c r="N7" s="534">
        <v>1</v>
      </c>
      <c r="O7" s="505">
        <v>0</v>
      </c>
      <c r="P7" s="505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DF579AA3-D0D2-42AF-93C4-578298C166A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516</v>
      </c>
      <c r="C5" s="469">
        <v>4507.37</v>
      </c>
      <c r="D5" s="469">
        <v>36</v>
      </c>
      <c r="E5" s="469">
        <v>3739.1699999999996</v>
      </c>
      <c r="F5" s="539">
        <v>0.82956801860064733</v>
      </c>
      <c r="G5" s="469">
        <v>30</v>
      </c>
      <c r="H5" s="539">
        <v>0.83333333333333337</v>
      </c>
      <c r="I5" s="469">
        <v>768.19999999999993</v>
      </c>
      <c r="J5" s="539">
        <v>0.17043198139935262</v>
      </c>
      <c r="K5" s="469">
        <v>6</v>
      </c>
      <c r="L5" s="539">
        <v>0.16666666666666666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517</v>
      </c>
      <c r="C6" s="469">
        <v>4507.37</v>
      </c>
      <c r="D6" s="469">
        <v>36</v>
      </c>
      <c r="E6" s="469">
        <v>3739.1699999999996</v>
      </c>
      <c r="F6" s="539">
        <v>0.82956801860064733</v>
      </c>
      <c r="G6" s="469">
        <v>30</v>
      </c>
      <c r="H6" s="539">
        <v>0.83333333333333337</v>
      </c>
      <c r="I6" s="469">
        <v>768.19999999999993</v>
      </c>
      <c r="J6" s="539">
        <v>0.17043198139935262</v>
      </c>
      <c r="K6" s="469">
        <v>6</v>
      </c>
      <c r="L6" s="539">
        <v>0.16666666666666666</v>
      </c>
      <c r="M6" s="469" t="s">
        <v>1</v>
      </c>
      <c r="N6" s="150"/>
    </row>
    <row r="7" spans="1:14" ht="14.45" customHeight="1" x14ac:dyDescent="0.2">
      <c r="A7" s="465" t="s">
        <v>446</v>
      </c>
      <c r="B7" s="466" t="s">
        <v>3</v>
      </c>
      <c r="C7" s="469">
        <v>4507.37</v>
      </c>
      <c r="D7" s="469">
        <v>36</v>
      </c>
      <c r="E7" s="469">
        <v>3739.1699999999996</v>
      </c>
      <c r="F7" s="539">
        <v>0.82956801860064733</v>
      </c>
      <c r="G7" s="469">
        <v>30</v>
      </c>
      <c r="H7" s="539">
        <v>0.83333333333333337</v>
      </c>
      <c r="I7" s="469">
        <v>768.19999999999993</v>
      </c>
      <c r="J7" s="539">
        <v>0.17043198139935262</v>
      </c>
      <c r="K7" s="469">
        <v>6</v>
      </c>
      <c r="L7" s="539">
        <v>0.16666666666666666</v>
      </c>
      <c r="M7" s="469" t="s">
        <v>453</v>
      </c>
      <c r="N7" s="150"/>
    </row>
    <row r="9" spans="1:14" ht="14.45" customHeight="1" x14ac:dyDescent="0.2">
      <c r="A9" s="465">
        <v>40</v>
      </c>
      <c r="B9" s="466" t="s">
        <v>516</v>
      </c>
      <c r="C9" s="469" t="s">
        <v>271</v>
      </c>
      <c r="D9" s="469" t="s">
        <v>271</v>
      </c>
      <c r="E9" s="469" t="s">
        <v>271</v>
      </c>
      <c r="F9" s="539" t="s">
        <v>271</v>
      </c>
      <c r="G9" s="469" t="s">
        <v>271</v>
      </c>
      <c r="H9" s="539" t="s">
        <v>271</v>
      </c>
      <c r="I9" s="469" t="s">
        <v>271</v>
      </c>
      <c r="J9" s="539" t="s">
        <v>271</v>
      </c>
      <c r="K9" s="469" t="s">
        <v>271</v>
      </c>
      <c r="L9" s="539" t="s">
        <v>271</v>
      </c>
      <c r="M9" s="469" t="s">
        <v>68</v>
      </c>
      <c r="N9" s="150"/>
    </row>
    <row r="10" spans="1:14" ht="14.45" customHeight="1" x14ac:dyDescent="0.2">
      <c r="A10" s="465" t="s">
        <v>518</v>
      </c>
      <c r="B10" s="466" t="s">
        <v>517</v>
      </c>
      <c r="C10" s="469">
        <v>4507.37</v>
      </c>
      <c r="D10" s="469">
        <v>36</v>
      </c>
      <c r="E10" s="469">
        <v>3739.1699999999996</v>
      </c>
      <c r="F10" s="539">
        <v>0.82956801860064733</v>
      </c>
      <c r="G10" s="469">
        <v>30</v>
      </c>
      <c r="H10" s="539">
        <v>0.83333333333333337</v>
      </c>
      <c r="I10" s="469">
        <v>768.19999999999993</v>
      </c>
      <c r="J10" s="539">
        <v>0.17043198139935262</v>
      </c>
      <c r="K10" s="469">
        <v>6</v>
      </c>
      <c r="L10" s="539">
        <v>0.16666666666666666</v>
      </c>
      <c r="M10" s="469" t="s">
        <v>1</v>
      </c>
      <c r="N10" s="150"/>
    </row>
    <row r="11" spans="1:14" ht="14.45" customHeight="1" x14ac:dyDescent="0.2">
      <c r="A11" s="465" t="s">
        <v>518</v>
      </c>
      <c r="B11" s="466" t="s">
        <v>519</v>
      </c>
      <c r="C11" s="469">
        <v>4507.37</v>
      </c>
      <c r="D11" s="469">
        <v>36</v>
      </c>
      <c r="E11" s="469">
        <v>3739.1699999999996</v>
      </c>
      <c r="F11" s="539">
        <v>0.82956801860064733</v>
      </c>
      <c r="G11" s="469">
        <v>30</v>
      </c>
      <c r="H11" s="539">
        <v>0.83333333333333337</v>
      </c>
      <c r="I11" s="469">
        <v>768.19999999999993</v>
      </c>
      <c r="J11" s="539">
        <v>0.17043198139935262</v>
      </c>
      <c r="K11" s="469">
        <v>6</v>
      </c>
      <c r="L11" s="539">
        <v>0.16666666666666666</v>
      </c>
      <c r="M11" s="469" t="s">
        <v>457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9" t="s">
        <v>271</v>
      </c>
      <c r="G12" s="469" t="s">
        <v>271</v>
      </c>
      <c r="H12" s="539" t="s">
        <v>271</v>
      </c>
      <c r="I12" s="469" t="s">
        <v>271</v>
      </c>
      <c r="J12" s="539" t="s">
        <v>271</v>
      </c>
      <c r="K12" s="469" t="s">
        <v>271</v>
      </c>
      <c r="L12" s="539" t="s">
        <v>271</v>
      </c>
      <c r="M12" s="469" t="s">
        <v>458</v>
      </c>
      <c r="N12" s="150"/>
    </row>
    <row r="13" spans="1:14" ht="14.45" customHeight="1" x14ac:dyDescent="0.2">
      <c r="A13" s="465" t="s">
        <v>446</v>
      </c>
      <c r="B13" s="466" t="s">
        <v>520</v>
      </c>
      <c r="C13" s="469">
        <v>4507.37</v>
      </c>
      <c r="D13" s="469">
        <v>36</v>
      </c>
      <c r="E13" s="469">
        <v>3739.1699999999996</v>
      </c>
      <c r="F13" s="539">
        <v>0.82956801860064733</v>
      </c>
      <c r="G13" s="469">
        <v>30</v>
      </c>
      <c r="H13" s="539">
        <v>0.83333333333333337</v>
      </c>
      <c r="I13" s="469">
        <v>768.19999999999993</v>
      </c>
      <c r="J13" s="539">
        <v>0.17043198139935262</v>
      </c>
      <c r="K13" s="469">
        <v>6</v>
      </c>
      <c r="L13" s="539">
        <v>0.16666666666666666</v>
      </c>
      <c r="M13" s="469" t="s">
        <v>453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521</v>
      </c>
    </row>
    <row r="16" spans="1:14" ht="14.45" customHeight="1" x14ac:dyDescent="0.2">
      <c r="A16" s="540" t="s">
        <v>522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57F8FDEA-332A-49F4-A634-7B675513461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523</v>
      </c>
      <c r="B5" s="535">
        <v>929.29</v>
      </c>
      <c r="C5" s="479">
        <v>1</v>
      </c>
      <c r="D5" s="547">
        <v>5</v>
      </c>
      <c r="E5" s="551" t="s">
        <v>523</v>
      </c>
      <c r="F5" s="535">
        <v>596.67999999999995</v>
      </c>
      <c r="G5" s="504">
        <v>0.64208158917022673</v>
      </c>
      <c r="H5" s="483">
        <v>3</v>
      </c>
      <c r="I5" s="529">
        <v>0.6</v>
      </c>
      <c r="J5" s="554">
        <v>332.61</v>
      </c>
      <c r="K5" s="504">
        <v>0.35791841082977327</v>
      </c>
      <c r="L5" s="483">
        <v>2</v>
      </c>
      <c r="M5" s="529">
        <v>0.4</v>
      </c>
    </row>
    <row r="6" spans="1:13" ht="14.45" customHeight="1" x14ac:dyDescent="0.2">
      <c r="A6" s="543" t="s">
        <v>524</v>
      </c>
      <c r="B6" s="546">
        <v>149.52000000000001</v>
      </c>
      <c r="C6" s="486">
        <v>1</v>
      </c>
      <c r="D6" s="548">
        <v>1</v>
      </c>
      <c r="E6" s="552" t="s">
        <v>524</v>
      </c>
      <c r="F6" s="546"/>
      <c r="G6" s="513">
        <v>0</v>
      </c>
      <c r="H6" s="490"/>
      <c r="I6" s="550">
        <v>0</v>
      </c>
      <c r="J6" s="555">
        <v>149.52000000000001</v>
      </c>
      <c r="K6" s="513">
        <v>1</v>
      </c>
      <c r="L6" s="490">
        <v>1</v>
      </c>
      <c r="M6" s="550">
        <v>1</v>
      </c>
    </row>
    <row r="7" spans="1:13" ht="14.45" customHeight="1" x14ac:dyDescent="0.2">
      <c r="A7" s="543" t="s">
        <v>525</v>
      </c>
      <c r="B7" s="546">
        <v>1159.78</v>
      </c>
      <c r="C7" s="486">
        <v>1</v>
      </c>
      <c r="D7" s="548">
        <v>5</v>
      </c>
      <c r="E7" s="552" t="s">
        <v>525</v>
      </c>
      <c r="F7" s="546">
        <v>1159.78</v>
      </c>
      <c r="G7" s="513">
        <v>1</v>
      </c>
      <c r="H7" s="490">
        <v>5</v>
      </c>
      <c r="I7" s="550">
        <v>1</v>
      </c>
      <c r="J7" s="555"/>
      <c r="K7" s="513">
        <v>0</v>
      </c>
      <c r="L7" s="490"/>
      <c r="M7" s="550">
        <v>0</v>
      </c>
    </row>
    <row r="8" spans="1:13" ht="14.45" customHeight="1" x14ac:dyDescent="0.2">
      <c r="A8" s="543" t="s">
        <v>526</v>
      </c>
      <c r="B8" s="546">
        <v>1177.95</v>
      </c>
      <c r="C8" s="486">
        <v>1</v>
      </c>
      <c r="D8" s="548">
        <v>19</v>
      </c>
      <c r="E8" s="552" t="s">
        <v>526</v>
      </c>
      <c r="F8" s="546">
        <v>1098.8800000000001</v>
      </c>
      <c r="G8" s="513">
        <v>0.93287490980092536</v>
      </c>
      <c r="H8" s="490">
        <v>18</v>
      </c>
      <c r="I8" s="550">
        <v>0.94736842105263153</v>
      </c>
      <c r="J8" s="555">
        <v>79.069999999999993</v>
      </c>
      <c r="K8" s="513">
        <v>6.7125090199074658E-2</v>
      </c>
      <c r="L8" s="490">
        <v>1</v>
      </c>
      <c r="M8" s="550">
        <v>5.2631578947368418E-2</v>
      </c>
    </row>
    <row r="9" spans="1:13" ht="14.45" customHeight="1" x14ac:dyDescent="0.2">
      <c r="A9" s="543" t="s">
        <v>527</v>
      </c>
      <c r="B9" s="546">
        <v>449.73</v>
      </c>
      <c r="C9" s="486">
        <v>1</v>
      </c>
      <c r="D9" s="548">
        <v>3</v>
      </c>
      <c r="E9" s="552" t="s">
        <v>527</v>
      </c>
      <c r="F9" s="546">
        <v>242.73</v>
      </c>
      <c r="G9" s="513">
        <v>0.53972383430058035</v>
      </c>
      <c r="H9" s="490">
        <v>1</v>
      </c>
      <c r="I9" s="550">
        <v>0.33333333333333331</v>
      </c>
      <c r="J9" s="555">
        <v>207</v>
      </c>
      <c r="K9" s="513">
        <v>0.46027616569941965</v>
      </c>
      <c r="L9" s="490">
        <v>2</v>
      </c>
      <c r="M9" s="550">
        <v>0.66666666666666663</v>
      </c>
    </row>
    <row r="10" spans="1:13" ht="14.45" customHeight="1" thickBot="1" x14ac:dyDescent="0.25">
      <c r="A10" s="544" t="s">
        <v>528</v>
      </c>
      <c r="B10" s="536">
        <v>641.1</v>
      </c>
      <c r="C10" s="493">
        <v>1</v>
      </c>
      <c r="D10" s="549">
        <v>3</v>
      </c>
      <c r="E10" s="553" t="s">
        <v>528</v>
      </c>
      <c r="F10" s="536">
        <v>641.1</v>
      </c>
      <c r="G10" s="505">
        <v>1</v>
      </c>
      <c r="H10" s="497">
        <v>3</v>
      </c>
      <c r="I10" s="530">
        <v>1</v>
      </c>
      <c r="J10" s="556"/>
      <c r="K10" s="505">
        <v>0</v>
      </c>
      <c r="L10" s="497"/>
      <c r="M10" s="53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14F64E1-6AFC-41CF-A88E-9FC4657F736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639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4507.3700000000008</v>
      </c>
      <c r="N3" s="66">
        <f>SUBTOTAL(9,N7:N1048576)</f>
        <v>64</v>
      </c>
      <c r="O3" s="66">
        <f>SUBTOTAL(9,O7:O1048576)</f>
        <v>36</v>
      </c>
      <c r="P3" s="66">
        <f>SUBTOTAL(9,P7:P1048576)</f>
        <v>3739.1699999999996</v>
      </c>
      <c r="Q3" s="67">
        <f>IF(M3=0,0,P3/M3)</f>
        <v>0.82956801860064711</v>
      </c>
      <c r="R3" s="66">
        <f>SUBTOTAL(9,R7:R1048576)</f>
        <v>54</v>
      </c>
      <c r="S3" s="67">
        <f>IF(N3=0,0,R3/N3)</f>
        <v>0.84375</v>
      </c>
      <c r="T3" s="66">
        <f>SUBTOTAL(9,T7:T1048576)</f>
        <v>30</v>
      </c>
      <c r="U3" s="68">
        <f>IF(O3=0,0,T3/O3)</f>
        <v>0.83333333333333337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516</v>
      </c>
      <c r="C7" s="563" t="s">
        <v>518</v>
      </c>
      <c r="D7" s="564" t="s">
        <v>638</v>
      </c>
      <c r="E7" s="565" t="s">
        <v>523</v>
      </c>
      <c r="F7" s="563" t="s">
        <v>517</v>
      </c>
      <c r="G7" s="563" t="s">
        <v>529</v>
      </c>
      <c r="H7" s="563" t="s">
        <v>271</v>
      </c>
      <c r="I7" s="563" t="s">
        <v>530</v>
      </c>
      <c r="J7" s="563" t="s">
        <v>531</v>
      </c>
      <c r="K7" s="563" t="s">
        <v>532</v>
      </c>
      <c r="L7" s="566">
        <v>57.76</v>
      </c>
      <c r="M7" s="566">
        <v>57.76</v>
      </c>
      <c r="N7" s="563">
        <v>1</v>
      </c>
      <c r="O7" s="567">
        <v>0.5</v>
      </c>
      <c r="P7" s="566">
        <v>57.76</v>
      </c>
      <c r="Q7" s="568">
        <v>1</v>
      </c>
      <c r="R7" s="563">
        <v>1</v>
      </c>
      <c r="S7" s="568">
        <v>1</v>
      </c>
      <c r="T7" s="567">
        <v>0.5</v>
      </c>
      <c r="U7" s="122">
        <v>1</v>
      </c>
    </row>
    <row r="8" spans="1:21" ht="14.45" customHeight="1" x14ac:dyDescent="0.2">
      <c r="A8" s="569">
        <v>40</v>
      </c>
      <c r="B8" s="570" t="s">
        <v>516</v>
      </c>
      <c r="C8" s="570" t="s">
        <v>518</v>
      </c>
      <c r="D8" s="571" t="s">
        <v>638</v>
      </c>
      <c r="E8" s="572" t="s">
        <v>523</v>
      </c>
      <c r="F8" s="570" t="s">
        <v>517</v>
      </c>
      <c r="G8" s="570" t="s">
        <v>533</v>
      </c>
      <c r="H8" s="570" t="s">
        <v>271</v>
      </c>
      <c r="I8" s="570" t="s">
        <v>534</v>
      </c>
      <c r="J8" s="570" t="s">
        <v>535</v>
      </c>
      <c r="K8" s="570" t="s">
        <v>536</v>
      </c>
      <c r="L8" s="573">
        <v>70.23</v>
      </c>
      <c r="M8" s="573">
        <v>421.38</v>
      </c>
      <c r="N8" s="570">
        <v>6</v>
      </c>
      <c r="O8" s="574">
        <v>1.5</v>
      </c>
      <c r="P8" s="573">
        <v>421.38</v>
      </c>
      <c r="Q8" s="575">
        <v>1</v>
      </c>
      <c r="R8" s="570">
        <v>6</v>
      </c>
      <c r="S8" s="575">
        <v>1</v>
      </c>
      <c r="T8" s="574">
        <v>1.5</v>
      </c>
      <c r="U8" s="576">
        <v>1</v>
      </c>
    </row>
    <row r="9" spans="1:21" ht="14.45" customHeight="1" x14ac:dyDescent="0.2">
      <c r="A9" s="569">
        <v>40</v>
      </c>
      <c r="B9" s="570" t="s">
        <v>516</v>
      </c>
      <c r="C9" s="570" t="s">
        <v>518</v>
      </c>
      <c r="D9" s="571" t="s">
        <v>638</v>
      </c>
      <c r="E9" s="572" t="s">
        <v>523</v>
      </c>
      <c r="F9" s="570" t="s">
        <v>517</v>
      </c>
      <c r="G9" s="570" t="s">
        <v>533</v>
      </c>
      <c r="H9" s="570" t="s">
        <v>271</v>
      </c>
      <c r="I9" s="570" t="s">
        <v>537</v>
      </c>
      <c r="J9" s="570" t="s">
        <v>538</v>
      </c>
      <c r="K9" s="570" t="s">
        <v>536</v>
      </c>
      <c r="L9" s="573">
        <v>70.23</v>
      </c>
      <c r="M9" s="573">
        <v>210.69</v>
      </c>
      <c r="N9" s="570">
        <v>3</v>
      </c>
      <c r="O9" s="574">
        <v>1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516</v>
      </c>
      <c r="C10" s="570" t="s">
        <v>518</v>
      </c>
      <c r="D10" s="571" t="s">
        <v>638</v>
      </c>
      <c r="E10" s="572" t="s">
        <v>523</v>
      </c>
      <c r="F10" s="570" t="s">
        <v>517</v>
      </c>
      <c r="G10" s="570" t="s">
        <v>539</v>
      </c>
      <c r="H10" s="570" t="s">
        <v>271</v>
      </c>
      <c r="I10" s="570" t="s">
        <v>540</v>
      </c>
      <c r="J10" s="570" t="s">
        <v>541</v>
      </c>
      <c r="K10" s="570" t="s">
        <v>542</v>
      </c>
      <c r="L10" s="573">
        <v>58.77</v>
      </c>
      <c r="M10" s="573">
        <v>117.54</v>
      </c>
      <c r="N10" s="570">
        <v>2</v>
      </c>
      <c r="O10" s="574">
        <v>1</v>
      </c>
      <c r="P10" s="573">
        <v>117.54</v>
      </c>
      <c r="Q10" s="575">
        <v>1</v>
      </c>
      <c r="R10" s="570">
        <v>2</v>
      </c>
      <c r="S10" s="575">
        <v>1</v>
      </c>
      <c r="T10" s="574">
        <v>1</v>
      </c>
      <c r="U10" s="576">
        <v>1</v>
      </c>
    </row>
    <row r="11" spans="1:21" ht="14.45" customHeight="1" x14ac:dyDescent="0.2">
      <c r="A11" s="569">
        <v>40</v>
      </c>
      <c r="B11" s="570" t="s">
        <v>516</v>
      </c>
      <c r="C11" s="570" t="s">
        <v>518</v>
      </c>
      <c r="D11" s="571" t="s">
        <v>638</v>
      </c>
      <c r="E11" s="572" t="s">
        <v>523</v>
      </c>
      <c r="F11" s="570" t="s">
        <v>517</v>
      </c>
      <c r="G11" s="570" t="s">
        <v>543</v>
      </c>
      <c r="H11" s="570" t="s">
        <v>271</v>
      </c>
      <c r="I11" s="570" t="s">
        <v>544</v>
      </c>
      <c r="J11" s="570" t="s">
        <v>545</v>
      </c>
      <c r="K11" s="570" t="s">
        <v>546</v>
      </c>
      <c r="L11" s="573">
        <v>121.92</v>
      </c>
      <c r="M11" s="573">
        <v>121.92</v>
      </c>
      <c r="N11" s="570">
        <v>1</v>
      </c>
      <c r="O11" s="574">
        <v>1</v>
      </c>
      <c r="P11" s="573"/>
      <c r="Q11" s="575">
        <v>0</v>
      </c>
      <c r="R11" s="570"/>
      <c r="S11" s="575">
        <v>0</v>
      </c>
      <c r="T11" s="574"/>
      <c r="U11" s="576">
        <v>0</v>
      </c>
    </row>
    <row r="12" spans="1:21" ht="14.45" customHeight="1" x14ac:dyDescent="0.2">
      <c r="A12" s="569">
        <v>40</v>
      </c>
      <c r="B12" s="570" t="s">
        <v>516</v>
      </c>
      <c r="C12" s="570" t="s">
        <v>518</v>
      </c>
      <c r="D12" s="571" t="s">
        <v>638</v>
      </c>
      <c r="E12" s="572" t="s">
        <v>527</v>
      </c>
      <c r="F12" s="570" t="s">
        <v>517</v>
      </c>
      <c r="G12" s="570" t="s">
        <v>547</v>
      </c>
      <c r="H12" s="570" t="s">
        <v>271</v>
      </c>
      <c r="I12" s="570" t="s">
        <v>548</v>
      </c>
      <c r="J12" s="570" t="s">
        <v>549</v>
      </c>
      <c r="K12" s="570" t="s">
        <v>550</v>
      </c>
      <c r="L12" s="573">
        <v>73.989999999999995</v>
      </c>
      <c r="M12" s="573">
        <v>73.989999999999995</v>
      </c>
      <c r="N12" s="570">
        <v>1</v>
      </c>
      <c r="O12" s="574">
        <v>0.5</v>
      </c>
      <c r="P12" s="573"/>
      <c r="Q12" s="575">
        <v>0</v>
      </c>
      <c r="R12" s="570"/>
      <c r="S12" s="575">
        <v>0</v>
      </c>
      <c r="T12" s="574"/>
      <c r="U12" s="576">
        <v>0</v>
      </c>
    </row>
    <row r="13" spans="1:21" ht="14.45" customHeight="1" x14ac:dyDescent="0.2">
      <c r="A13" s="569">
        <v>40</v>
      </c>
      <c r="B13" s="570" t="s">
        <v>516</v>
      </c>
      <c r="C13" s="570" t="s">
        <v>518</v>
      </c>
      <c r="D13" s="571" t="s">
        <v>638</v>
      </c>
      <c r="E13" s="572" t="s">
        <v>527</v>
      </c>
      <c r="F13" s="570" t="s">
        <v>517</v>
      </c>
      <c r="G13" s="570" t="s">
        <v>551</v>
      </c>
      <c r="H13" s="570" t="s">
        <v>271</v>
      </c>
      <c r="I13" s="570" t="s">
        <v>552</v>
      </c>
      <c r="J13" s="570" t="s">
        <v>553</v>
      </c>
      <c r="K13" s="570" t="s">
        <v>554</v>
      </c>
      <c r="L13" s="573">
        <v>97.96</v>
      </c>
      <c r="M13" s="573">
        <v>195.92</v>
      </c>
      <c r="N13" s="570">
        <v>2</v>
      </c>
      <c r="O13" s="574">
        <v>0.5</v>
      </c>
      <c r="P13" s="573">
        <v>195.92</v>
      </c>
      <c r="Q13" s="575">
        <v>1</v>
      </c>
      <c r="R13" s="570">
        <v>2</v>
      </c>
      <c r="S13" s="575">
        <v>1</v>
      </c>
      <c r="T13" s="574">
        <v>0.5</v>
      </c>
      <c r="U13" s="576">
        <v>1</v>
      </c>
    </row>
    <row r="14" spans="1:21" ht="14.45" customHeight="1" x14ac:dyDescent="0.2">
      <c r="A14" s="569">
        <v>40</v>
      </c>
      <c r="B14" s="570" t="s">
        <v>516</v>
      </c>
      <c r="C14" s="570" t="s">
        <v>518</v>
      </c>
      <c r="D14" s="571" t="s">
        <v>638</v>
      </c>
      <c r="E14" s="572" t="s">
        <v>527</v>
      </c>
      <c r="F14" s="570" t="s">
        <v>517</v>
      </c>
      <c r="G14" s="570" t="s">
        <v>555</v>
      </c>
      <c r="H14" s="570" t="s">
        <v>271</v>
      </c>
      <c r="I14" s="570" t="s">
        <v>556</v>
      </c>
      <c r="J14" s="570" t="s">
        <v>557</v>
      </c>
      <c r="K14" s="570" t="s">
        <v>558</v>
      </c>
      <c r="L14" s="573">
        <v>35.25</v>
      </c>
      <c r="M14" s="573">
        <v>35.25</v>
      </c>
      <c r="N14" s="570">
        <v>1</v>
      </c>
      <c r="O14" s="574">
        <v>0.5</v>
      </c>
      <c r="P14" s="573"/>
      <c r="Q14" s="575">
        <v>0</v>
      </c>
      <c r="R14" s="570"/>
      <c r="S14" s="575">
        <v>0</v>
      </c>
      <c r="T14" s="574"/>
      <c r="U14" s="576">
        <v>0</v>
      </c>
    </row>
    <row r="15" spans="1:21" ht="14.45" customHeight="1" x14ac:dyDescent="0.2">
      <c r="A15" s="569">
        <v>40</v>
      </c>
      <c r="B15" s="570" t="s">
        <v>516</v>
      </c>
      <c r="C15" s="570" t="s">
        <v>518</v>
      </c>
      <c r="D15" s="571" t="s">
        <v>638</v>
      </c>
      <c r="E15" s="572" t="s">
        <v>527</v>
      </c>
      <c r="F15" s="570" t="s">
        <v>517</v>
      </c>
      <c r="G15" s="570" t="s">
        <v>559</v>
      </c>
      <c r="H15" s="570" t="s">
        <v>271</v>
      </c>
      <c r="I15" s="570" t="s">
        <v>560</v>
      </c>
      <c r="J15" s="570" t="s">
        <v>561</v>
      </c>
      <c r="K15" s="570" t="s">
        <v>562</v>
      </c>
      <c r="L15" s="573">
        <v>97.76</v>
      </c>
      <c r="M15" s="573">
        <v>97.76</v>
      </c>
      <c r="N15" s="570">
        <v>1</v>
      </c>
      <c r="O15" s="574">
        <v>1</v>
      </c>
      <c r="P15" s="573"/>
      <c r="Q15" s="575">
        <v>0</v>
      </c>
      <c r="R15" s="570"/>
      <c r="S15" s="575">
        <v>0</v>
      </c>
      <c r="T15" s="574"/>
      <c r="U15" s="576">
        <v>0</v>
      </c>
    </row>
    <row r="16" spans="1:21" ht="14.45" customHeight="1" x14ac:dyDescent="0.2">
      <c r="A16" s="569">
        <v>40</v>
      </c>
      <c r="B16" s="570" t="s">
        <v>516</v>
      </c>
      <c r="C16" s="570" t="s">
        <v>518</v>
      </c>
      <c r="D16" s="571" t="s">
        <v>638</v>
      </c>
      <c r="E16" s="572" t="s">
        <v>527</v>
      </c>
      <c r="F16" s="570" t="s">
        <v>517</v>
      </c>
      <c r="G16" s="570" t="s">
        <v>563</v>
      </c>
      <c r="H16" s="570" t="s">
        <v>271</v>
      </c>
      <c r="I16" s="570" t="s">
        <v>564</v>
      </c>
      <c r="J16" s="570" t="s">
        <v>565</v>
      </c>
      <c r="K16" s="570" t="s">
        <v>566</v>
      </c>
      <c r="L16" s="573">
        <v>46.81</v>
      </c>
      <c r="M16" s="573">
        <v>46.81</v>
      </c>
      <c r="N16" s="570">
        <v>1</v>
      </c>
      <c r="O16" s="574">
        <v>0.5</v>
      </c>
      <c r="P16" s="573">
        <v>46.81</v>
      </c>
      <c r="Q16" s="575">
        <v>1</v>
      </c>
      <c r="R16" s="570">
        <v>1</v>
      </c>
      <c r="S16" s="575">
        <v>1</v>
      </c>
      <c r="T16" s="574">
        <v>0.5</v>
      </c>
      <c r="U16" s="576">
        <v>1</v>
      </c>
    </row>
    <row r="17" spans="1:21" ht="14.45" customHeight="1" x14ac:dyDescent="0.2">
      <c r="A17" s="569">
        <v>40</v>
      </c>
      <c r="B17" s="570" t="s">
        <v>516</v>
      </c>
      <c r="C17" s="570" t="s">
        <v>518</v>
      </c>
      <c r="D17" s="571" t="s">
        <v>638</v>
      </c>
      <c r="E17" s="572" t="s">
        <v>526</v>
      </c>
      <c r="F17" s="570" t="s">
        <v>517</v>
      </c>
      <c r="G17" s="570" t="s">
        <v>539</v>
      </c>
      <c r="H17" s="570" t="s">
        <v>271</v>
      </c>
      <c r="I17" s="570" t="s">
        <v>567</v>
      </c>
      <c r="J17" s="570" t="s">
        <v>568</v>
      </c>
      <c r="K17" s="570" t="s">
        <v>569</v>
      </c>
      <c r="L17" s="573">
        <v>29.39</v>
      </c>
      <c r="M17" s="573">
        <v>29.39</v>
      </c>
      <c r="N17" s="570">
        <v>1</v>
      </c>
      <c r="O17" s="574">
        <v>0.5</v>
      </c>
      <c r="P17" s="573">
        <v>29.39</v>
      </c>
      <c r="Q17" s="575">
        <v>1</v>
      </c>
      <c r="R17" s="570">
        <v>1</v>
      </c>
      <c r="S17" s="575">
        <v>1</v>
      </c>
      <c r="T17" s="574">
        <v>0.5</v>
      </c>
      <c r="U17" s="576">
        <v>1</v>
      </c>
    </row>
    <row r="18" spans="1:21" ht="14.45" customHeight="1" x14ac:dyDescent="0.2">
      <c r="A18" s="569">
        <v>40</v>
      </c>
      <c r="B18" s="570" t="s">
        <v>516</v>
      </c>
      <c r="C18" s="570" t="s">
        <v>518</v>
      </c>
      <c r="D18" s="571" t="s">
        <v>638</v>
      </c>
      <c r="E18" s="572" t="s">
        <v>526</v>
      </c>
      <c r="F18" s="570" t="s">
        <v>517</v>
      </c>
      <c r="G18" s="570" t="s">
        <v>539</v>
      </c>
      <c r="H18" s="570" t="s">
        <v>271</v>
      </c>
      <c r="I18" s="570" t="s">
        <v>570</v>
      </c>
      <c r="J18" s="570" t="s">
        <v>568</v>
      </c>
      <c r="K18" s="570" t="s">
        <v>571</v>
      </c>
      <c r="L18" s="573">
        <v>23.51</v>
      </c>
      <c r="M18" s="573">
        <v>47.02</v>
      </c>
      <c r="N18" s="570">
        <v>2</v>
      </c>
      <c r="O18" s="574">
        <v>2</v>
      </c>
      <c r="P18" s="573">
        <v>47.02</v>
      </c>
      <c r="Q18" s="575">
        <v>1</v>
      </c>
      <c r="R18" s="570">
        <v>2</v>
      </c>
      <c r="S18" s="575">
        <v>1</v>
      </c>
      <c r="T18" s="574">
        <v>2</v>
      </c>
      <c r="U18" s="576">
        <v>1</v>
      </c>
    </row>
    <row r="19" spans="1:21" ht="14.45" customHeight="1" x14ac:dyDescent="0.2">
      <c r="A19" s="569">
        <v>40</v>
      </c>
      <c r="B19" s="570" t="s">
        <v>516</v>
      </c>
      <c r="C19" s="570" t="s">
        <v>518</v>
      </c>
      <c r="D19" s="571" t="s">
        <v>638</v>
      </c>
      <c r="E19" s="572" t="s">
        <v>526</v>
      </c>
      <c r="F19" s="570" t="s">
        <v>517</v>
      </c>
      <c r="G19" s="570" t="s">
        <v>572</v>
      </c>
      <c r="H19" s="570" t="s">
        <v>271</v>
      </c>
      <c r="I19" s="570" t="s">
        <v>573</v>
      </c>
      <c r="J19" s="570" t="s">
        <v>574</v>
      </c>
      <c r="K19" s="570" t="s">
        <v>575</v>
      </c>
      <c r="L19" s="573">
        <v>52.87</v>
      </c>
      <c r="M19" s="573">
        <v>52.87</v>
      </c>
      <c r="N19" s="570">
        <v>1</v>
      </c>
      <c r="O19" s="574">
        <v>1</v>
      </c>
      <c r="P19" s="573">
        <v>52.87</v>
      </c>
      <c r="Q19" s="575">
        <v>1</v>
      </c>
      <c r="R19" s="570">
        <v>1</v>
      </c>
      <c r="S19" s="575">
        <v>1</v>
      </c>
      <c r="T19" s="574">
        <v>1</v>
      </c>
      <c r="U19" s="576">
        <v>1</v>
      </c>
    </row>
    <row r="20" spans="1:21" ht="14.45" customHeight="1" x14ac:dyDescent="0.2">
      <c r="A20" s="569">
        <v>40</v>
      </c>
      <c r="B20" s="570" t="s">
        <v>516</v>
      </c>
      <c r="C20" s="570" t="s">
        <v>518</v>
      </c>
      <c r="D20" s="571" t="s">
        <v>638</v>
      </c>
      <c r="E20" s="572" t="s">
        <v>526</v>
      </c>
      <c r="F20" s="570" t="s">
        <v>517</v>
      </c>
      <c r="G20" s="570" t="s">
        <v>576</v>
      </c>
      <c r="H20" s="570" t="s">
        <v>271</v>
      </c>
      <c r="I20" s="570" t="s">
        <v>577</v>
      </c>
      <c r="J20" s="570" t="s">
        <v>578</v>
      </c>
      <c r="K20" s="570" t="s">
        <v>579</v>
      </c>
      <c r="L20" s="573">
        <v>79.64</v>
      </c>
      <c r="M20" s="573">
        <v>79.64</v>
      </c>
      <c r="N20" s="570">
        <v>1</v>
      </c>
      <c r="O20" s="574">
        <v>1</v>
      </c>
      <c r="P20" s="573">
        <v>79.64</v>
      </c>
      <c r="Q20" s="575">
        <v>1</v>
      </c>
      <c r="R20" s="570">
        <v>1</v>
      </c>
      <c r="S20" s="575">
        <v>1</v>
      </c>
      <c r="T20" s="574">
        <v>1</v>
      </c>
      <c r="U20" s="576">
        <v>1</v>
      </c>
    </row>
    <row r="21" spans="1:21" ht="14.45" customHeight="1" x14ac:dyDescent="0.2">
      <c r="A21" s="569">
        <v>40</v>
      </c>
      <c r="B21" s="570" t="s">
        <v>516</v>
      </c>
      <c r="C21" s="570" t="s">
        <v>518</v>
      </c>
      <c r="D21" s="571" t="s">
        <v>638</v>
      </c>
      <c r="E21" s="572" t="s">
        <v>526</v>
      </c>
      <c r="F21" s="570" t="s">
        <v>517</v>
      </c>
      <c r="G21" s="570" t="s">
        <v>576</v>
      </c>
      <c r="H21" s="570" t="s">
        <v>271</v>
      </c>
      <c r="I21" s="570" t="s">
        <v>580</v>
      </c>
      <c r="J21" s="570" t="s">
        <v>578</v>
      </c>
      <c r="K21" s="570" t="s">
        <v>579</v>
      </c>
      <c r="L21" s="573">
        <v>79.64</v>
      </c>
      <c r="M21" s="573">
        <v>79.64</v>
      </c>
      <c r="N21" s="570">
        <v>1</v>
      </c>
      <c r="O21" s="574">
        <v>0.5</v>
      </c>
      <c r="P21" s="573">
        <v>79.64</v>
      </c>
      <c r="Q21" s="575">
        <v>1</v>
      </c>
      <c r="R21" s="570">
        <v>1</v>
      </c>
      <c r="S21" s="575">
        <v>1</v>
      </c>
      <c r="T21" s="574">
        <v>0.5</v>
      </c>
      <c r="U21" s="576">
        <v>1</v>
      </c>
    </row>
    <row r="22" spans="1:21" ht="14.45" customHeight="1" x14ac:dyDescent="0.2">
      <c r="A22" s="569">
        <v>40</v>
      </c>
      <c r="B22" s="570" t="s">
        <v>516</v>
      </c>
      <c r="C22" s="570" t="s">
        <v>518</v>
      </c>
      <c r="D22" s="571" t="s">
        <v>638</v>
      </c>
      <c r="E22" s="572" t="s">
        <v>526</v>
      </c>
      <c r="F22" s="570" t="s">
        <v>517</v>
      </c>
      <c r="G22" s="570" t="s">
        <v>581</v>
      </c>
      <c r="H22" s="570" t="s">
        <v>271</v>
      </c>
      <c r="I22" s="570" t="s">
        <v>582</v>
      </c>
      <c r="J22" s="570" t="s">
        <v>583</v>
      </c>
      <c r="K22" s="570" t="s">
        <v>584</v>
      </c>
      <c r="L22" s="573">
        <v>132.97999999999999</v>
      </c>
      <c r="M22" s="573">
        <v>132.97999999999999</v>
      </c>
      <c r="N22" s="570">
        <v>1</v>
      </c>
      <c r="O22" s="574">
        <v>1</v>
      </c>
      <c r="P22" s="573">
        <v>132.97999999999999</v>
      </c>
      <c r="Q22" s="575">
        <v>1</v>
      </c>
      <c r="R22" s="570">
        <v>1</v>
      </c>
      <c r="S22" s="575">
        <v>1</v>
      </c>
      <c r="T22" s="574">
        <v>1</v>
      </c>
      <c r="U22" s="576">
        <v>1</v>
      </c>
    </row>
    <row r="23" spans="1:21" ht="14.45" customHeight="1" x14ac:dyDescent="0.2">
      <c r="A23" s="569">
        <v>40</v>
      </c>
      <c r="B23" s="570" t="s">
        <v>516</v>
      </c>
      <c r="C23" s="570" t="s">
        <v>518</v>
      </c>
      <c r="D23" s="571" t="s">
        <v>638</v>
      </c>
      <c r="E23" s="572" t="s">
        <v>526</v>
      </c>
      <c r="F23" s="570" t="s">
        <v>517</v>
      </c>
      <c r="G23" s="570" t="s">
        <v>585</v>
      </c>
      <c r="H23" s="570" t="s">
        <v>271</v>
      </c>
      <c r="I23" s="570" t="s">
        <v>586</v>
      </c>
      <c r="J23" s="570" t="s">
        <v>587</v>
      </c>
      <c r="K23" s="570" t="s">
        <v>588</v>
      </c>
      <c r="L23" s="573">
        <v>137.88</v>
      </c>
      <c r="M23" s="573">
        <v>137.88</v>
      </c>
      <c r="N23" s="570">
        <v>1</v>
      </c>
      <c r="O23" s="574">
        <v>1</v>
      </c>
      <c r="P23" s="573">
        <v>137.88</v>
      </c>
      <c r="Q23" s="575">
        <v>1</v>
      </c>
      <c r="R23" s="570">
        <v>1</v>
      </c>
      <c r="S23" s="575">
        <v>1</v>
      </c>
      <c r="T23" s="574">
        <v>1</v>
      </c>
      <c r="U23" s="576">
        <v>1</v>
      </c>
    </row>
    <row r="24" spans="1:21" ht="14.45" customHeight="1" x14ac:dyDescent="0.2">
      <c r="A24" s="569">
        <v>40</v>
      </c>
      <c r="B24" s="570" t="s">
        <v>516</v>
      </c>
      <c r="C24" s="570" t="s">
        <v>518</v>
      </c>
      <c r="D24" s="571" t="s">
        <v>638</v>
      </c>
      <c r="E24" s="572" t="s">
        <v>526</v>
      </c>
      <c r="F24" s="570" t="s">
        <v>517</v>
      </c>
      <c r="G24" s="570" t="s">
        <v>555</v>
      </c>
      <c r="H24" s="570" t="s">
        <v>271</v>
      </c>
      <c r="I24" s="570" t="s">
        <v>556</v>
      </c>
      <c r="J24" s="570" t="s">
        <v>557</v>
      </c>
      <c r="K24" s="570" t="s">
        <v>558</v>
      </c>
      <c r="L24" s="573">
        <v>35.25</v>
      </c>
      <c r="M24" s="573">
        <v>35.25</v>
      </c>
      <c r="N24" s="570">
        <v>1</v>
      </c>
      <c r="O24" s="574">
        <v>0.5</v>
      </c>
      <c r="P24" s="573">
        <v>35.25</v>
      </c>
      <c r="Q24" s="575">
        <v>1</v>
      </c>
      <c r="R24" s="570">
        <v>1</v>
      </c>
      <c r="S24" s="575">
        <v>1</v>
      </c>
      <c r="T24" s="574">
        <v>0.5</v>
      </c>
      <c r="U24" s="576">
        <v>1</v>
      </c>
    </row>
    <row r="25" spans="1:21" ht="14.45" customHeight="1" x14ac:dyDescent="0.2">
      <c r="A25" s="569">
        <v>40</v>
      </c>
      <c r="B25" s="570" t="s">
        <v>516</v>
      </c>
      <c r="C25" s="570" t="s">
        <v>518</v>
      </c>
      <c r="D25" s="571" t="s">
        <v>638</v>
      </c>
      <c r="E25" s="572" t="s">
        <v>526</v>
      </c>
      <c r="F25" s="570" t="s">
        <v>517</v>
      </c>
      <c r="G25" s="570" t="s">
        <v>589</v>
      </c>
      <c r="H25" s="570" t="s">
        <v>271</v>
      </c>
      <c r="I25" s="570" t="s">
        <v>590</v>
      </c>
      <c r="J25" s="570" t="s">
        <v>591</v>
      </c>
      <c r="K25" s="570" t="s">
        <v>592</v>
      </c>
      <c r="L25" s="573">
        <v>54.43</v>
      </c>
      <c r="M25" s="573">
        <v>108.86</v>
      </c>
      <c r="N25" s="570">
        <v>2</v>
      </c>
      <c r="O25" s="574">
        <v>1</v>
      </c>
      <c r="P25" s="573">
        <v>108.86</v>
      </c>
      <c r="Q25" s="575">
        <v>1</v>
      </c>
      <c r="R25" s="570">
        <v>2</v>
      </c>
      <c r="S25" s="575">
        <v>1</v>
      </c>
      <c r="T25" s="574">
        <v>1</v>
      </c>
      <c r="U25" s="576">
        <v>1</v>
      </c>
    </row>
    <row r="26" spans="1:21" ht="14.45" customHeight="1" x14ac:dyDescent="0.2">
      <c r="A26" s="569">
        <v>40</v>
      </c>
      <c r="B26" s="570" t="s">
        <v>516</v>
      </c>
      <c r="C26" s="570" t="s">
        <v>518</v>
      </c>
      <c r="D26" s="571" t="s">
        <v>638</v>
      </c>
      <c r="E26" s="572" t="s">
        <v>526</v>
      </c>
      <c r="F26" s="570" t="s">
        <v>517</v>
      </c>
      <c r="G26" s="570" t="s">
        <v>593</v>
      </c>
      <c r="H26" s="570" t="s">
        <v>496</v>
      </c>
      <c r="I26" s="570" t="s">
        <v>594</v>
      </c>
      <c r="J26" s="570" t="s">
        <v>595</v>
      </c>
      <c r="K26" s="570" t="s">
        <v>596</v>
      </c>
      <c r="L26" s="573">
        <v>0</v>
      </c>
      <c r="M26" s="573">
        <v>0</v>
      </c>
      <c r="N26" s="570">
        <v>1</v>
      </c>
      <c r="O26" s="574">
        <v>1</v>
      </c>
      <c r="P26" s="573">
        <v>0</v>
      </c>
      <c r="Q26" s="575"/>
      <c r="R26" s="570">
        <v>1</v>
      </c>
      <c r="S26" s="575">
        <v>1</v>
      </c>
      <c r="T26" s="574">
        <v>1</v>
      </c>
      <c r="U26" s="576">
        <v>1</v>
      </c>
    </row>
    <row r="27" spans="1:21" ht="14.45" customHeight="1" x14ac:dyDescent="0.2">
      <c r="A27" s="569">
        <v>40</v>
      </c>
      <c r="B27" s="570" t="s">
        <v>516</v>
      </c>
      <c r="C27" s="570" t="s">
        <v>518</v>
      </c>
      <c r="D27" s="571" t="s">
        <v>638</v>
      </c>
      <c r="E27" s="572" t="s">
        <v>526</v>
      </c>
      <c r="F27" s="570" t="s">
        <v>517</v>
      </c>
      <c r="G27" s="570" t="s">
        <v>597</v>
      </c>
      <c r="H27" s="570" t="s">
        <v>496</v>
      </c>
      <c r="I27" s="570" t="s">
        <v>598</v>
      </c>
      <c r="J27" s="570" t="s">
        <v>599</v>
      </c>
      <c r="K27" s="570" t="s">
        <v>600</v>
      </c>
      <c r="L27" s="573">
        <v>0</v>
      </c>
      <c r="M27" s="573">
        <v>0</v>
      </c>
      <c r="N27" s="570">
        <v>5</v>
      </c>
      <c r="O27" s="574">
        <v>4</v>
      </c>
      <c r="P27" s="573">
        <v>0</v>
      </c>
      <c r="Q27" s="575"/>
      <c r="R27" s="570">
        <v>4</v>
      </c>
      <c r="S27" s="575">
        <v>0.8</v>
      </c>
      <c r="T27" s="574">
        <v>3.5</v>
      </c>
      <c r="U27" s="576">
        <v>0.875</v>
      </c>
    </row>
    <row r="28" spans="1:21" ht="14.45" customHeight="1" x14ac:dyDescent="0.2">
      <c r="A28" s="569">
        <v>40</v>
      </c>
      <c r="B28" s="570" t="s">
        <v>516</v>
      </c>
      <c r="C28" s="570" t="s">
        <v>518</v>
      </c>
      <c r="D28" s="571" t="s">
        <v>638</v>
      </c>
      <c r="E28" s="572" t="s">
        <v>526</v>
      </c>
      <c r="F28" s="570" t="s">
        <v>517</v>
      </c>
      <c r="G28" s="570" t="s">
        <v>597</v>
      </c>
      <c r="H28" s="570" t="s">
        <v>496</v>
      </c>
      <c r="I28" s="570" t="s">
        <v>601</v>
      </c>
      <c r="J28" s="570" t="s">
        <v>599</v>
      </c>
      <c r="K28" s="570" t="s">
        <v>602</v>
      </c>
      <c r="L28" s="573">
        <v>0</v>
      </c>
      <c r="M28" s="573">
        <v>0</v>
      </c>
      <c r="N28" s="570">
        <v>2</v>
      </c>
      <c r="O28" s="574">
        <v>1</v>
      </c>
      <c r="P28" s="573">
        <v>0</v>
      </c>
      <c r="Q28" s="575"/>
      <c r="R28" s="570">
        <v>2</v>
      </c>
      <c r="S28" s="575">
        <v>1</v>
      </c>
      <c r="T28" s="574">
        <v>1</v>
      </c>
      <c r="U28" s="576">
        <v>1</v>
      </c>
    </row>
    <row r="29" spans="1:21" ht="14.45" customHeight="1" x14ac:dyDescent="0.2">
      <c r="A29" s="569">
        <v>40</v>
      </c>
      <c r="B29" s="570" t="s">
        <v>516</v>
      </c>
      <c r="C29" s="570" t="s">
        <v>518</v>
      </c>
      <c r="D29" s="571" t="s">
        <v>638</v>
      </c>
      <c r="E29" s="572" t="s">
        <v>526</v>
      </c>
      <c r="F29" s="570" t="s">
        <v>517</v>
      </c>
      <c r="G29" s="570" t="s">
        <v>603</v>
      </c>
      <c r="H29" s="570" t="s">
        <v>271</v>
      </c>
      <c r="I29" s="570" t="s">
        <v>604</v>
      </c>
      <c r="J29" s="570" t="s">
        <v>605</v>
      </c>
      <c r="K29" s="570" t="s">
        <v>606</v>
      </c>
      <c r="L29" s="573">
        <v>79.069999999999993</v>
      </c>
      <c r="M29" s="573">
        <v>395.34999999999997</v>
      </c>
      <c r="N29" s="570">
        <v>5</v>
      </c>
      <c r="O29" s="574">
        <v>3.5</v>
      </c>
      <c r="P29" s="573">
        <v>316.27999999999997</v>
      </c>
      <c r="Q29" s="575">
        <v>0.8</v>
      </c>
      <c r="R29" s="570">
        <v>4</v>
      </c>
      <c r="S29" s="575">
        <v>0.8</v>
      </c>
      <c r="T29" s="574">
        <v>3</v>
      </c>
      <c r="U29" s="576">
        <v>0.8571428571428571</v>
      </c>
    </row>
    <row r="30" spans="1:21" ht="14.45" customHeight="1" x14ac:dyDescent="0.2">
      <c r="A30" s="569">
        <v>40</v>
      </c>
      <c r="B30" s="570" t="s">
        <v>516</v>
      </c>
      <c r="C30" s="570" t="s">
        <v>518</v>
      </c>
      <c r="D30" s="571" t="s">
        <v>638</v>
      </c>
      <c r="E30" s="572" t="s">
        <v>526</v>
      </c>
      <c r="F30" s="570" t="s">
        <v>517</v>
      </c>
      <c r="G30" s="570" t="s">
        <v>603</v>
      </c>
      <c r="H30" s="570" t="s">
        <v>271</v>
      </c>
      <c r="I30" s="570" t="s">
        <v>607</v>
      </c>
      <c r="J30" s="570" t="s">
        <v>608</v>
      </c>
      <c r="K30" s="570" t="s">
        <v>609</v>
      </c>
      <c r="L30" s="573">
        <v>79.069999999999993</v>
      </c>
      <c r="M30" s="573">
        <v>79.069999999999993</v>
      </c>
      <c r="N30" s="570">
        <v>1</v>
      </c>
      <c r="O30" s="574">
        <v>1</v>
      </c>
      <c r="P30" s="573">
        <v>79.069999999999993</v>
      </c>
      <c r="Q30" s="575">
        <v>1</v>
      </c>
      <c r="R30" s="570">
        <v>1</v>
      </c>
      <c r="S30" s="575">
        <v>1</v>
      </c>
      <c r="T30" s="574">
        <v>1</v>
      </c>
      <c r="U30" s="576">
        <v>1</v>
      </c>
    </row>
    <row r="31" spans="1:21" ht="14.45" customHeight="1" x14ac:dyDescent="0.2">
      <c r="A31" s="569">
        <v>40</v>
      </c>
      <c r="B31" s="570" t="s">
        <v>516</v>
      </c>
      <c r="C31" s="570" t="s">
        <v>518</v>
      </c>
      <c r="D31" s="571" t="s">
        <v>638</v>
      </c>
      <c r="E31" s="572" t="s">
        <v>525</v>
      </c>
      <c r="F31" s="570" t="s">
        <v>517</v>
      </c>
      <c r="G31" s="570" t="s">
        <v>610</v>
      </c>
      <c r="H31" s="570" t="s">
        <v>271</v>
      </c>
      <c r="I31" s="570" t="s">
        <v>611</v>
      </c>
      <c r="J31" s="570" t="s">
        <v>612</v>
      </c>
      <c r="K31" s="570" t="s">
        <v>613</v>
      </c>
      <c r="L31" s="573">
        <v>23.49</v>
      </c>
      <c r="M31" s="573">
        <v>46.98</v>
      </c>
      <c r="N31" s="570">
        <v>2</v>
      </c>
      <c r="O31" s="574">
        <v>1</v>
      </c>
      <c r="P31" s="573">
        <v>46.98</v>
      </c>
      <c r="Q31" s="575">
        <v>1</v>
      </c>
      <c r="R31" s="570">
        <v>2</v>
      </c>
      <c r="S31" s="575">
        <v>1</v>
      </c>
      <c r="T31" s="574">
        <v>1</v>
      </c>
      <c r="U31" s="576">
        <v>1</v>
      </c>
    </row>
    <row r="32" spans="1:21" ht="14.45" customHeight="1" x14ac:dyDescent="0.2">
      <c r="A32" s="569">
        <v>40</v>
      </c>
      <c r="B32" s="570" t="s">
        <v>516</v>
      </c>
      <c r="C32" s="570" t="s">
        <v>518</v>
      </c>
      <c r="D32" s="571" t="s">
        <v>638</v>
      </c>
      <c r="E32" s="572" t="s">
        <v>525</v>
      </c>
      <c r="F32" s="570" t="s">
        <v>517</v>
      </c>
      <c r="G32" s="570" t="s">
        <v>614</v>
      </c>
      <c r="H32" s="570" t="s">
        <v>496</v>
      </c>
      <c r="I32" s="570" t="s">
        <v>615</v>
      </c>
      <c r="J32" s="570" t="s">
        <v>616</v>
      </c>
      <c r="K32" s="570" t="s">
        <v>617</v>
      </c>
      <c r="L32" s="573">
        <v>11.71</v>
      </c>
      <c r="M32" s="573">
        <v>23.42</v>
      </c>
      <c r="N32" s="570">
        <v>2</v>
      </c>
      <c r="O32" s="574">
        <v>1</v>
      </c>
      <c r="P32" s="573">
        <v>23.42</v>
      </c>
      <c r="Q32" s="575">
        <v>1</v>
      </c>
      <c r="R32" s="570">
        <v>2</v>
      </c>
      <c r="S32" s="575">
        <v>1</v>
      </c>
      <c r="T32" s="574">
        <v>1</v>
      </c>
      <c r="U32" s="576">
        <v>1</v>
      </c>
    </row>
    <row r="33" spans="1:21" ht="14.45" customHeight="1" x14ac:dyDescent="0.2">
      <c r="A33" s="569">
        <v>40</v>
      </c>
      <c r="B33" s="570" t="s">
        <v>516</v>
      </c>
      <c r="C33" s="570" t="s">
        <v>518</v>
      </c>
      <c r="D33" s="571" t="s">
        <v>638</v>
      </c>
      <c r="E33" s="572" t="s">
        <v>525</v>
      </c>
      <c r="F33" s="570" t="s">
        <v>517</v>
      </c>
      <c r="G33" s="570" t="s">
        <v>618</v>
      </c>
      <c r="H33" s="570" t="s">
        <v>496</v>
      </c>
      <c r="I33" s="570" t="s">
        <v>619</v>
      </c>
      <c r="J33" s="570" t="s">
        <v>620</v>
      </c>
      <c r="K33" s="570" t="s">
        <v>621</v>
      </c>
      <c r="L33" s="573">
        <v>0</v>
      </c>
      <c r="M33" s="573">
        <v>0</v>
      </c>
      <c r="N33" s="570">
        <v>2</v>
      </c>
      <c r="O33" s="574">
        <v>0.5</v>
      </c>
      <c r="P33" s="573">
        <v>0</v>
      </c>
      <c r="Q33" s="575"/>
      <c r="R33" s="570">
        <v>2</v>
      </c>
      <c r="S33" s="575">
        <v>1</v>
      </c>
      <c r="T33" s="574">
        <v>0.5</v>
      </c>
      <c r="U33" s="576">
        <v>1</v>
      </c>
    </row>
    <row r="34" spans="1:21" ht="14.45" customHeight="1" x14ac:dyDescent="0.2">
      <c r="A34" s="569">
        <v>40</v>
      </c>
      <c r="B34" s="570" t="s">
        <v>516</v>
      </c>
      <c r="C34" s="570" t="s">
        <v>518</v>
      </c>
      <c r="D34" s="571" t="s">
        <v>638</v>
      </c>
      <c r="E34" s="572" t="s">
        <v>525</v>
      </c>
      <c r="F34" s="570" t="s">
        <v>517</v>
      </c>
      <c r="G34" s="570" t="s">
        <v>572</v>
      </c>
      <c r="H34" s="570" t="s">
        <v>271</v>
      </c>
      <c r="I34" s="570" t="s">
        <v>573</v>
      </c>
      <c r="J34" s="570" t="s">
        <v>574</v>
      </c>
      <c r="K34" s="570" t="s">
        <v>575</v>
      </c>
      <c r="L34" s="573">
        <v>52.87</v>
      </c>
      <c r="M34" s="573">
        <v>105.74</v>
      </c>
      <c r="N34" s="570">
        <v>2</v>
      </c>
      <c r="O34" s="574">
        <v>0.5</v>
      </c>
      <c r="P34" s="573">
        <v>105.74</v>
      </c>
      <c r="Q34" s="575">
        <v>1</v>
      </c>
      <c r="R34" s="570">
        <v>2</v>
      </c>
      <c r="S34" s="575">
        <v>1</v>
      </c>
      <c r="T34" s="574">
        <v>0.5</v>
      </c>
      <c r="U34" s="576">
        <v>1</v>
      </c>
    </row>
    <row r="35" spans="1:21" ht="14.45" customHeight="1" x14ac:dyDescent="0.2">
      <c r="A35" s="569">
        <v>40</v>
      </c>
      <c r="B35" s="570" t="s">
        <v>516</v>
      </c>
      <c r="C35" s="570" t="s">
        <v>518</v>
      </c>
      <c r="D35" s="571" t="s">
        <v>638</v>
      </c>
      <c r="E35" s="572" t="s">
        <v>525</v>
      </c>
      <c r="F35" s="570" t="s">
        <v>517</v>
      </c>
      <c r="G35" s="570" t="s">
        <v>622</v>
      </c>
      <c r="H35" s="570" t="s">
        <v>496</v>
      </c>
      <c r="I35" s="570" t="s">
        <v>623</v>
      </c>
      <c r="J35" s="570" t="s">
        <v>624</v>
      </c>
      <c r="K35" s="570" t="s">
        <v>625</v>
      </c>
      <c r="L35" s="573">
        <v>245.91</v>
      </c>
      <c r="M35" s="573">
        <v>983.64</v>
      </c>
      <c r="N35" s="570">
        <v>4</v>
      </c>
      <c r="O35" s="574">
        <v>2</v>
      </c>
      <c r="P35" s="573">
        <v>983.64</v>
      </c>
      <c r="Q35" s="575">
        <v>1</v>
      </c>
      <c r="R35" s="570">
        <v>4</v>
      </c>
      <c r="S35" s="575">
        <v>1</v>
      </c>
      <c r="T35" s="574">
        <v>2</v>
      </c>
      <c r="U35" s="576">
        <v>1</v>
      </c>
    </row>
    <row r="36" spans="1:21" ht="14.45" customHeight="1" x14ac:dyDescent="0.2">
      <c r="A36" s="569">
        <v>40</v>
      </c>
      <c r="B36" s="570" t="s">
        <v>516</v>
      </c>
      <c r="C36" s="570" t="s">
        <v>518</v>
      </c>
      <c r="D36" s="571" t="s">
        <v>638</v>
      </c>
      <c r="E36" s="572" t="s">
        <v>528</v>
      </c>
      <c r="F36" s="570" t="s">
        <v>517</v>
      </c>
      <c r="G36" s="570" t="s">
        <v>626</v>
      </c>
      <c r="H36" s="570" t="s">
        <v>271</v>
      </c>
      <c r="I36" s="570" t="s">
        <v>627</v>
      </c>
      <c r="J36" s="570" t="s">
        <v>628</v>
      </c>
      <c r="K36" s="570" t="s">
        <v>629</v>
      </c>
      <c r="L36" s="573">
        <v>0</v>
      </c>
      <c r="M36" s="573">
        <v>0</v>
      </c>
      <c r="N36" s="570">
        <v>1</v>
      </c>
      <c r="O36" s="574">
        <v>1</v>
      </c>
      <c r="P36" s="573">
        <v>0</v>
      </c>
      <c r="Q36" s="575"/>
      <c r="R36" s="570">
        <v>1</v>
      </c>
      <c r="S36" s="575">
        <v>1</v>
      </c>
      <c r="T36" s="574">
        <v>1</v>
      </c>
      <c r="U36" s="576">
        <v>1</v>
      </c>
    </row>
    <row r="37" spans="1:21" ht="14.45" customHeight="1" x14ac:dyDescent="0.2">
      <c r="A37" s="569">
        <v>40</v>
      </c>
      <c r="B37" s="570" t="s">
        <v>516</v>
      </c>
      <c r="C37" s="570" t="s">
        <v>518</v>
      </c>
      <c r="D37" s="571" t="s">
        <v>638</v>
      </c>
      <c r="E37" s="572" t="s">
        <v>528</v>
      </c>
      <c r="F37" s="570" t="s">
        <v>517</v>
      </c>
      <c r="G37" s="570" t="s">
        <v>630</v>
      </c>
      <c r="H37" s="570" t="s">
        <v>271</v>
      </c>
      <c r="I37" s="570" t="s">
        <v>631</v>
      </c>
      <c r="J37" s="570" t="s">
        <v>632</v>
      </c>
      <c r="K37" s="570" t="s">
        <v>633</v>
      </c>
      <c r="L37" s="573">
        <v>76.709999999999994</v>
      </c>
      <c r="M37" s="573">
        <v>153.41999999999999</v>
      </c>
      <c r="N37" s="570">
        <v>2</v>
      </c>
      <c r="O37" s="574">
        <v>1</v>
      </c>
      <c r="P37" s="573">
        <v>153.41999999999999</v>
      </c>
      <c r="Q37" s="575">
        <v>1</v>
      </c>
      <c r="R37" s="570">
        <v>2</v>
      </c>
      <c r="S37" s="575">
        <v>1</v>
      </c>
      <c r="T37" s="574">
        <v>1</v>
      </c>
      <c r="U37" s="576">
        <v>1</v>
      </c>
    </row>
    <row r="38" spans="1:21" ht="14.45" customHeight="1" x14ac:dyDescent="0.2">
      <c r="A38" s="569">
        <v>40</v>
      </c>
      <c r="B38" s="570" t="s">
        <v>516</v>
      </c>
      <c r="C38" s="570" t="s">
        <v>518</v>
      </c>
      <c r="D38" s="571" t="s">
        <v>638</v>
      </c>
      <c r="E38" s="572" t="s">
        <v>528</v>
      </c>
      <c r="F38" s="570" t="s">
        <v>517</v>
      </c>
      <c r="G38" s="570" t="s">
        <v>543</v>
      </c>
      <c r="H38" s="570" t="s">
        <v>271</v>
      </c>
      <c r="I38" s="570" t="s">
        <v>544</v>
      </c>
      <c r="J38" s="570" t="s">
        <v>545</v>
      </c>
      <c r="K38" s="570" t="s">
        <v>546</v>
      </c>
      <c r="L38" s="573">
        <v>121.92</v>
      </c>
      <c r="M38" s="573">
        <v>487.68</v>
      </c>
      <c r="N38" s="570">
        <v>4</v>
      </c>
      <c r="O38" s="574">
        <v>1</v>
      </c>
      <c r="P38" s="573">
        <v>487.68</v>
      </c>
      <c r="Q38" s="575">
        <v>1</v>
      </c>
      <c r="R38" s="570">
        <v>4</v>
      </c>
      <c r="S38" s="575">
        <v>1</v>
      </c>
      <c r="T38" s="574">
        <v>1</v>
      </c>
      <c r="U38" s="576">
        <v>1</v>
      </c>
    </row>
    <row r="39" spans="1:21" ht="14.45" customHeight="1" thickBot="1" x14ac:dyDescent="0.25">
      <c r="A39" s="577">
        <v>40</v>
      </c>
      <c r="B39" s="578" t="s">
        <v>516</v>
      </c>
      <c r="C39" s="578" t="s">
        <v>518</v>
      </c>
      <c r="D39" s="579" t="s">
        <v>638</v>
      </c>
      <c r="E39" s="580" t="s">
        <v>524</v>
      </c>
      <c r="F39" s="578" t="s">
        <v>517</v>
      </c>
      <c r="G39" s="578" t="s">
        <v>634</v>
      </c>
      <c r="H39" s="578" t="s">
        <v>496</v>
      </c>
      <c r="I39" s="578" t="s">
        <v>635</v>
      </c>
      <c r="J39" s="578" t="s">
        <v>636</v>
      </c>
      <c r="K39" s="578" t="s">
        <v>637</v>
      </c>
      <c r="L39" s="581">
        <v>149.52000000000001</v>
      </c>
      <c r="M39" s="581">
        <v>149.52000000000001</v>
      </c>
      <c r="N39" s="578">
        <v>1</v>
      </c>
      <c r="O39" s="582">
        <v>1</v>
      </c>
      <c r="P39" s="581"/>
      <c r="Q39" s="583">
        <v>0</v>
      </c>
      <c r="R39" s="578"/>
      <c r="S39" s="583">
        <v>0</v>
      </c>
      <c r="T39" s="582"/>
      <c r="U39" s="58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90259D37-3675-4B24-A38F-21EAF8C369B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640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523</v>
      </c>
      <c r="B5" s="116">
        <v>538.92000000000007</v>
      </c>
      <c r="C5" s="568">
        <v>1</v>
      </c>
      <c r="D5" s="116"/>
      <c r="E5" s="568">
        <v>0</v>
      </c>
      <c r="F5" s="586">
        <v>538.92000000000007</v>
      </c>
    </row>
    <row r="6" spans="1:6" ht="14.45" customHeight="1" x14ac:dyDescent="0.2">
      <c r="A6" s="595" t="s">
        <v>525</v>
      </c>
      <c r="B6" s="587"/>
      <c r="C6" s="575">
        <v>0</v>
      </c>
      <c r="D6" s="587">
        <v>1007.06</v>
      </c>
      <c r="E6" s="575">
        <v>1</v>
      </c>
      <c r="F6" s="588">
        <v>1007.06</v>
      </c>
    </row>
    <row r="7" spans="1:6" ht="14.45" customHeight="1" x14ac:dyDescent="0.2">
      <c r="A7" s="595" t="s">
        <v>524</v>
      </c>
      <c r="B7" s="587"/>
      <c r="C7" s="575">
        <v>0</v>
      </c>
      <c r="D7" s="587">
        <v>149.52000000000001</v>
      </c>
      <c r="E7" s="575">
        <v>1</v>
      </c>
      <c r="F7" s="588">
        <v>149.52000000000001</v>
      </c>
    </row>
    <row r="8" spans="1:6" ht="14.45" customHeight="1" thickBot="1" x14ac:dyDescent="0.25">
      <c r="A8" s="596" t="s">
        <v>526</v>
      </c>
      <c r="B8" s="591"/>
      <c r="C8" s="592"/>
      <c r="D8" s="591">
        <v>0</v>
      </c>
      <c r="E8" s="592"/>
      <c r="F8" s="593">
        <v>0</v>
      </c>
    </row>
    <row r="9" spans="1:6" ht="14.45" customHeight="1" thickBot="1" x14ac:dyDescent="0.25">
      <c r="A9" s="507" t="s">
        <v>3</v>
      </c>
      <c r="B9" s="508">
        <v>538.92000000000007</v>
      </c>
      <c r="C9" s="509">
        <v>0.31785314066647014</v>
      </c>
      <c r="D9" s="508">
        <v>1156.58</v>
      </c>
      <c r="E9" s="509">
        <v>0.68214685933352992</v>
      </c>
      <c r="F9" s="510">
        <v>1695.5</v>
      </c>
    </row>
    <row r="10" spans="1:6" ht="14.45" customHeight="1" thickBot="1" x14ac:dyDescent="0.25"/>
    <row r="11" spans="1:6" ht="14.45" customHeight="1" x14ac:dyDescent="0.2">
      <c r="A11" s="594" t="s">
        <v>641</v>
      </c>
      <c r="B11" s="116">
        <v>421.38</v>
      </c>
      <c r="C11" s="568">
        <v>1</v>
      </c>
      <c r="D11" s="116"/>
      <c r="E11" s="568">
        <v>0</v>
      </c>
      <c r="F11" s="586">
        <v>421.38</v>
      </c>
    </row>
    <row r="12" spans="1:6" ht="14.45" customHeight="1" x14ac:dyDescent="0.2">
      <c r="A12" s="595" t="s">
        <v>642</v>
      </c>
      <c r="B12" s="587">
        <v>117.54</v>
      </c>
      <c r="C12" s="575">
        <v>1</v>
      </c>
      <c r="D12" s="587"/>
      <c r="E12" s="575">
        <v>0</v>
      </c>
      <c r="F12" s="588">
        <v>117.54</v>
      </c>
    </row>
    <row r="13" spans="1:6" ht="14.45" customHeight="1" x14ac:dyDescent="0.2">
      <c r="A13" s="595" t="s">
        <v>643</v>
      </c>
      <c r="B13" s="587"/>
      <c r="C13" s="575"/>
      <c r="D13" s="587">
        <v>0</v>
      </c>
      <c r="E13" s="575"/>
      <c r="F13" s="588">
        <v>0</v>
      </c>
    </row>
    <row r="14" spans="1:6" ht="14.45" customHeight="1" x14ac:dyDescent="0.2">
      <c r="A14" s="595" t="s">
        <v>644</v>
      </c>
      <c r="B14" s="587"/>
      <c r="C14" s="575">
        <v>0</v>
      </c>
      <c r="D14" s="587">
        <v>983.64</v>
      </c>
      <c r="E14" s="575">
        <v>1</v>
      </c>
      <c r="F14" s="588">
        <v>983.64</v>
      </c>
    </row>
    <row r="15" spans="1:6" ht="14.45" customHeight="1" x14ac:dyDescent="0.2">
      <c r="A15" s="595" t="s">
        <v>645</v>
      </c>
      <c r="B15" s="587"/>
      <c r="C15" s="575"/>
      <c r="D15" s="587">
        <v>0</v>
      </c>
      <c r="E15" s="575"/>
      <c r="F15" s="588">
        <v>0</v>
      </c>
    </row>
    <row r="16" spans="1:6" ht="14.45" customHeight="1" x14ac:dyDescent="0.2">
      <c r="A16" s="595" t="s">
        <v>646</v>
      </c>
      <c r="B16" s="587"/>
      <c r="C16" s="575"/>
      <c r="D16" s="587">
        <v>0</v>
      </c>
      <c r="E16" s="575"/>
      <c r="F16" s="588">
        <v>0</v>
      </c>
    </row>
    <row r="17" spans="1:6" ht="14.45" customHeight="1" x14ac:dyDescent="0.2">
      <c r="A17" s="595" t="s">
        <v>647</v>
      </c>
      <c r="B17" s="587"/>
      <c r="C17" s="575">
        <v>0</v>
      </c>
      <c r="D17" s="587">
        <v>149.52000000000001</v>
      </c>
      <c r="E17" s="575">
        <v>1</v>
      </c>
      <c r="F17" s="588">
        <v>149.52000000000001</v>
      </c>
    </row>
    <row r="18" spans="1:6" ht="14.45" customHeight="1" thickBot="1" x14ac:dyDescent="0.25">
      <c r="A18" s="596" t="s">
        <v>648</v>
      </c>
      <c r="B18" s="591"/>
      <c r="C18" s="592">
        <v>0</v>
      </c>
      <c r="D18" s="591">
        <v>23.42</v>
      </c>
      <c r="E18" s="592">
        <v>1</v>
      </c>
      <c r="F18" s="593">
        <v>23.42</v>
      </c>
    </row>
    <row r="19" spans="1:6" ht="14.45" customHeight="1" thickBot="1" x14ac:dyDescent="0.25">
      <c r="A19" s="507" t="s">
        <v>3</v>
      </c>
      <c r="B19" s="508">
        <v>538.91999999999996</v>
      </c>
      <c r="C19" s="509">
        <v>0.31785314066647002</v>
      </c>
      <c r="D19" s="508">
        <v>1156.58</v>
      </c>
      <c r="E19" s="509">
        <v>0.68214685933352992</v>
      </c>
      <c r="F19" s="510">
        <v>1695.5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{D39A3177-397C-48C3-B1A5-D2CF8B5374C3}</x14:id>
        </ext>
      </extLst>
    </cfRule>
  </conditionalFormatting>
  <conditionalFormatting sqref="F11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{951DFF9A-50EA-4D22-8C64-944F8C4572EE}</x14:id>
        </ext>
      </extLst>
    </cfRule>
  </conditionalFormatting>
  <hyperlinks>
    <hyperlink ref="A2" location="Obsah!A1" display="Zpět na Obsah  KL 01  1.-4.měsíc" xr:uid="{74F698A2-DC8A-4B7A-8C06-D159067F225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9A3177-397C-48C3-B1A5-D2CF8B5374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951DFF9A-50EA-4D22-8C64-944F8C4572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657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538.91999999999996</v>
      </c>
      <c r="H3" s="44">
        <f>IF(M3=0,0,G3/M3)</f>
        <v>0.31785314066647002</v>
      </c>
      <c r="I3" s="43">
        <f>SUBTOTAL(9,I6:I1048576)</f>
        <v>17</v>
      </c>
      <c r="J3" s="43">
        <f>SUBTOTAL(9,J6:J1048576)</f>
        <v>1156.58</v>
      </c>
      <c r="K3" s="44">
        <f>IF(M3=0,0,J3/M3)</f>
        <v>0.68214685933352992</v>
      </c>
      <c r="L3" s="43">
        <f>SUBTOTAL(9,L6:L1048576)</f>
        <v>25</v>
      </c>
      <c r="M3" s="45">
        <f>SUBTOTAL(9,M6:M1048576)</f>
        <v>1695.5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562" t="s">
        <v>523</v>
      </c>
      <c r="B6" s="563" t="s">
        <v>649</v>
      </c>
      <c r="C6" s="563" t="s">
        <v>534</v>
      </c>
      <c r="D6" s="563" t="s">
        <v>535</v>
      </c>
      <c r="E6" s="563" t="s">
        <v>536</v>
      </c>
      <c r="F6" s="116">
        <v>6</v>
      </c>
      <c r="G6" s="116">
        <v>421.38</v>
      </c>
      <c r="H6" s="568">
        <v>1</v>
      </c>
      <c r="I6" s="116"/>
      <c r="J6" s="116"/>
      <c r="K6" s="568">
        <v>0</v>
      </c>
      <c r="L6" s="116">
        <v>6</v>
      </c>
      <c r="M6" s="586">
        <v>421.38</v>
      </c>
    </row>
    <row r="7" spans="1:13" ht="14.45" customHeight="1" x14ac:dyDescent="0.2">
      <c r="A7" s="569" t="s">
        <v>523</v>
      </c>
      <c r="B7" s="570" t="s">
        <v>650</v>
      </c>
      <c r="C7" s="570" t="s">
        <v>540</v>
      </c>
      <c r="D7" s="570" t="s">
        <v>541</v>
      </c>
      <c r="E7" s="570" t="s">
        <v>542</v>
      </c>
      <c r="F7" s="587">
        <v>2</v>
      </c>
      <c r="G7" s="587">
        <v>117.54</v>
      </c>
      <c r="H7" s="575">
        <v>1</v>
      </c>
      <c r="I7" s="587"/>
      <c r="J7" s="587"/>
      <c r="K7" s="575">
        <v>0</v>
      </c>
      <c r="L7" s="587">
        <v>2</v>
      </c>
      <c r="M7" s="588">
        <v>117.54</v>
      </c>
    </row>
    <row r="8" spans="1:13" ht="14.45" customHeight="1" x14ac:dyDescent="0.2">
      <c r="A8" s="569" t="s">
        <v>524</v>
      </c>
      <c r="B8" s="570" t="s">
        <v>651</v>
      </c>
      <c r="C8" s="570" t="s">
        <v>635</v>
      </c>
      <c r="D8" s="570" t="s">
        <v>636</v>
      </c>
      <c r="E8" s="570" t="s">
        <v>637</v>
      </c>
      <c r="F8" s="587"/>
      <c r="G8" s="587"/>
      <c r="H8" s="575">
        <v>0</v>
      </c>
      <c r="I8" s="587">
        <v>1</v>
      </c>
      <c r="J8" s="587">
        <v>149.52000000000001</v>
      </c>
      <c r="K8" s="575">
        <v>1</v>
      </c>
      <c r="L8" s="587">
        <v>1</v>
      </c>
      <c r="M8" s="588">
        <v>149.52000000000001</v>
      </c>
    </row>
    <row r="9" spans="1:13" ht="14.45" customHeight="1" x14ac:dyDescent="0.2">
      <c r="A9" s="569" t="s">
        <v>525</v>
      </c>
      <c r="B9" s="570" t="s">
        <v>652</v>
      </c>
      <c r="C9" s="570" t="s">
        <v>619</v>
      </c>
      <c r="D9" s="570" t="s">
        <v>620</v>
      </c>
      <c r="E9" s="570" t="s">
        <v>621</v>
      </c>
      <c r="F9" s="587"/>
      <c r="G9" s="587"/>
      <c r="H9" s="575"/>
      <c r="I9" s="587">
        <v>2</v>
      </c>
      <c r="J9" s="587">
        <v>0</v>
      </c>
      <c r="K9" s="575"/>
      <c r="L9" s="587">
        <v>2</v>
      </c>
      <c r="M9" s="588">
        <v>0</v>
      </c>
    </row>
    <row r="10" spans="1:13" ht="14.45" customHeight="1" x14ac:dyDescent="0.2">
      <c r="A10" s="569" t="s">
        <v>525</v>
      </c>
      <c r="B10" s="570" t="s">
        <v>653</v>
      </c>
      <c r="C10" s="570" t="s">
        <v>615</v>
      </c>
      <c r="D10" s="570" t="s">
        <v>616</v>
      </c>
      <c r="E10" s="570" t="s">
        <v>617</v>
      </c>
      <c r="F10" s="587"/>
      <c r="G10" s="587"/>
      <c r="H10" s="575">
        <v>0</v>
      </c>
      <c r="I10" s="587">
        <v>2</v>
      </c>
      <c r="J10" s="587">
        <v>23.42</v>
      </c>
      <c r="K10" s="575">
        <v>1</v>
      </c>
      <c r="L10" s="587">
        <v>2</v>
      </c>
      <c r="M10" s="588">
        <v>23.42</v>
      </c>
    </row>
    <row r="11" spans="1:13" ht="14.45" customHeight="1" x14ac:dyDescent="0.2">
      <c r="A11" s="569" t="s">
        <v>525</v>
      </c>
      <c r="B11" s="570" t="s">
        <v>654</v>
      </c>
      <c r="C11" s="570" t="s">
        <v>623</v>
      </c>
      <c r="D11" s="570" t="s">
        <v>624</v>
      </c>
      <c r="E11" s="570" t="s">
        <v>625</v>
      </c>
      <c r="F11" s="587"/>
      <c r="G11" s="587"/>
      <c r="H11" s="575">
        <v>0</v>
      </c>
      <c r="I11" s="587">
        <v>4</v>
      </c>
      <c r="J11" s="587">
        <v>983.64</v>
      </c>
      <c r="K11" s="575">
        <v>1</v>
      </c>
      <c r="L11" s="587">
        <v>4</v>
      </c>
      <c r="M11" s="588">
        <v>983.64</v>
      </c>
    </row>
    <row r="12" spans="1:13" ht="14.45" customHeight="1" x14ac:dyDescent="0.2">
      <c r="A12" s="569" t="s">
        <v>526</v>
      </c>
      <c r="B12" s="570" t="s">
        <v>655</v>
      </c>
      <c r="C12" s="570" t="s">
        <v>594</v>
      </c>
      <c r="D12" s="570" t="s">
        <v>595</v>
      </c>
      <c r="E12" s="570" t="s">
        <v>596</v>
      </c>
      <c r="F12" s="587"/>
      <c r="G12" s="587"/>
      <c r="H12" s="575"/>
      <c r="I12" s="587">
        <v>1</v>
      </c>
      <c r="J12" s="587">
        <v>0</v>
      </c>
      <c r="K12" s="575"/>
      <c r="L12" s="587">
        <v>1</v>
      </c>
      <c r="M12" s="588">
        <v>0</v>
      </c>
    </row>
    <row r="13" spans="1:13" ht="14.45" customHeight="1" x14ac:dyDescent="0.2">
      <c r="A13" s="569" t="s">
        <v>526</v>
      </c>
      <c r="B13" s="570" t="s">
        <v>656</v>
      </c>
      <c r="C13" s="570" t="s">
        <v>598</v>
      </c>
      <c r="D13" s="570" t="s">
        <v>599</v>
      </c>
      <c r="E13" s="570" t="s">
        <v>600</v>
      </c>
      <c r="F13" s="587"/>
      <c r="G13" s="587"/>
      <c r="H13" s="575"/>
      <c r="I13" s="587">
        <v>5</v>
      </c>
      <c r="J13" s="587">
        <v>0</v>
      </c>
      <c r="K13" s="575"/>
      <c r="L13" s="587">
        <v>5</v>
      </c>
      <c r="M13" s="588">
        <v>0</v>
      </c>
    </row>
    <row r="14" spans="1:13" ht="14.45" customHeight="1" thickBot="1" x14ac:dyDescent="0.25">
      <c r="A14" s="577" t="s">
        <v>526</v>
      </c>
      <c r="B14" s="578" t="s">
        <v>656</v>
      </c>
      <c r="C14" s="578" t="s">
        <v>601</v>
      </c>
      <c r="D14" s="578" t="s">
        <v>599</v>
      </c>
      <c r="E14" s="578" t="s">
        <v>602</v>
      </c>
      <c r="F14" s="589"/>
      <c r="G14" s="589"/>
      <c r="H14" s="583"/>
      <c r="I14" s="589">
        <v>2</v>
      </c>
      <c r="J14" s="589">
        <v>0</v>
      </c>
      <c r="K14" s="583"/>
      <c r="L14" s="589">
        <v>2</v>
      </c>
      <c r="M14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EB82FC9-38AB-4F4B-9CBC-4948EA79C32A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446</v>
      </c>
      <c r="B5" s="466" t="s">
        <v>447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446</v>
      </c>
      <c r="B6" s="466" t="s">
        <v>658</v>
      </c>
      <c r="C6" s="467">
        <v>19124.162289999989</v>
      </c>
      <c r="D6" s="467">
        <v>19318.920350000004</v>
      </c>
      <c r="E6" s="467"/>
      <c r="F6" s="467">
        <v>40672.085380000004</v>
      </c>
      <c r="G6" s="467">
        <v>0</v>
      </c>
      <c r="H6" s="467">
        <v>40672.085380000004</v>
      </c>
      <c r="I6" s="468" t="s">
        <v>271</v>
      </c>
      <c r="J6" s="469" t="s">
        <v>1</v>
      </c>
    </row>
    <row r="7" spans="1:10" ht="14.45" customHeight="1" x14ac:dyDescent="0.2">
      <c r="A7" s="465" t="s">
        <v>446</v>
      </c>
      <c r="B7" s="466" t="s">
        <v>659</v>
      </c>
      <c r="C7" s="467">
        <v>0</v>
      </c>
      <c r="D7" s="467">
        <v>0</v>
      </c>
      <c r="E7" s="467"/>
      <c r="F7" s="467">
        <v>242</v>
      </c>
      <c r="G7" s="467">
        <v>0</v>
      </c>
      <c r="H7" s="467">
        <v>242</v>
      </c>
      <c r="I7" s="468" t="s">
        <v>271</v>
      </c>
      <c r="J7" s="469" t="s">
        <v>1</v>
      </c>
    </row>
    <row r="8" spans="1:10" ht="14.45" customHeight="1" x14ac:dyDescent="0.2">
      <c r="A8" s="465" t="s">
        <v>446</v>
      </c>
      <c r="B8" s="466" t="s">
        <v>660</v>
      </c>
      <c r="C8" s="467">
        <v>320.54764999999998</v>
      </c>
      <c r="D8" s="467">
        <v>350.47699000000006</v>
      </c>
      <c r="E8" s="467"/>
      <c r="F8" s="467">
        <v>1094.8839399999999</v>
      </c>
      <c r="G8" s="467">
        <v>0</v>
      </c>
      <c r="H8" s="467">
        <v>1094.8839399999999</v>
      </c>
      <c r="I8" s="468" t="s">
        <v>271</v>
      </c>
      <c r="J8" s="469" t="s">
        <v>1</v>
      </c>
    </row>
    <row r="9" spans="1:10" ht="14.45" customHeight="1" x14ac:dyDescent="0.2">
      <c r="A9" s="465" t="s">
        <v>446</v>
      </c>
      <c r="B9" s="466" t="s">
        <v>661</v>
      </c>
      <c r="C9" s="467">
        <v>9.5994499999999992</v>
      </c>
      <c r="D9" s="467">
        <v>10.451810000000002</v>
      </c>
      <c r="E9" s="467"/>
      <c r="F9" s="467">
        <v>9.0157899999999991</v>
      </c>
      <c r="G9" s="467">
        <v>0</v>
      </c>
      <c r="H9" s="467">
        <v>9.0157899999999991</v>
      </c>
      <c r="I9" s="468" t="s">
        <v>271</v>
      </c>
      <c r="J9" s="469" t="s">
        <v>1</v>
      </c>
    </row>
    <row r="10" spans="1:10" ht="14.45" customHeight="1" x14ac:dyDescent="0.2">
      <c r="A10" s="465" t="s">
        <v>446</v>
      </c>
      <c r="B10" s="466" t="s">
        <v>662</v>
      </c>
      <c r="C10" s="467">
        <v>55.768410000000003</v>
      </c>
      <c r="D10" s="467">
        <v>248.43932000000001</v>
      </c>
      <c r="E10" s="467"/>
      <c r="F10" s="467">
        <v>251.57766999999998</v>
      </c>
      <c r="G10" s="467">
        <v>0</v>
      </c>
      <c r="H10" s="467">
        <v>251.57766999999998</v>
      </c>
      <c r="I10" s="468" t="s">
        <v>271</v>
      </c>
      <c r="J10" s="469" t="s">
        <v>1</v>
      </c>
    </row>
    <row r="11" spans="1:10" ht="14.45" customHeight="1" x14ac:dyDescent="0.2">
      <c r="A11" s="465" t="s">
        <v>446</v>
      </c>
      <c r="B11" s="466" t="s">
        <v>663</v>
      </c>
      <c r="C11" s="467">
        <v>1.1005199999999999</v>
      </c>
      <c r="D11" s="467">
        <v>0.98799999999999999</v>
      </c>
      <c r="E11" s="467"/>
      <c r="F11" s="467">
        <v>0.78400000000000003</v>
      </c>
      <c r="G11" s="467">
        <v>0</v>
      </c>
      <c r="H11" s="467">
        <v>0.78400000000000003</v>
      </c>
      <c r="I11" s="468" t="s">
        <v>271</v>
      </c>
      <c r="J11" s="469" t="s">
        <v>1</v>
      </c>
    </row>
    <row r="12" spans="1:10" ht="14.45" customHeight="1" x14ac:dyDescent="0.2">
      <c r="A12" s="465" t="s">
        <v>446</v>
      </c>
      <c r="B12" s="466" t="s">
        <v>664</v>
      </c>
      <c r="C12" s="467">
        <v>20.024799999999999</v>
      </c>
      <c r="D12" s="467">
        <v>19.106000000000002</v>
      </c>
      <c r="E12" s="467"/>
      <c r="F12" s="467">
        <v>36.865850000000002</v>
      </c>
      <c r="G12" s="467">
        <v>0</v>
      </c>
      <c r="H12" s="467">
        <v>36.865850000000002</v>
      </c>
      <c r="I12" s="468" t="s">
        <v>271</v>
      </c>
      <c r="J12" s="469" t="s">
        <v>1</v>
      </c>
    </row>
    <row r="13" spans="1:10" ht="14.45" customHeight="1" x14ac:dyDescent="0.2">
      <c r="A13" s="465" t="s">
        <v>446</v>
      </c>
      <c r="B13" s="466" t="s">
        <v>452</v>
      </c>
      <c r="C13" s="467">
        <v>19531.203119999991</v>
      </c>
      <c r="D13" s="467">
        <v>19948.382470000004</v>
      </c>
      <c r="E13" s="467"/>
      <c r="F13" s="467">
        <v>42307.212630000002</v>
      </c>
      <c r="G13" s="467">
        <v>0</v>
      </c>
      <c r="H13" s="467">
        <v>42307.212630000002</v>
      </c>
      <c r="I13" s="468" t="s">
        <v>271</v>
      </c>
      <c r="J13" s="469" t="s">
        <v>453</v>
      </c>
    </row>
    <row r="15" spans="1:10" ht="14.45" customHeight="1" x14ac:dyDescent="0.2">
      <c r="A15" s="465" t="s">
        <v>446</v>
      </c>
      <c r="B15" s="466" t="s">
        <v>447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68</v>
      </c>
    </row>
    <row r="16" spans="1:10" ht="14.45" customHeight="1" x14ac:dyDescent="0.2">
      <c r="A16" s="465" t="s">
        <v>454</v>
      </c>
      <c r="B16" s="466" t="s">
        <v>455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454</v>
      </c>
      <c r="B17" s="466" t="s">
        <v>658</v>
      </c>
      <c r="C17" s="467">
        <v>19124.162289999989</v>
      </c>
      <c r="D17" s="467">
        <v>19318.920350000004</v>
      </c>
      <c r="E17" s="467"/>
      <c r="F17" s="467">
        <v>40672.085380000004</v>
      </c>
      <c r="G17" s="467">
        <v>0</v>
      </c>
      <c r="H17" s="467">
        <v>40672.085380000004</v>
      </c>
      <c r="I17" s="468" t="s">
        <v>271</v>
      </c>
      <c r="J17" s="469" t="s">
        <v>1</v>
      </c>
    </row>
    <row r="18" spans="1:10" ht="14.45" customHeight="1" x14ac:dyDescent="0.2">
      <c r="A18" s="465" t="s">
        <v>454</v>
      </c>
      <c r="B18" s="466" t="s">
        <v>659</v>
      </c>
      <c r="C18" s="467">
        <v>0</v>
      </c>
      <c r="D18" s="467">
        <v>0</v>
      </c>
      <c r="E18" s="467"/>
      <c r="F18" s="467">
        <v>242</v>
      </c>
      <c r="G18" s="467">
        <v>0</v>
      </c>
      <c r="H18" s="467">
        <v>242</v>
      </c>
      <c r="I18" s="468" t="s">
        <v>271</v>
      </c>
      <c r="J18" s="469" t="s">
        <v>1</v>
      </c>
    </row>
    <row r="19" spans="1:10" ht="14.45" customHeight="1" x14ac:dyDescent="0.2">
      <c r="A19" s="465" t="s">
        <v>454</v>
      </c>
      <c r="B19" s="466" t="s">
        <v>660</v>
      </c>
      <c r="C19" s="467">
        <v>320.54764999999998</v>
      </c>
      <c r="D19" s="467">
        <v>350.47699000000006</v>
      </c>
      <c r="E19" s="467"/>
      <c r="F19" s="467">
        <v>1094.8839399999999</v>
      </c>
      <c r="G19" s="467">
        <v>0</v>
      </c>
      <c r="H19" s="467">
        <v>1094.8839399999999</v>
      </c>
      <c r="I19" s="468" t="s">
        <v>271</v>
      </c>
      <c r="J19" s="469" t="s">
        <v>1</v>
      </c>
    </row>
    <row r="20" spans="1:10" ht="14.45" customHeight="1" x14ac:dyDescent="0.2">
      <c r="A20" s="465" t="s">
        <v>454</v>
      </c>
      <c r="B20" s="466" t="s">
        <v>661</v>
      </c>
      <c r="C20" s="467">
        <v>9.5994499999999992</v>
      </c>
      <c r="D20" s="467">
        <v>10.451810000000002</v>
      </c>
      <c r="E20" s="467"/>
      <c r="F20" s="467">
        <v>9.0157899999999991</v>
      </c>
      <c r="G20" s="467">
        <v>0</v>
      </c>
      <c r="H20" s="467">
        <v>9.0157899999999991</v>
      </c>
      <c r="I20" s="468" t="s">
        <v>271</v>
      </c>
      <c r="J20" s="469" t="s">
        <v>1</v>
      </c>
    </row>
    <row r="21" spans="1:10" ht="14.45" customHeight="1" x14ac:dyDescent="0.2">
      <c r="A21" s="465" t="s">
        <v>454</v>
      </c>
      <c r="B21" s="466" t="s">
        <v>662</v>
      </c>
      <c r="C21" s="467">
        <v>55.768410000000003</v>
      </c>
      <c r="D21" s="467">
        <v>248.43932000000001</v>
      </c>
      <c r="E21" s="467"/>
      <c r="F21" s="467">
        <v>251.57766999999998</v>
      </c>
      <c r="G21" s="467">
        <v>0</v>
      </c>
      <c r="H21" s="467">
        <v>251.57766999999998</v>
      </c>
      <c r="I21" s="468" t="s">
        <v>271</v>
      </c>
      <c r="J21" s="469" t="s">
        <v>1</v>
      </c>
    </row>
    <row r="22" spans="1:10" ht="14.45" customHeight="1" x14ac:dyDescent="0.2">
      <c r="A22" s="465" t="s">
        <v>454</v>
      </c>
      <c r="B22" s="466" t="s">
        <v>663</v>
      </c>
      <c r="C22" s="467">
        <v>1.1005199999999999</v>
      </c>
      <c r="D22" s="467">
        <v>0.98799999999999999</v>
      </c>
      <c r="E22" s="467"/>
      <c r="F22" s="467">
        <v>0.78400000000000003</v>
      </c>
      <c r="G22" s="467">
        <v>0</v>
      </c>
      <c r="H22" s="467">
        <v>0.78400000000000003</v>
      </c>
      <c r="I22" s="468" t="s">
        <v>271</v>
      </c>
      <c r="J22" s="469" t="s">
        <v>1</v>
      </c>
    </row>
    <row r="23" spans="1:10" ht="14.45" customHeight="1" x14ac:dyDescent="0.2">
      <c r="A23" s="465" t="s">
        <v>454</v>
      </c>
      <c r="B23" s="466" t="s">
        <v>664</v>
      </c>
      <c r="C23" s="467">
        <v>20.024799999999999</v>
      </c>
      <c r="D23" s="467">
        <v>19.106000000000002</v>
      </c>
      <c r="E23" s="467"/>
      <c r="F23" s="467">
        <v>36.865850000000002</v>
      </c>
      <c r="G23" s="467">
        <v>0</v>
      </c>
      <c r="H23" s="467">
        <v>36.865850000000002</v>
      </c>
      <c r="I23" s="468" t="s">
        <v>271</v>
      </c>
      <c r="J23" s="469" t="s">
        <v>1</v>
      </c>
    </row>
    <row r="24" spans="1:10" ht="14.45" customHeight="1" x14ac:dyDescent="0.2">
      <c r="A24" s="465" t="s">
        <v>454</v>
      </c>
      <c r="B24" s="466" t="s">
        <v>456</v>
      </c>
      <c r="C24" s="467">
        <v>19531.203119999991</v>
      </c>
      <c r="D24" s="467">
        <v>19948.382470000004</v>
      </c>
      <c r="E24" s="467"/>
      <c r="F24" s="467">
        <v>42307.212630000002</v>
      </c>
      <c r="G24" s="467">
        <v>0</v>
      </c>
      <c r="H24" s="467">
        <v>42307.212630000002</v>
      </c>
      <c r="I24" s="468" t="s">
        <v>271</v>
      </c>
      <c r="J24" s="469" t="s">
        <v>457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458</v>
      </c>
    </row>
    <row r="26" spans="1:10" ht="14.45" customHeight="1" x14ac:dyDescent="0.2">
      <c r="A26" s="465" t="s">
        <v>446</v>
      </c>
      <c r="B26" s="466" t="s">
        <v>452</v>
      </c>
      <c r="C26" s="467">
        <v>19531.203119999991</v>
      </c>
      <c r="D26" s="467">
        <v>19948.382470000004</v>
      </c>
      <c r="E26" s="467"/>
      <c r="F26" s="467">
        <v>42307.212630000002</v>
      </c>
      <c r="G26" s="467">
        <v>0</v>
      </c>
      <c r="H26" s="467">
        <v>42307.212630000002</v>
      </c>
      <c r="I26" s="468" t="s">
        <v>271</v>
      </c>
      <c r="J26" s="469" t="s">
        <v>453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89E4355D-3327-4818-A606-BDBA450C5E90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2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1513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69.729335381612387</v>
      </c>
      <c r="J3" s="98">
        <f>SUBTOTAL(9,J5:J1048576)</f>
        <v>606798.5</v>
      </c>
      <c r="K3" s="99">
        <f>SUBTOTAL(9,K5:K1048576)</f>
        <v>42311656.115559325</v>
      </c>
    </row>
    <row r="4" spans="1:11" s="208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446</v>
      </c>
      <c r="B5" s="563" t="s">
        <v>447</v>
      </c>
      <c r="C5" s="566" t="s">
        <v>454</v>
      </c>
      <c r="D5" s="600" t="s">
        <v>455</v>
      </c>
      <c r="E5" s="566" t="s">
        <v>665</v>
      </c>
      <c r="F5" s="600" t="s">
        <v>666</v>
      </c>
      <c r="G5" s="566" t="s">
        <v>667</v>
      </c>
      <c r="H5" s="566" t="s">
        <v>668</v>
      </c>
      <c r="I5" s="116">
        <v>1524.5999755859375</v>
      </c>
      <c r="J5" s="116">
        <v>1</v>
      </c>
      <c r="K5" s="586">
        <v>1524.5999755859375</v>
      </c>
    </row>
    <row r="6" spans="1:11" ht="14.45" customHeight="1" x14ac:dyDescent="0.2">
      <c r="A6" s="569" t="s">
        <v>446</v>
      </c>
      <c r="B6" s="570" t="s">
        <v>447</v>
      </c>
      <c r="C6" s="573" t="s">
        <v>454</v>
      </c>
      <c r="D6" s="601" t="s">
        <v>455</v>
      </c>
      <c r="E6" s="573" t="s">
        <v>665</v>
      </c>
      <c r="F6" s="601" t="s">
        <v>666</v>
      </c>
      <c r="G6" s="573" t="s">
        <v>669</v>
      </c>
      <c r="H6" s="573" t="s">
        <v>670</v>
      </c>
      <c r="I6" s="587">
        <v>2153.800048828125</v>
      </c>
      <c r="J6" s="587">
        <v>1</v>
      </c>
      <c r="K6" s="588">
        <v>2153.800048828125</v>
      </c>
    </row>
    <row r="7" spans="1:11" ht="14.45" customHeight="1" x14ac:dyDescent="0.2">
      <c r="A7" s="569" t="s">
        <v>446</v>
      </c>
      <c r="B7" s="570" t="s">
        <v>447</v>
      </c>
      <c r="C7" s="573" t="s">
        <v>454</v>
      </c>
      <c r="D7" s="601" t="s">
        <v>455</v>
      </c>
      <c r="E7" s="573" t="s">
        <v>665</v>
      </c>
      <c r="F7" s="601" t="s">
        <v>666</v>
      </c>
      <c r="G7" s="573" t="s">
        <v>671</v>
      </c>
      <c r="H7" s="573" t="s">
        <v>672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446</v>
      </c>
      <c r="B8" s="570" t="s">
        <v>447</v>
      </c>
      <c r="C8" s="573" t="s">
        <v>454</v>
      </c>
      <c r="D8" s="601" t="s">
        <v>455</v>
      </c>
      <c r="E8" s="573" t="s">
        <v>665</v>
      </c>
      <c r="F8" s="601" t="s">
        <v>666</v>
      </c>
      <c r="G8" s="573" t="s">
        <v>673</v>
      </c>
      <c r="H8" s="573" t="s">
        <v>674</v>
      </c>
      <c r="I8" s="587">
        <v>9478.3333333333339</v>
      </c>
      <c r="J8" s="587">
        <v>13</v>
      </c>
      <c r="K8" s="588">
        <v>124630</v>
      </c>
    </row>
    <row r="9" spans="1:11" ht="14.45" customHeight="1" x14ac:dyDescent="0.2">
      <c r="A9" s="569" t="s">
        <v>446</v>
      </c>
      <c r="B9" s="570" t="s">
        <v>447</v>
      </c>
      <c r="C9" s="573" t="s">
        <v>454</v>
      </c>
      <c r="D9" s="601" t="s">
        <v>455</v>
      </c>
      <c r="E9" s="573" t="s">
        <v>665</v>
      </c>
      <c r="F9" s="601" t="s">
        <v>666</v>
      </c>
      <c r="G9" s="573" t="s">
        <v>675</v>
      </c>
      <c r="H9" s="573" t="s">
        <v>676</v>
      </c>
      <c r="I9" s="587">
        <v>82.145000457763672</v>
      </c>
      <c r="J9" s="587">
        <v>8</v>
      </c>
      <c r="K9" s="588">
        <v>657.19998168945313</v>
      </c>
    </row>
    <row r="10" spans="1:11" ht="14.45" customHeight="1" x14ac:dyDescent="0.2">
      <c r="A10" s="569" t="s">
        <v>446</v>
      </c>
      <c r="B10" s="570" t="s">
        <v>447</v>
      </c>
      <c r="C10" s="573" t="s">
        <v>454</v>
      </c>
      <c r="D10" s="601" t="s">
        <v>455</v>
      </c>
      <c r="E10" s="573" t="s">
        <v>665</v>
      </c>
      <c r="F10" s="601" t="s">
        <v>666</v>
      </c>
      <c r="G10" s="573" t="s">
        <v>677</v>
      </c>
      <c r="H10" s="573" t="s">
        <v>678</v>
      </c>
      <c r="I10" s="587">
        <v>64.78157926860608</v>
      </c>
      <c r="J10" s="587">
        <v>441</v>
      </c>
      <c r="K10" s="588">
        <v>14900.130432128906</v>
      </c>
    </row>
    <row r="11" spans="1:11" ht="14.45" customHeight="1" x14ac:dyDescent="0.2">
      <c r="A11" s="569" t="s">
        <v>446</v>
      </c>
      <c r="B11" s="570" t="s">
        <v>447</v>
      </c>
      <c r="C11" s="573" t="s">
        <v>454</v>
      </c>
      <c r="D11" s="601" t="s">
        <v>455</v>
      </c>
      <c r="E11" s="573" t="s">
        <v>665</v>
      </c>
      <c r="F11" s="601" t="s">
        <v>666</v>
      </c>
      <c r="G11" s="573" t="s">
        <v>679</v>
      </c>
      <c r="H11" s="573" t="s">
        <v>680</v>
      </c>
      <c r="I11" s="587">
        <v>32.389999389648438</v>
      </c>
      <c r="J11" s="587">
        <v>80</v>
      </c>
      <c r="K11" s="588">
        <v>2591.340087890625</v>
      </c>
    </row>
    <row r="12" spans="1:11" ht="14.45" customHeight="1" x14ac:dyDescent="0.2">
      <c r="A12" s="569" t="s">
        <v>446</v>
      </c>
      <c r="B12" s="570" t="s">
        <v>447</v>
      </c>
      <c r="C12" s="573" t="s">
        <v>454</v>
      </c>
      <c r="D12" s="601" t="s">
        <v>455</v>
      </c>
      <c r="E12" s="573" t="s">
        <v>665</v>
      </c>
      <c r="F12" s="601" t="s">
        <v>666</v>
      </c>
      <c r="G12" s="573" t="s">
        <v>681</v>
      </c>
      <c r="H12" s="573" t="s">
        <v>682</v>
      </c>
      <c r="I12" s="587">
        <v>4921.8347574869795</v>
      </c>
      <c r="J12" s="587">
        <v>16</v>
      </c>
      <c r="K12" s="588">
        <v>77519.220703125</v>
      </c>
    </row>
    <row r="13" spans="1:11" ht="14.45" customHeight="1" x14ac:dyDescent="0.2">
      <c r="A13" s="569" t="s">
        <v>446</v>
      </c>
      <c r="B13" s="570" t="s">
        <v>447</v>
      </c>
      <c r="C13" s="573" t="s">
        <v>454</v>
      </c>
      <c r="D13" s="601" t="s">
        <v>455</v>
      </c>
      <c r="E13" s="573" t="s">
        <v>665</v>
      </c>
      <c r="F13" s="601" t="s">
        <v>666</v>
      </c>
      <c r="G13" s="573" t="s">
        <v>683</v>
      </c>
      <c r="H13" s="573" t="s">
        <v>684</v>
      </c>
      <c r="I13" s="587">
        <v>24200</v>
      </c>
      <c r="J13" s="587">
        <v>7</v>
      </c>
      <c r="K13" s="588">
        <v>169400</v>
      </c>
    </row>
    <row r="14" spans="1:11" ht="14.45" customHeight="1" x14ac:dyDescent="0.2">
      <c r="A14" s="569" t="s">
        <v>446</v>
      </c>
      <c r="B14" s="570" t="s">
        <v>447</v>
      </c>
      <c r="C14" s="573" t="s">
        <v>454</v>
      </c>
      <c r="D14" s="601" t="s">
        <v>455</v>
      </c>
      <c r="E14" s="573" t="s">
        <v>665</v>
      </c>
      <c r="F14" s="601" t="s">
        <v>666</v>
      </c>
      <c r="G14" s="573" t="s">
        <v>685</v>
      </c>
      <c r="H14" s="573" t="s">
        <v>686</v>
      </c>
      <c r="I14" s="587">
        <v>21005.599609375</v>
      </c>
      <c r="J14" s="587">
        <v>6</v>
      </c>
      <c r="K14" s="588">
        <v>126033.599609375</v>
      </c>
    </row>
    <row r="15" spans="1:11" ht="14.45" customHeight="1" x14ac:dyDescent="0.2">
      <c r="A15" s="569" t="s">
        <v>446</v>
      </c>
      <c r="B15" s="570" t="s">
        <v>447</v>
      </c>
      <c r="C15" s="573" t="s">
        <v>454</v>
      </c>
      <c r="D15" s="601" t="s">
        <v>455</v>
      </c>
      <c r="E15" s="573" t="s">
        <v>665</v>
      </c>
      <c r="F15" s="601" t="s">
        <v>666</v>
      </c>
      <c r="G15" s="573" t="s">
        <v>687</v>
      </c>
      <c r="H15" s="573" t="s">
        <v>688</v>
      </c>
      <c r="I15" s="587">
        <v>25403.94921875</v>
      </c>
      <c r="J15" s="587">
        <v>22</v>
      </c>
      <c r="K15" s="588">
        <v>558886.89453125</v>
      </c>
    </row>
    <row r="16" spans="1:11" ht="14.45" customHeight="1" x14ac:dyDescent="0.2">
      <c r="A16" s="569" t="s">
        <v>446</v>
      </c>
      <c r="B16" s="570" t="s">
        <v>447</v>
      </c>
      <c r="C16" s="573" t="s">
        <v>454</v>
      </c>
      <c r="D16" s="601" t="s">
        <v>455</v>
      </c>
      <c r="E16" s="573" t="s">
        <v>665</v>
      </c>
      <c r="F16" s="601" t="s">
        <v>666</v>
      </c>
      <c r="G16" s="573" t="s">
        <v>689</v>
      </c>
      <c r="H16" s="573" t="s">
        <v>690</v>
      </c>
      <c r="I16" s="587">
        <v>36590.412499999999</v>
      </c>
      <c r="J16" s="587">
        <v>5</v>
      </c>
      <c r="K16" s="588">
        <v>182952.0625</v>
      </c>
    </row>
    <row r="17" spans="1:11" ht="14.45" customHeight="1" x14ac:dyDescent="0.2">
      <c r="A17" s="569" t="s">
        <v>446</v>
      </c>
      <c r="B17" s="570" t="s">
        <v>447</v>
      </c>
      <c r="C17" s="573" t="s">
        <v>454</v>
      </c>
      <c r="D17" s="601" t="s">
        <v>455</v>
      </c>
      <c r="E17" s="573" t="s">
        <v>665</v>
      </c>
      <c r="F17" s="601" t="s">
        <v>666</v>
      </c>
      <c r="G17" s="573" t="s">
        <v>691</v>
      </c>
      <c r="H17" s="573" t="s">
        <v>692</v>
      </c>
      <c r="I17" s="587">
        <v>36590.3984375</v>
      </c>
      <c r="J17" s="587">
        <v>5</v>
      </c>
      <c r="K17" s="588">
        <v>182951.9921875</v>
      </c>
    </row>
    <row r="18" spans="1:11" ht="14.45" customHeight="1" x14ac:dyDescent="0.2">
      <c r="A18" s="569" t="s">
        <v>446</v>
      </c>
      <c r="B18" s="570" t="s">
        <v>447</v>
      </c>
      <c r="C18" s="573" t="s">
        <v>454</v>
      </c>
      <c r="D18" s="601" t="s">
        <v>455</v>
      </c>
      <c r="E18" s="573" t="s">
        <v>665</v>
      </c>
      <c r="F18" s="601" t="s">
        <v>666</v>
      </c>
      <c r="G18" s="573" t="s">
        <v>693</v>
      </c>
      <c r="H18" s="573" t="s">
        <v>694</v>
      </c>
      <c r="I18" s="587">
        <v>36590.3984375</v>
      </c>
      <c r="J18" s="587">
        <v>5</v>
      </c>
      <c r="K18" s="588">
        <v>182951.9921875</v>
      </c>
    </row>
    <row r="19" spans="1:11" ht="14.45" customHeight="1" x14ac:dyDescent="0.2">
      <c r="A19" s="569" t="s">
        <v>446</v>
      </c>
      <c r="B19" s="570" t="s">
        <v>447</v>
      </c>
      <c r="C19" s="573" t="s">
        <v>454</v>
      </c>
      <c r="D19" s="601" t="s">
        <v>455</v>
      </c>
      <c r="E19" s="573" t="s">
        <v>665</v>
      </c>
      <c r="F19" s="601" t="s">
        <v>666</v>
      </c>
      <c r="G19" s="573" t="s">
        <v>695</v>
      </c>
      <c r="H19" s="573" t="s">
        <v>696</v>
      </c>
      <c r="I19" s="587">
        <v>36590.3984375</v>
      </c>
      <c r="J19" s="587">
        <v>16</v>
      </c>
      <c r="K19" s="588">
        <v>585446.375</v>
      </c>
    </row>
    <row r="20" spans="1:11" ht="14.45" customHeight="1" x14ac:dyDescent="0.2">
      <c r="A20" s="569" t="s">
        <v>446</v>
      </c>
      <c r="B20" s="570" t="s">
        <v>447</v>
      </c>
      <c r="C20" s="573" t="s">
        <v>454</v>
      </c>
      <c r="D20" s="601" t="s">
        <v>455</v>
      </c>
      <c r="E20" s="573" t="s">
        <v>665</v>
      </c>
      <c r="F20" s="601" t="s">
        <v>666</v>
      </c>
      <c r="G20" s="573" t="s">
        <v>697</v>
      </c>
      <c r="H20" s="573" t="s">
        <v>698</v>
      </c>
      <c r="I20" s="587">
        <v>36590.391406249997</v>
      </c>
      <c r="J20" s="587">
        <v>14</v>
      </c>
      <c r="K20" s="588">
        <v>512265.5078125</v>
      </c>
    </row>
    <row r="21" spans="1:11" ht="14.45" customHeight="1" x14ac:dyDescent="0.2">
      <c r="A21" s="569" t="s">
        <v>446</v>
      </c>
      <c r="B21" s="570" t="s">
        <v>447</v>
      </c>
      <c r="C21" s="573" t="s">
        <v>454</v>
      </c>
      <c r="D21" s="601" t="s">
        <v>455</v>
      </c>
      <c r="E21" s="573" t="s">
        <v>665</v>
      </c>
      <c r="F21" s="601" t="s">
        <v>666</v>
      </c>
      <c r="G21" s="573" t="s">
        <v>699</v>
      </c>
      <c r="H21" s="573" t="s">
        <v>700</v>
      </c>
      <c r="I21" s="587">
        <v>36590.3984375</v>
      </c>
      <c r="J21" s="587">
        <v>10</v>
      </c>
      <c r="K21" s="588">
        <v>365903.984375</v>
      </c>
    </row>
    <row r="22" spans="1:11" ht="14.45" customHeight="1" x14ac:dyDescent="0.2">
      <c r="A22" s="569" t="s">
        <v>446</v>
      </c>
      <c r="B22" s="570" t="s">
        <v>447</v>
      </c>
      <c r="C22" s="573" t="s">
        <v>454</v>
      </c>
      <c r="D22" s="601" t="s">
        <v>455</v>
      </c>
      <c r="E22" s="573" t="s">
        <v>665</v>
      </c>
      <c r="F22" s="601" t="s">
        <v>666</v>
      </c>
      <c r="G22" s="573" t="s">
        <v>701</v>
      </c>
      <c r="H22" s="573" t="s">
        <v>702</v>
      </c>
      <c r="I22" s="587">
        <v>274.66925048828125</v>
      </c>
      <c r="J22" s="587">
        <v>40</v>
      </c>
      <c r="K22" s="588">
        <v>10986.77001953125</v>
      </c>
    </row>
    <row r="23" spans="1:11" ht="14.45" customHeight="1" x14ac:dyDescent="0.2">
      <c r="A23" s="569" t="s">
        <v>446</v>
      </c>
      <c r="B23" s="570" t="s">
        <v>447</v>
      </c>
      <c r="C23" s="573" t="s">
        <v>454</v>
      </c>
      <c r="D23" s="601" t="s">
        <v>455</v>
      </c>
      <c r="E23" s="573" t="s">
        <v>665</v>
      </c>
      <c r="F23" s="601" t="s">
        <v>666</v>
      </c>
      <c r="G23" s="573" t="s">
        <v>703</v>
      </c>
      <c r="H23" s="573" t="s">
        <v>704</v>
      </c>
      <c r="I23" s="587">
        <v>2821.975341796875</v>
      </c>
      <c r="J23" s="587">
        <v>20</v>
      </c>
      <c r="K23" s="588">
        <v>56439.5205078125</v>
      </c>
    </row>
    <row r="24" spans="1:11" ht="14.45" customHeight="1" x14ac:dyDescent="0.2">
      <c r="A24" s="569" t="s">
        <v>446</v>
      </c>
      <c r="B24" s="570" t="s">
        <v>447</v>
      </c>
      <c r="C24" s="573" t="s">
        <v>454</v>
      </c>
      <c r="D24" s="601" t="s">
        <v>455</v>
      </c>
      <c r="E24" s="573" t="s">
        <v>665</v>
      </c>
      <c r="F24" s="601" t="s">
        <v>666</v>
      </c>
      <c r="G24" s="573" t="s">
        <v>705</v>
      </c>
      <c r="H24" s="573" t="s">
        <v>706</v>
      </c>
      <c r="I24" s="587">
        <v>274.67001342773438</v>
      </c>
      <c r="J24" s="587">
        <v>3</v>
      </c>
      <c r="K24" s="588">
        <v>824.010009765625</v>
      </c>
    </row>
    <row r="25" spans="1:11" ht="14.45" customHeight="1" x14ac:dyDescent="0.2">
      <c r="A25" s="569" t="s">
        <v>446</v>
      </c>
      <c r="B25" s="570" t="s">
        <v>447</v>
      </c>
      <c r="C25" s="573" t="s">
        <v>454</v>
      </c>
      <c r="D25" s="601" t="s">
        <v>455</v>
      </c>
      <c r="E25" s="573" t="s">
        <v>665</v>
      </c>
      <c r="F25" s="601" t="s">
        <v>666</v>
      </c>
      <c r="G25" s="573" t="s">
        <v>707</v>
      </c>
      <c r="H25" s="573" t="s">
        <v>708</v>
      </c>
      <c r="I25" s="587">
        <v>274.67001342773438</v>
      </c>
      <c r="J25" s="587">
        <v>2</v>
      </c>
      <c r="K25" s="588">
        <v>549.34002685546875</v>
      </c>
    </row>
    <row r="26" spans="1:11" ht="14.45" customHeight="1" x14ac:dyDescent="0.2">
      <c r="A26" s="569" t="s">
        <v>446</v>
      </c>
      <c r="B26" s="570" t="s">
        <v>447</v>
      </c>
      <c r="C26" s="573" t="s">
        <v>454</v>
      </c>
      <c r="D26" s="601" t="s">
        <v>455</v>
      </c>
      <c r="E26" s="573" t="s">
        <v>665</v>
      </c>
      <c r="F26" s="601" t="s">
        <v>666</v>
      </c>
      <c r="G26" s="573" t="s">
        <v>709</v>
      </c>
      <c r="H26" s="573" t="s">
        <v>710</v>
      </c>
      <c r="I26" s="587">
        <v>2821.97998046875</v>
      </c>
      <c r="J26" s="587">
        <v>2</v>
      </c>
      <c r="K26" s="588">
        <v>5643.9501953125</v>
      </c>
    </row>
    <row r="27" spans="1:11" ht="14.45" customHeight="1" x14ac:dyDescent="0.2">
      <c r="A27" s="569" t="s">
        <v>446</v>
      </c>
      <c r="B27" s="570" t="s">
        <v>447</v>
      </c>
      <c r="C27" s="573" t="s">
        <v>454</v>
      </c>
      <c r="D27" s="601" t="s">
        <v>455</v>
      </c>
      <c r="E27" s="573" t="s">
        <v>665</v>
      </c>
      <c r="F27" s="601" t="s">
        <v>666</v>
      </c>
      <c r="G27" s="573" t="s">
        <v>711</v>
      </c>
      <c r="H27" s="573" t="s">
        <v>712</v>
      </c>
      <c r="I27" s="587">
        <v>26517.267903645832</v>
      </c>
      <c r="J27" s="587">
        <v>6</v>
      </c>
      <c r="K27" s="588">
        <v>159103.607421875</v>
      </c>
    </row>
    <row r="28" spans="1:11" ht="14.45" customHeight="1" x14ac:dyDescent="0.2">
      <c r="A28" s="569" t="s">
        <v>446</v>
      </c>
      <c r="B28" s="570" t="s">
        <v>447</v>
      </c>
      <c r="C28" s="573" t="s">
        <v>454</v>
      </c>
      <c r="D28" s="601" t="s">
        <v>455</v>
      </c>
      <c r="E28" s="573" t="s">
        <v>665</v>
      </c>
      <c r="F28" s="601" t="s">
        <v>666</v>
      </c>
      <c r="G28" s="573" t="s">
        <v>713</v>
      </c>
      <c r="H28" s="573" t="s">
        <v>714</v>
      </c>
      <c r="I28" s="587">
        <v>10029.992919921875</v>
      </c>
      <c r="J28" s="587">
        <v>8</v>
      </c>
      <c r="K28" s="588">
        <v>80238.732421875</v>
      </c>
    </row>
    <row r="29" spans="1:11" ht="14.45" customHeight="1" x14ac:dyDescent="0.2">
      <c r="A29" s="569" t="s">
        <v>446</v>
      </c>
      <c r="B29" s="570" t="s">
        <v>447</v>
      </c>
      <c r="C29" s="573" t="s">
        <v>454</v>
      </c>
      <c r="D29" s="601" t="s">
        <v>455</v>
      </c>
      <c r="E29" s="573" t="s">
        <v>665</v>
      </c>
      <c r="F29" s="601" t="s">
        <v>666</v>
      </c>
      <c r="G29" s="573" t="s">
        <v>715</v>
      </c>
      <c r="H29" s="573" t="s">
        <v>716</v>
      </c>
      <c r="I29" s="587">
        <v>25.919940058390299</v>
      </c>
      <c r="J29" s="587">
        <v>6480</v>
      </c>
      <c r="K29" s="588">
        <v>167949.90966796875</v>
      </c>
    </row>
    <row r="30" spans="1:11" ht="14.45" customHeight="1" x14ac:dyDescent="0.2">
      <c r="A30" s="569" t="s">
        <v>446</v>
      </c>
      <c r="B30" s="570" t="s">
        <v>447</v>
      </c>
      <c r="C30" s="573" t="s">
        <v>454</v>
      </c>
      <c r="D30" s="601" t="s">
        <v>455</v>
      </c>
      <c r="E30" s="573" t="s">
        <v>665</v>
      </c>
      <c r="F30" s="601" t="s">
        <v>666</v>
      </c>
      <c r="G30" s="573" t="s">
        <v>717</v>
      </c>
      <c r="H30" s="573" t="s">
        <v>718</v>
      </c>
      <c r="I30" s="587">
        <v>3569.1999162946427</v>
      </c>
      <c r="J30" s="587">
        <v>9</v>
      </c>
      <c r="K30" s="588">
        <v>32226.23974609375</v>
      </c>
    </row>
    <row r="31" spans="1:11" ht="14.45" customHeight="1" x14ac:dyDescent="0.2">
      <c r="A31" s="569" t="s">
        <v>446</v>
      </c>
      <c r="B31" s="570" t="s">
        <v>447</v>
      </c>
      <c r="C31" s="573" t="s">
        <v>454</v>
      </c>
      <c r="D31" s="601" t="s">
        <v>455</v>
      </c>
      <c r="E31" s="573" t="s">
        <v>665</v>
      </c>
      <c r="F31" s="601" t="s">
        <v>666</v>
      </c>
      <c r="G31" s="573" t="s">
        <v>719</v>
      </c>
      <c r="H31" s="573" t="s">
        <v>720</v>
      </c>
      <c r="I31" s="587">
        <v>3897.6314522879466</v>
      </c>
      <c r="J31" s="587">
        <v>9</v>
      </c>
      <c r="K31" s="588">
        <v>35249.390380859375</v>
      </c>
    </row>
    <row r="32" spans="1:11" ht="14.45" customHeight="1" x14ac:dyDescent="0.2">
      <c r="A32" s="569" t="s">
        <v>446</v>
      </c>
      <c r="B32" s="570" t="s">
        <v>447</v>
      </c>
      <c r="C32" s="573" t="s">
        <v>454</v>
      </c>
      <c r="D32" s="601" t="s">
        <v>455</v>
      </c>
      <c r="E32" s="573" t="s">
        <v>665</v>
      </c>
      <c r="F32" s="601" t="s">
        <v>666</v>
      </c>
      <c r="G32" s="573" t="s">
        <v>721</v>
      </c>
      <c r="H32" s="573" t="s">
        <v>722</v>
      </c>
      <c r="I32" s="587">
        <v>129.56591924031576</v>
      </c>
      <c r="J32" s="587">
        <v>81</v>
      </c>
      <c r="K32" s="588">
        <v>2591.3999938964844</v>
      </c>
    </row>
    <row r="33" spans="1:11" ht="14.45" customHeight="1" x14ac:dyDescent="0.2">
      <c r="A33" s="569" t="s">
        <v>446</v>
      </c>
      <c r="B33" s="570" t="s">
        <v>447</v>
      </c>
      <c r="C33" s="573" t="s">
        <v>454</v>
      </c>
      <c r="D33" s="601" t="s">
        <v>455</v>
      </c>
      <c r="E33" s="573" t="s">
        <v>665</v>
      </c>
      <c r="F33" s="601" t="s">
        <v>666</v>
      </c>
      <c r="G33" s="573" t="s">
        <v>723</v>
      </c>
      <c r="H33" s="573" t="s">
        <v>724</v>
      </c>
      <c r="I33" s="587">
        <v>751.8699951171875</v>
      </c>
      <c r="J33" s="587">
        <v>1</v>
      </c>
      <c r="K33" s="588">
        <v>751.8699951171875</v>
      </c>
    </row>
    <row r="34" spans="1:11" ht="14.45" customHeight="1" x14ac:dyDescent="0.2">
      <c r="A34" s="569" t="s">
        <v>446</v>
      </c>
      <c r="B34" s="570" t="s">
        <v>447</v>
      </c>
      <c r="C34" s="573" t="s">
        <v>454</v>
      </c>
      <c r="D34" s="601" t="s">
        <v>455</v>
      </c>
      <c r="E34" s="573" t="s">
        <v>665</v>
      </c>
      <c r="F34" s="601" t="s">
        <v>666</v>
      </c>
      <c r="G34" s="573" t="s">
        <v>725</v>
      </c>
      <c r="H34" s="573" t="s">
        <v>726</v>
      </c>
      <c r="I34" s="587">
        <v>3569.2013462611608</v>
      </c>
      <c r="J34" s="587">
        <v>12</v>
      </c>
      <c r="K34" s="588">
        <v>42726.9296875</v>
      </c>
    </row>
    <row r="35" spans="1:11" ht="14.45" customHeight="1" x14ac:dyDescent="0.2">
      <c r="A35" s="569" t="s">
        <v>446</v>
      </c>
      <c r="B35" s="570" t="s">
        <v>447</v>
      </c>
      <c r="C35" s="573" t="s">
        <v>454</v>
      </c>
      <c r="D35" s="601" t="s">
        <v>455</v>
      </c>
      <c r="E35" s="573" t="s">
        <v>665</v>
      </c>
      <c r="F35" s="601" t="s">
        <v>666</v>
      </c>
      <c r="G35" s="573" t="s">
        <v>727</v>
      </c>
      <c r="H35" s="573" t="s">
        <v>728</v>
      </c>
      <c r="I35" s="587">
        <v>3595.0627790178573</v>
      </c>
      <c r="J35" s="587">
        <v>12</v>
      </c>
      <c r="K35" s="588">
        <v>42907.95947265625</v>
      </c>
    </row>
    <row r="36" spans="1:11" ht="14.45" customHeight="1" x14ac:dyDescent="0.2">
      <c r="A36" s="569" t="s">
        <v>446</v>
      </c>
      <c r="B36" s="570" t="s">
        <v>447</v>
      </c>
      <c r="C36" s="573" t="s">
        <v>454</v>
      </c>
      <c r="D36" s="601" t="s">
        <v>455</v>
      </c>
      <c r="E36" s="573" t="s">
        <v>665</v>
      </c>
      <c r="F36" s="601" t="s">
        <v>666</v>
      </c>
      <c r="G36" s="573" t="s">
        <v>729</v>
      </c>
      <c r="H36" s="573" t="s">
        <v>730</v>
      </c>
      <c r="I36" s="587">
        <v>49658.3984375</v>
      </c>
      <c r="J36" s="587">
        <v>2</v>
      </c>
      <c r="K36" s="588">
        <v>99316.796875</v>
      </c>
    </row>
    <row r="37" spans="1:11" ht="14.45" customHeight="1" x14ac:dyDescent="0.2">
      <c r="A37" s="569" t="s">
        <v>446</v>
      </c>
      <c r="B37" s="570" t="s">
        <v>447</v>
      </c>
      <c r="C37" s="573" t="s">
        <v>454</v>
      </c>
      <c r="D37" s="601" t="s">
        <v>455</v>
      </c>
      <c r="E37" s="573" t="s">
        <v>665</v>
      </c>
      <c r="F37" s="601" t="s">
        <v>666</v>
      </c>
      <c r="G37" s="573" t="s">
        <v>731</v>
      </c>
      <c r="H37" s="573" t="s">
        <v>732</v>
      </c>
      <c r="I37" s="587">
        <v>20908.80078125</v>
      </c>
      <c r="J37" s="587">
        <v>1</v>
      </c>
      <c r="K37" s="588">
        <v>20908.80078125</v>
      </c>
    </row>
    <row r="38" spans="1:11" ht="14.45" customHeight="1" x14ac:dyDescent="0.2">
      <c r="A38" s="569" t="s">
        <v>446</v>
      </c>
      <c r="B38" s="570" t="s">
        <v>447</v>
      </c>
      <c r="C38" s="573" t="s">
        <v>454</v>
      </c>
      <c r="D38" s="601" t="s">
        <v>455</v>
      </c>
      <c r="E38" s="573" t="s">
        <v>665</v>
      </c>
      <c r="F38" s="601" t="s">
        <v>666</v>
      </c>
      <c r="G38" s="573" t="s">
        <v>733</v>
      </c>
      <c r="H38" s="573" t="s">
        <v>734</v>
      </c>
      <c r="I38" s="587">
        <v>32.389999389648438</v>
      </c>
      <c r="J38" s="587">
        <v>80</v>
      </c>
      <c r="K38" s="588">
        <v>2591.340087890625</v>
      </c>
    </row>
    <row r="39" spans="1:11" ht="14.45" customHeight="1" x14ac:dyDescent="0.2">
      <c r="A39" s="569" t="s">
        <v>446</v>
      </c>
      <c r="B39" s="570" t="s">
        <v>447</v>
      </c>
      <c r="C39" s="573" t="s">
        <v>454</v>
      </c>
      <c r="D39" s="601" t="s">
        <v>455</v>
      </c>
      <c r="E39" s="573" t="s">
        <v>665</v>
      </c>
      <c r="F39" s="601" t="s">
        <v>666</v>
      </c>
      <c r="G39" s="573" t="s">
        <v>735</v>
      </c>
      <c r="H39" s="573" t="s">
        <v>736</v>
      </c>
      <c r="I39" s="587">
        <v>2904</v>
      </c>
      <c r="J39" s="587">
        <v>1</v>
      </c>
      <c r="K39" s="588">
        <v>2904</v>
      </c>
    </row>
    <row r="40" spans="1:11" ht="14.45" customHeight="1" x14ac:dyDescent="0.2">
      <c r="A40" s="569" t="s">
        <v>446</v>
      </c>
      <c r="B40" s="570" t="s">
        <v>447</v>
      </c>
      <c r="C40" s="573" t="s">
        <v>454</v>
      </c>
      <c r="D40" s="601" t="s">
        <v>455</v>
      </c>
      <c r="E40" s="573" t="s">
        <v>665</v>
      </c>
      <c r="F40" s="601" t="s">
        <v>666</v>
      </c>
      <c r="G40" s="573" t="s">
        <v>737</v>
      </c>
      <c r="H40" s="573" t="s">
        <v>738</v>
      </c>
      <c r="I40" s="587">
        <v>1210</v>
      </c>
      <c r="J40" s="587">
        <v>1</v>
      </c>
      <c r="K40" s="588">
        <v>1210</v>
      </c>
    </row>
    <row r="41" spans="1:11" ht="14.45" customHeight="1" x14ac:dyDescent="0.2">
      <c r="A41" s="569" t="s">
        <v>446</v>
      </c>
      <c r="B41" s="570" t="s">
        <v>447</v>
      </c>
      <c r="C41" s="573" t="s">
        <v>454</v>
      </c>
      <c r="D41" s="601" t="s">
        <v>455</v>
      </c>
      <c r="E41" s="573" t="s">
        <v>665</v>
      </c>
      <c r="F41" s="601" t="s">
        <v>666</v>
      </c>
      <c r="G41" s="573" t="s">
        <v>739</v>
      </c>
      <c r="H41" s="573" t="s">
        <v>740</v>
      </c>
      <c r="I41" s="587">
        <v>6488.735107421875</v>
      </c>
      <c r="J41" s="587">
        <v>2</v>
      </c>
      <c r="K41" s="588">
        <v>12977.47021484375</v>
      </c>
    </row>
    <row r="42" spans="1:11" ht="14.45" customHeight="1" x14ac:dyDescent="0.2">
      <c r="A42" s="569" t="s">
        <v>446</v>
      </c>
      <c r="B42" s="570" t="s">
        <v>447</v>
      </c>
      <c r="C42" s="573" t="s">
        <v>454</v>
      </c>
      <c r="D42" s="601" t="s">
        <v>455</v>
      </c>
      <c r="E42" s="573" t="s">
        <v>665</v>
      </c>
      <c r="F42" s="601" t="s">
        <v>666</v>
      </c>
      <c r="G42" s="573" t="s">
        <v>741</v>
      </c>
      <c r="H42" s="573" t="s">
        <v>742</v>
      </c>
      <c r="I42" s="587">
        <v>1179.7850341796875</v>
      </c>
      <c r="J42" s="587">
        <v>3</v>
      </c>
      <c r="K42" s="588">
        <v>3448.60009765625</v>
      </c>
    </row>
    <row r="43" spans="1:11" ht="14.45" customHeight="1" x14ac:dyDescent="0.2">
      <c r="A43" s="569" t="s">
        <v>446</v>
      </c>
      <c r="B43" s="570" t="s">
        <v>447</v>
      </c>
      <c r="C43" s="573" t="s">
        <v>454</v>
      </c>
      <c r="D43" s="601" t="s">
        <v>455</v>
      </c>
      <c r="E43" s="573" t="s">
        <v>665</v>
      </c>
      <c r="F43" s="601" t="s">
        <v>666</v>
      </c>
      <c r="G43" s="573" t="s">
        <v>743</v>
      </c>
      <c r="H43" s="573" t="s">
        <v>744</v>
      </c>
      <c r="I43" s="587">
        <v>274.67001342773438</v>
      </c>
      <c r="J43" s="587">
        <v>3</v>
      </c>
      <c r="K43" s="588">
        <v>824.010009765625</v>
      </c>
    </row>
    <row r="44" spans="1:11" ht="14.45" customHeight="1" x14ac:dyDescent="0.2">
      <c r="A44" s="569" t="s">
        <v>446</v>
      </c>
      <c r="B44" s="570" t="s">
        <v>447</v>
      </c>
      <c r="C44" s="573" t="s">
        <v>454</v>
      </c>
      <c r="D44" s="601" t="s">
        <v>455</v>
      </c>
      <c r="E44" s="573" t="s">
        <v>665</v>
      </c>
      <c r="F44" s="601" t="s">
        <v>666</v>
      </c>
      <c r="G44" s="573" t="s">
        <v>745</v>
      </c>
      <c r="H44" s="573" t="s">
        <v>746</v>
      </c>
      <c r="I44" s="587">
        <v>6901.25</v>
      </c>
      <c r="J44" s="587">
        <v>2</v>
      </c>
      <c r="K44" s="588">
        <v>13802.5</v>
      </c>
    </row>
    <row r="45" spans="1:11" ht="14.45" customHeight="1" x14ac:dyDescent="0.2">
      <c r="A45" s="569" t="s">
        <v>446</v>
      </c>
      <c r="B45" s="570" t="s">
        <v>447</v>
      </c>
      <c r="C45" s="573" t="s">
        <v>454</v>
      </c>
      <c r="D45" s="601" t="s">
        <v>455</v>
      </c>
      <c r="E45" s="573" t="s">
        <v>665</v>
      </c>
      <c r="F45" s="601" t="s">
        <v>666</v>
      </c>
      <c r="G45" s="573" t="s">
        <v>747</v>
      </c>
      <c r="H45" s="573" t="s">
        <v>748</v>
      </c>
      <c r="I45" s="587">
        <v>10097.329811789772</v>
      </c>
      <c r="J45" s="587">
        <v>12</v>
      </c>
      <c r="K45" s="588">
        <v>121167.953125</v>
      </c>
    </row>
    <row r="46" spans="1:11" ht="14.45" customHeight="1" x14ac:dyDescent="0.2">
      <c r="A46" s="569" t="s">
        <v>446</v>
      </c>
      <c r="B46" s="570" t="s">
        <v>447</v>
      </c>
      <c r="C46" s="573" t="s">
        <v>454</v>
      </c>
      <c r="D46" s="601" t="s">
        <v>455</v>
      </c>
      <c r="E46" s="573" t="s">
        <v>665</v>
      </c>
      <c r="F46" s="601" t="s">
        <v>666</v>
      </c>
      <c r="G46" s="573" t="s">
        <v>749</v>
      </c>
      <c r="H46" s="573" t="s">
        <v>750</v>
      </c>
      <c r="I46" s="587">
        <v>34619.021306818184</v>
      </c>
      <c r="J46" s="587">
        <v>12</v>
      </c>
      <c r="K46" s="588">
        <v>415428.2578125</v>
      </c>
    </row>
    <row r="47" spans="1:11" ht="14.45" customHeight="1" x14ac:dyDescent="0.2">
      <c r="A47" s="569" t="s">
        <v>446</v>
      </c>
      <c r="B47" s="570" t="s">
        <v>447</v>
      </c>
      <c r="C47" s="573" t="s">
        <v>454</v>
      </c>
      <c r="D47" s="601" t="s">
        <v>455</v>
      </c>
      <c r="E47" s="573" t="s">
        <v>665</v>
      </c>
      <c r="F47" s="601" t="s">
        <v>666</v>
      </c>
      <c r="G47" s="573" t="s">
        <v>751</v>
      </c>
      <c r="H47" s="573" t="s">
        <v>752</v>
      </c>
      <c r="I47" s="587">
        <v>15004</v>
      </c>
      <c r="J47" s="587">
        <v>1.5</v>
      </c>
      <c r="K47" s="588">
        <v>22506</v>
      </c>
    </row>
    <row r="48" spans="1:11" ht="14.45" customHeight="1" x14ac:dyDescent="0.2">
      <c r="A48" s="569" t="s">
        <v>446</v>
      </c>
      <c r="B48" s="570" t="s">
        <v>447</v>
      </c>
      <c r="C48" s="573" t="s">
        <v>454</v>
      </c>
      <c r="D48" s="601" t="s">
        <v>455</v>
      </c>
      <c r="E48" s="573" t="s">
        <v>665</v>
      </c>
      <c r="F48" s="601" t="s">
        <v>666</v>
      </c>
      <c r="G48" s="573" t="s">
        <v>753</v>
      </c>
      <c r="H48" s="573" t="s">
        <v>754</v>
      </c>
      <c r="I48" s="587">
        <v>2821.97900390625</v>
      </c>
      <c r="J48" s="587">
        <v>20</v>
      </c>
      <c r="K48" s="588">
        <v>56439.580078125</v>
      </c>
    </row>
    <row r="49" spans="1:11" ht="14.45" customHeight="1" x14ac:dyDescent="0.2">
      <c r="A49" s="569" t="s">
        <v>446</v>
      </c>
      <c r="B49" s="570" t="s">
        <v>447</v>
      </c>
      <c r="C49" s="573" t="s">
        <v>454</v>
      </c>
      <c r="D49" s="601" t="s">
        <v>455</v>
      </c>
      <c r="E49" s="573" t="s">
        <v>665</v>
      </c>
      <c r="F49" s="601" t="s">
        <v>666</v>
      </c>
      <c r="G49" s="573" t="s">
        <v>755</v>
      </c>
      <c r="H49" s="573" t="s">
        <v>756</v>
      </c>
      <c r="I49" s="587">
        <v>12612.899739583334</v>
      </c>
      <c r="J49" s="587">
        <v>3</v>
      </c>
      <c r="K49" s="588">
        <v>37838.69921875</v>
      </c>
    </row>
    <row r="50" spans="1:11" ht="14.45" customHeight="1" x14ac:dyDescent="0.2">
      <c r="A50" s="569" t="s">
        <v>446</v>
      </c>
      <c r="B50" s="570" t="s">
        <v>447</v>
      </c>
      <c r="C50" s="573" t="s">
        <v>454</v>
      </c>
      <c r="D50" s="601" t="s">
        <v>455</v>
      </c>
      <c r="E50" s="573" t="s">
        <v>665</v>
      </c>
      <c r="F50" s="601" t="s">
        <v>666</v>
      </c>
      <c r="G50" s="573" t="s">
        <v>757</v>
      </c>
      <c r="H50" s="573" t="s">
        <v>758</v>
      </c>
      <c r="I50" s="587">
        <v>15945.100260416666</v>
      </c>
      <c r="J50" s="587">
        <v>3</v>
      </c>
      <c r="K50" s="588">
        <v>47835.30078125</v>
      </c>
    </row>
    <row r="51" spans="1:11" ht="14.45" customHeight="1" x14ac:dyDescent="0.2">
      <c r="A51" s="569" t="s">
        <v>446</v>
      </c>
      <c r="B51" s="570" t="s">
        <v>447</v>
      </c>
      <c r="C51" s="573" t="s">
        <v>454</v>
      </c>
      <c r="D51" s="601" t="s">
        <v>455</v>
      </c>
      <c r="E51" s="573" t="s">
        <v>665</v>
      </c>
      <c r="F51" s="601" t="s">
        <v>666</v>
      </c>
      <c r="G51" s="573" t="s">
        <v>759</v>
      </c>
      <c r="H51" s="573" t="s">
        <v>760</v>
      </c>
      <c r="I51" s="587">
        <v>6199.9267578125</v>
      </c>
      <c r="J51" s="587">
        <v>3</v>
      </c>
      <c r="K51" s="588">
        <v>18599.7802734375</v>
      </c>
    </row>
    <row r="52" spans="1:11" ht="14.45" customHeight="1" x14ac:dyDescent="0.2">
      <c r="A52" s="569" t="s">
        <v>446</v>
      </c>
      <c r="B52" s="570" t="s">
        <v>447</v>
      </c>
      <c r="C52" s="573" t="s">
        <v>454</v>
      </c>
      <c r="D52" s="601" t="s">
        <v>455</v>
      </c>
      <c r="E52" s="573" t="s">
        <v>665</v>
      </c>
      <c r="F52" s="601" t="s">
        <v>666</v>
      </c>
      <c r="G52" s="573" t="s">
        <v>761</v>
      </c>
      <c r="H52" s="573" t="s">
        <v>762</v>
      </c>
      <c r="I52" s="587">
        <v>4984.813151041667</v>
      </c>
      <c r="J52" s="587">
        <v>5</v>
      </c>
      <c r="K52" s="588">
        <v>25093.01953125</v>
      </c>
    </row>
    <row r="53" spans="1:11" ht="14.45" customHeight="1" x14ac:dyDescent="0.2">
      <c r="A53" s="569" t="s">
        <v>446</v>
      </c>
      <c r="B53" s="570" t="s">
        <v>447</v>
      </c>
      <c r="C53" s="573" t="s">
        <v>454</v>
      </c>
      <c r="D53" s="601" t="s">
        <v>455</v>
      </c>
      <c r="E53" s="573" t="s">
        <v>665</v>
      </c>
      <c r="F53" s="601" t="s">
        <v>666</v>
      </c>
      <c r="G53" s="573" t="s">
        <v>763</v>
      </c>
      <c r="H53" s="573" t="s">
        <v>764</v>
      </c>
      <c r="I53" s="587">
        <v>5018.6078125000004</v>
      </c>
      <c r="J53" s="587">
        <v>6</v>
      </c>
      <c r="K53" s="588">
        <v>30162.3291015625</v>
      </c>
    </row>
    <row r="54" spans="1:11" ht="14.45" customHeight="1" x14ac:dyDescent="0.2">
      <c r="A54" s="569" t="s">
        <v>446</v>
      </c>
      <c r="B54" s="570" t="s">
        <v>447</v>
      </c>
      <c r="C54" s="573" t="s">
        <v>454</v>
      </c>
      <c r="D54" s="601" t="s">
        <v>455</v>
      </c>
      <c r="E54" s="573" t="s">
        <v>665</v>
      </c>
      <c r="F54" s="601" t="s">
        <v>666</v>
      </c>
      <c r="G54" s="573" t="s">
        <v>765</v>
      </c>
      <c r="H54" s="573" t="s">
        <v>766</v>
      </c>
      <c r="I54" s="587">
        <v>8618.104248046875</v>
      </c>
      <c r="J54" s="587">
        <v>37</v>
      </c>
      <c r="K54" s="588">
        <v>319915.525390625</v>
      </c>
    </row>
    <row r="55" spans="1:11" ht="14.45" customHeight="1" x14ac:dyDescent="0.2">
      <c r="A55" s="569" t="s">
        <v>446</v>
      </c>
      <c r="B55" s="570" t="s">
        <v>447</v>
      </c>
      <c r="C55" s="573" t="s">
        <v>454</v>
      </c>
      <c r="D55" s="601" t="s">
        <v>455</v>
      </c>
      <c r="E55" s="573" t="s">
        <v>665</v>
      </c>
      <c r="F55" s="601" t="s">
        <v>666</v>
      </c>
      <c r="G55" s="573" t="s">
        <v>767</v>
      </c>
      <c r="H55" s="573" t="s">
        <v>768</v>
      </c>
      <c r="I55" s="587">
        <v>8831.971923828125</v>
      </c>
      <c r="J55" s="587">
        <v>37</v>
      </c>
      <c r="K55" s="588">
        <v>327614.763671875</v>
      </c>
    </row>
    <row r="56" spans="1:11" ht="14.45" customHeight="1" x14ac:dyDescent="0.2">
      <c r="A56" s="569" t="s">
        <v>446</v>
      </c>
      <c r="B56" s="570" t="s">
        <v>447</v>
      </c>
      <c r="C56" s="573" t="s">
        <v>454</v>
      </c>
      <c r="D56" s="601" t="s">
        <v>455</v>
      </c>
      <c r="E56" s="573" t="s">
        <v>665</v>
      </c>
      <c r="F56" s="601" t="s">
        <v>666</v>
      </c>
      <c r="G56" s="573" t="s">
        <v>769</v>
      </c>
      <c r="H56" s="573" t="s">
        <v>770</v>
      </c>
      <c r="I56" s="587">
        <v>27225</v>
      </c>
      <c r="J56" s="587">
        <v>2</v>
      </c>
      <c r="K56" s="588">
        <v>54450</v>
      </c>
    </row>
    <row r="57" spans="1:11" ht="14.45" customHeight="1" x14ac:dyDescent="0.2">
      <c r="A57" s="569" t="s">
        <v>446</v>
      </c>
      <c r="B57" s="570" t="s">
        <v>447</v>
      </c>
      <c r="C57" s="573" t="s">
        <v>454</v>
      </c>
      <c r="D57" s="601" t="s">
        <v>455</v>
      </c>
      <c r="E57" s="573" t="s">
        <v>665</v>
      </c>
      <c r="F57" s="601" t="s">
        <v>666</v>
      </c>
      <c r="G57" s="573" t="s">
        <v>771</v>
      </c>
      <c r="H57" s="573" t="s">
        <v>772</v>
      </c>
      <c r="I57" s="587">
        <v>1425.3800048828125</v>
      </c>
      <c r="J57" s="587">
        <v>20</v>
      </c>
      <c r="K57" s="588">
        <v>28507.6005859375</v>
      </c>
    </row>
    <row r="58" spans="1:11" ht="14.45" customHeight="1" x14ac:dyDescent="0.2">
      <c r="A58" s="569" t="s">
        <v>446</v>
      </c>
      <c r="B58" s="570" t="s">
        <v>447</v>
      </c>
      <c r="C58" s="573" t="s">
        <v>454</v>
      </c>
      <c r="D58" s="601" t="s">
        <v>455</v>
      </c>
      <c r="E58" s="573" t="s">
        <v>665</v>
      </c>
      <c r="F58" s="601" t="s">
        <v>666</v>
      </c>
      <c r="G58" s="573" t="s">
        <v>773</v>
      </c>
      <c r="H58" s="573" t="s">
        <v>774</v>
      </c>
      <c r="I58" s="587">
        <v>430.961664835612</v>
      </c>
      <c r="J58" s="587">
        <v>49</v>
      </c>
      <c r="K58" s="588">
        <v>21161.68994140625</v>
      </c>
    </row>
    <row r="59" spans="1:11" ht="14.45" customHeight="1" x14ac:dyDescent="0.2">
      <c r="A59" s="569" t="s">
        <v>446</v>
      </c>
      <c r="B59" s="570" t="s">
        <v>447</v>
      </c>
      <c r="C59" s="573" t="s">
        <v>454</v>
      </c>
      <c r="D59" s="601" t="s">
        <v>455</v>
      </c>
      <c r="E59" s="573" t="s">
        <v>665</v>
      </c>
      <c r="F59" s="601" t="s">
        <v>666</v>
      </c>
      <c r="G59" s="573" t="s">
        <v>775</v>
      </c>
      <c r="H59" s="573" t="s">
        <v>776</v>
      </c>
      <c r="I59" s="587">
        <v>283.29145431518555</v>
      </c>
      <c r="J59" s="587">
        <v>41</v>
      </c>
      <c r="K59" s="588">
        <v>11624.479858398438</v>
      </c>
    </row>
    <row r="60" spans="1:11" ht="14.45" customHeight="1" x14ac:dyDescent="0.2">
      <c r="A60" s="569" t="s">
        <v>446</v>
      </c>
      <c r="B60" s="570" t="s">
        <v>447</v>
      </c>
      <c r="C60" s="573" t="s">
        <v>454</v>
      </c>
      <c r="D60" s="601" t="s">
        <v>455</v>
      </c>
      <c r="E60" s="573" t="s">
        <v>665</v>
      </c>
      <c r="F60" s="601" t="s">
        <v>666</v>
      </c>
      <c r="G60" s="573" t="s">
        <v>777</v>
      </c>
      <c r="H60" s="573" t="s">
        <v>778</v>
      </c>
      <c r="I60" s="587">
        <v>12095.16015625</v>
      </c>
      <c r="J60" s="587">
        <v>1</v>
      </c>
      <c r="K60" s="588">
        <v>12095.16015625</v>
      </c>
    </row>
    <row r="61" spans="1:11" ht="14.45" customHeight="1" x14ac:dyDescent="0.2">
      <c r="A61" s="569" t="s">
        <v>446</v>
      </c>
      <c r="B61" s="570" t="s">
        <v>447</v>
      </c>
      <c r="C61" s="573" t="s">
        <v>454</v>
      </c>
      <c r="D61" s="601" t="s">
        <v>455</v>
      </c>
      <c r="E61" s="573" t="s">
        <v>665</v>
      </c>
      <c r="F61" s="601" t="s">
        <v>666</v>
      </c>
      <c r="G61" s="573" t="s">
        <v>779</v>
      </c>
      <c r="H61" s="573" t="s">
        <v>780</v>
      </c>
      <c r="I61" s="587">
        <v>502.14999389648438</v>
      </c>
      <c r="J61" s="587">
        <v>17</v>
      </c>
      <c r="K61" s="588">
        <v>8536.5499572753906</v>
      </c>
    </row>
    <row r="62" spans="1:11" ht="14.45" customHeight="1" x14ac:dyDescent="0.2">
      <c r="A62" s="569" t="s">
        <v>446</v>
      </c>
      <c r="B62" s="570" t="s">
        <v>447</v>
      </c>
      <c r="C62" s="573" t="s">
        <v>454</v>
      </c>
      <c r="D62" s="601" t="s">
        <v>455</v>
      </c>
      <c r="E62" s="573" t="s">
        <v>665</v>
      </c>
      <c r="F62" s="601" t="s">
        <v>666</v>
      </c>
      <c r="G62" s="573" t="s">
        <v>781</v>
      </c>
      <c r="H62" s="573" t="s">
        <v>782</v>
      </c>
      <c r="I62" s="587">
        <v>2520.3090332031252</v>
      </c>
      <c r="J62" s="587">
        <v>54</v>
      </c>
      <c r="K62" s="588">
        <v>136212.11962890625</v>
      </c>
    </row>
    <row r="63" spans="1:11" ht="14.45" customHeight="1" x14ac:dyDescent="0.2">
      <c r="A63" s="569" t="s">
        <v>446</v>
      </c>
      <c r="B63" s="570" t="s">
        <v>447</v>
      </c>
      <c r="C63" s="573" t="s">
        <v>454</v>
      </c>
      <c r="D63" s="601" t="s">
        <v>455</v>
      </c>
      <c r="E63" s="573" t="s">
        <v>665</v>
      </c>
      <c r="F63" s="601" t="s">
        <v>666</v>
      </c>
      <c r="G63" s="573" t="s">
        <v>783</v>
      </c>
      <c r="H63" s="573" t="s">
        <v>784</v>
      </c>
      <c r="I63" s="587">
        <v>2778.159912109375</v>
      </c>
      <c r="J63" s="587">
        <v>12</v>
      </c>
      <c r="K63" s="588">
        <v>33879.9990234375</v>
      </c>
    </row>
    <row r="64" spans="1:11" ht="14.45" customHeight="1" x14ac:dyDescent="0.2">
      <c r="A64" s="569" t="s">
        <v>446</v>
      </c>
      <c r="B64" s="570" t="s">
        <v>447</v>
      </c>
      <c r="C64" s="573" t="s">
        <v>454</v>
      </c>
      <c r="D64" s="601" t="s">
        <v>455</v>
      </c>
      <c r="E64" s="573" t="s">
        <v>665</v>
      </c>
      <c r="F64" s="601" t="s">
        <v>666</v>
      </c>
      <c r="G64" s="573" t="s">
        <v>785</v>
      </c>
      <c r="H64" s="573" t="s">
        <v>786</v>
      </c>
      <c r="I64" s="587">
        <v>647.83251953125</v>
      </c>
      <c r="J64" s="587">
        <v>4</v>
      </c>
      <c r="K64" s="588">
        <v>2591.330078125</v>
      </c>
    </row>
    <row r="65" spans="1:11" ht="14.45" customHeight="1" x14ac:dyDescent="0.2">
      <c r="A65" s="569" t="s">
        <v>446</v>
      </c>
      <c r="B65" s="570" t="s">
        <v>447</v>
      </c>
      <c r="C65" s="573" t="s">
        <v>454</v>
      </c>
      <c r="D65" s="601" t="s">
        <v>455</v>
      </c>
      <c r="E65" s="573" t="s">
        <v>665</v>
      </c>
      <c r="F65" s="601" t="s">
        <v>666</v>
      </c>
      <c r="G65" s="573" t="s">
        <v>787</v>
      </c>
      <c r="H65" s="573" t="s">
        <v>788</v>
      </c>
      <c r="I65" s="587">
        <v>180.89999389648438</v>
      </c>
      <c r="J65" s="587">
        <v>45</v>
      </c>
      <c r="K65" s="588">
        <v>8140.27978515625</v>
      </c>
    </row>
    <row r="66" spans="1:11" ht="14.45" customHeight="1" x14ac:dyDescent="0.2">
      <c r="A66" s="569" t="s">
        <v>446</v>
      </c>
      <c r="B66" s="570" t="s">
        <v>447</v>
      </c>
      <c r="C66" s="573" t="s">
        <v>454</v>
      </c>
      <c r="D66" s="601" t="s">
        <v>455</v>
      </c>
      <c r="E66" s="573" t="s">
        <v>665</v>
      </c>
      <c r="F66" s="601" t="s">
        <v>666</v>
      </c>
      <c r="G66" s="573" t="s">
        <v>789</v>
      </c>
      <c r="H66" s="573" t="s">
        <v>790</v>
      </c>
      <c r="I66" s="587">
        <v>1125.413330078125</v>
      </c>
      <c r="J66" s="587">
        <v>3</v>
      </c>
      <c r="K66" s="588">
        <v>3376.239990234375</v>
      </c>
    </row>
    <row r="67" spans="1:11" ht="14.45" customHeight="1" x14ac:dyDescent="0.2">
      <c r="A67" s="569" t="s">
        <v>446</v>
      </c>
      <c r="B67" s="570" t="s">
        <v>447</v>
      </c>
      <c r="C67" s="573" t="s">
        <v>454</v>
      </c>
      <c r="D67" s="601" t="s">
        <v>455</v>
      </c>
      <c r="E67" s="573" t="s">
        <v>665</v>
      </c>
      <c r="F67" s="601" t="s">
        <v>666</v>
      </c>
      <c r="G67" s="573" t="s">
        <v>791</v>
      </c>
      <c r="H67" s="573" t="s">
        <v>792</v>
      </c>
      <c r="I67" s="587">
        <v>1070.885009765625</v>
      </c>
      <c r="J67" s="587">
        <v>2</v>
      </c>
      <c r="K67" s="588">
        <v>2141.77001953125</v>
      </c>
    </row>
    <row r="68" spans="1:11" ht="14.45" customHeight="1" x14ac:dyDescent="0.2">
      <c r="A68" s="569" t="s">
        <v>446</v>
      </c>
      <c r="B68" s="570" t="s">
        <v>447</v>
      </c>
      <c r="C68" s="573" t="s">
        <v>454</v>
      </c>
      <c r="D68" s="601" t="s">
        <v>455</v>
      </c>
      <c r="E68" s="573" t="s">
        <v>665</v>
      </c>
      <c r="F68" s="601" t="s">
        <v>666</v>
      </c>
      <c r="G68" s="573" t="s">
        <v>793</v>
      </c>
      <c r="H68" s="573" t="s">
        <v>794</v>
      </c>
      <c r="I68" s="587">
        <v>274.67999267578125</v>
      </c>
      <c r="J68" s="587">
        <v>5</v>
      </c>
      <c r="K68" s="588">
        <v>1373.4000244140625</v>
      </c>
    </row>
    <row r="69" spans="1:11" ht="14.45" customHeight="1" x14ac:dyDescent="0.2">
      <c r="A69" s="569" t="s">
        <v>446</v>
      </c>
      <c r="B69" s="570" t="s">
        <v>447</v>
      </c>
      <c r="C69" s="573" t="s">
        <v>454</v>
      </c>
      <c r="D69" s="601" t="s">
        <v>455</v>
      </c>
      <c r="E69" s="573" t="s">
        <v>665</v>
      </c>
      <c r="F69" s="601" t="s">
        <v>666</v>
      </c>
      <c r="G69" s="573" t="s">
        <v>795</v>
      </c>
      <c r="H69" s="573" t="s">
        <v>796</v>
      </c>
      <c r="I69" s="587">
        <v>2821.969970703125</v>
      </c>
      <c r="J69" s="587">
        <v>1</v>
      </c>
      <c r="K69" s="588">
        <v>2821.969970703125</v>
      </c>
    </row>
    <row r="70" spans="1:11" ht="14.45" customHeight="1" x14ac:dyDescent="0.2">
      <c r="A70" s="569" t="s">
        <v>446</v>
      </c>
      <c r="B70" s="570" t="s">
        <v>447</v>
      </c>
      <c r="C70" s="573" t="s">
        <v>454</v>
      </c>
      <c r="D70" s="601" t="s">
        <v>455</v>
      </c>
      <c r="E70" s="573" t="s">
        <v>665</v>
      </c>
      <c r="F70" s="601" t="s">
        <v>666</v>
      </c>
      <c r="G70" s="573" t="s">
        <v>797</v>
      </c>
      <c r="H70" s="573" t="s">
        <v>798</v>
      </c>
      <c r="I70" s="587">
        <v>2783.85009765625</v>
      </c>
      <c r="J70" s="587">
        <v>3</v>
      </c>
      <c r="K70" s="588">
        <v>8351.5400390625</v>
      </c>
    </row>
    <row r="71" spans="1:11" ht="14.45" customHeight="1" x14ac:dyDescent="0.2">
      <c r="A71" s="569" t="s">
        <v>446</v>
      </c>
      <c r="B71" s="570" t="s">
        <v>447</v>
      </c>
      <c r="C71" s="573" t="s">
        <v>454</v>
      </c>
      <c r="D71" s="601" t="s">
        <v>455</v>
      </c>
      <c r="E71" s="573" t="s">
        <v>665</v>
      </c>
      <c r="F71" s="601" t="s">
        <v>666</v>
      </c>
      <c r="G71" s="573" t="s">
        <v>799</v>
      </c>
      <c r="H71" s="573" t="s">
        <v>800</v>
      </c>
      <c r="I71" s="587">
        <v>274.67001342773438</v>
      </c>
      <c r="J71" s="587">
        <v>9</v>
      </c>
      <c r="K71" s="588">
        <v>2472.030029296875</v>
      </c>
    </row>
    <row r="72" spans="1:11" ht="14.45" customHeight="1" x14ac:dyDescent="0.2">
      <c r="A72" s="569" t="s">
        <v>446</v>
      </c>
      <c r="B72" s="570" t="s">
        <v>447</v>
      </c>
      <c r="C72" s="573" t="s">
        <v>454</v>
      </c>
      <c r="D72" s="601" t="s">
        <v>455</v>
      </c>
      <c r="E72" s="573" t="s">
        <v>665</v>
      </c>
      <c r="F72" s="601" t="s">
        <v>666</v>
      </c>
      <c r="G72" s="573" t="s">
        <v>801</v>
      </c>
      <c r="H72" s="573" t="s">
        <v>802</v>
      </c>
      <c r="I72" s="587">
        <v>119.79000091552734</v>
      </c>
      <c r="J72" s="587">
        <v>5</v>
      </c>
      <c r="K72" s="588">
        <v>598.95001220703125</v>
      </c>
    </row>
    <row r="73" spans="1:11" ht="14.45" customHeight="1" x14ac:dyDescent="0.2">
      <c r="A73" s="569" t="s">
        <v>446</v>
      </c>
      <c r="B73" s="570" t="s">
        <v>447</v>
      </c>
      <c r="C73" s="573" t="s">
        <v>454</v>
      </c>
      <c r="D73" s="601" t="s">
        <v>455</v>
      </c>
      <c r="E73" s="573" t="s">
        <v>665</v>
      </c>
      <c r="F73" s="601" t="s">
        <v>666</v>
      </c>
      <c r="G73" s="573" t="s">
        <v>803</v>
      </c>
      <c r="H73" s="573" t="s">
        <v>804</v>
      </c>
      <c r="I73" s="587">
        <v>274.67999267578125</v>
      </c>
      <c r="J73" s="587">
        <v>5</v>
      </c>
      <c r="K73" s="588">
        <v>1373.4000244140625</v>
      </c>
    </row>
    <row r="74" spans="1:11" ht="14.45" customHeight="1" x14ac:dyDescent="0.2">
      <c r="A74" s="569" t="s">
        <v>446</v>
      </c>
      <c r="B74" s="570" t="s">
        <v>447</v>
      </c>
      <c r="C74" s="573" t="s">
        <v>454</v>
      </c>
      <c r="D74" s="601" t="s">
        <v>455</v>
      </c>
      <c r="E74" s="573" t="s">
        <v>665</v>
      </c>
      <c r="F74" s="601" t="s">
        <v>666</v>
      </c>
      <c r="G74" s="573" t="s">
        <v>805</v>
      </c>
      <c r="H74" s="573" t="s">
        <v>806</v>
      </c>
      <c r="I74" s="587">
        <v>2821.9749755859375</v>
      </c>
      <c r="J74" s="587">
        <v>3</v>
      </c>
      <c r="K74" s="588">
        <v>8465.929931640625</v>
      </c>
    </row>
    <row r="75" spans="1:11" ht="14.45" customHeight="1" x14ac:dyDescent="0.2">
      <c r="A75" s="569" t="s">
        <v>446</v>
      </c>
      <c r="B75" s="570" t="s">
        <v>447</v>
      </c>
      <c r="C75" s="573" t="s">
        <v>454</v>
      </c>
      <c r="D75" s="601" t="s">
        <v>455</v>
      </c>
      <c r="E75" s="573" t="s">
        <v>665</v>
      </c>
      <c r="F75" s="601" t="s">
        <v>666</v>
      </c>
      <c r="G75" s="573" t="s">
        <v>807</v>
      </c>
      <c r="H75" s="573" t="s">
        <v>808</v>
      </c>
      <c r="I75" s="587">
        <v>3018.7820312499998</v>
      </c>
      <c r="J75" s="587">
        <v>15</v>
      </c>
      <c r="K75" s="588">
        <v>45281.73046875</v>
      </c>
    </row>
    <row r="76" spans="1:11" ht="14.45" customHeight="1" x14ac:dyDescent="0.2">
      <c r="A76" s="569" t="s">
        <v>446</v>
      </c>
      <c r="B76" s="570" t="s">
        <v>447</v>
      </c>
      <c r="C76" s="573" t="s">
        <v>454</v>
      </c>
      <c r="D76" s="601" t="s">
        <v>455</v>
      </c>
      <c r="E76" s="573" t="s">
        <v>665</v>
      </c>
      <c r="F76" s="601" t="s">
        <v>666</v>
      </c>
      <c r="G76" s="573" t="s">
        <v>809</v>
      </c>
      <c r="H76" s="573" t="s">
        <v>810</v>
      </c>
      <c r="I76" s="587">
        <v>3018.6380371093751</v>
      </c>
      <c r="J76" s="587">
        <v>15</v>
      </c>
      <c r="K76" s="588">
        <v>45279.548828125</v>
      </c>
    </row>
    <row r="77" spans="1:11" ht="14.45" customHeight="1" x14ac:dyDescent="0.2">
      <c r="A77" s="569" t="s">
        <v>446</v>
      </c>
      <c r="B77" s="570" t="s">
        <v>447</v>
      </c>
      <c r="C77" s="573" t="s">
        <v>454</v>
      </c>
      <c r="D77" s="601" t="s">
        <v>455</v>
      </c>
      <c r="E77" s="573" t="s">
        <v>665</v>
      </c>
      <c r="F77" s="601" t="s">
        <v>666</v>
      </c>
      <c r="G77" s="573" t="s">
        <v>811</v>
      </c>
      <c r="H77" s="573" t="s">
        <v>812</v>
      </c>
      <c r="I77" s="587">
        <v>274.66799926757813</v>
      </c>
      <c r="J77" s="587">
        <v>5</v>
      </c>
      <c r="K77" s="588">
        <v>1373.3399658203125</v>
      </c>
    </row>
    <row r="78" spans="1:11" ht="14.45" customHeight="1" x14ac:dyDescent="0.2">
      <c r="A78" s="569" t="s">
        <v>446</v>
      </c>
      <c r="B78" s="570" t="s">
        <v>447</v>
      </c>
      <c r="C78" s="573" t="s">
        <v>454</v>
      </c>
      <c r="D78" s="601" t="s">
        <v>455</v>
      </c>
      <c r="E78" s="573" t="s">
        <v>665</v>
      </c>
      <c r="F78" s="601" t="s">
        <v>666</v>
      </c>
      <c r="G78" s="573" t="s">
        <v>813</v>
      </c>
      <c r="H78" s="573" t="s">
        <v>814</v>
      </c>
      <c r="I78" s="587">
        <v>2821.97998046875</v>
      </c>
      <c r="J78" s="587">
        <v>1</v>
      </c>
      <c r="K78" s="588">
        <v>2821.97998046875</v>
      </c>
    </row>
    <row r="79" spans="1:11" ht="14.45" customHeight="1" x14ac:dyDescent="0.2">
      <c r="A79" s="569" t="s">
        <v>446</v>
      </c>
      <c r="B79" s="570" t="s">
        <v>447</v>
      </c>
      <c r="C79" s="573" t="s">
        <v>454</v>
      </c>
      <c r="D79" s="601" t="s">
        <v>455</v>
      </c>
      <c r="E79" s="573" t="s">
        <v>665</v>
      </c>
      <c r="F79" s="601" t="s">
        <v>666</v>
      </c>
      <c r="G79" s="573" t="s">
        <v>815</v>
      </c>
      <c r="H79" s="573" t="s">
        <v>816</v>
      </c>
      <c r="I79" s="587">
        <v>2638.489990234375</v>
      </c>
      <c r="J79" s="587">
        <v>1</v>
      </c>
      <c r="K79" s="588">
        <v>2638.489990234375</v>
      </c>
    </row>
    <row r="80" spans="1:11" ht="14.45" customHeight="1" x14ac:dyDescent="0.2">
      <c r="A80" s="569" t="s">
        <v>446</v>
      </c>
      <c r="B80" s="570" t="s">
        <v>447</v>
      </c>
      <c r="C80" s="573" t="s">
        <v>454</v>
      </c>
      <c r="D80" s="601" t="s">
        <v>455</v>
      </c>
      <c r="E80" s="573" t="s">
        <v>665</v>
      </c>
      <c r="F80" s="601" t="s">
        <v>666</v>
      </c>
      <c r="G80" s="573" t="s">
        <v>817</v>
      </c>
      <c r="H80" s="573" t="s">
        <v>818</v>
      </c>
      <c r="I80" s="587">
        <v>274.67001342773438</v>
      </c>
      <c r="J80" s="587">
        <v>5</v>
      </c>
      <c r="K80" s="588">
        <v>1373.3499755859375</v>
      </c>
    </row>
    <row r="81" spans="1:11" ht="14.45" customHeight="1" x14ac:dyDescent="0.2">
      <c r="A81" s="569" t="s">
        <v>446</v>
      </c>
      <c r="B81" s="570" t="s">
        <v>447</v>
      </c>
      <c r="C81" s="573" t="s">
        <v>454</v>
      </c>
      <c r="D81" s="601" t="s">
        <v>455</v>
      </c>
      <c r="E81" s="573" t="s">
        <v>665</v>
      </c>
      <c r="F81" s="601" t="s">
        <v>666</v>
      </c>
      <c r="G81" s="573" t="s">
        <v>819</v>
      </c>
      <c r="H81" s="573" t="s">
        <v>820</v>
      </c>
      <c r="I81" s="587">
        <v>2821.9756673177085</v>
      </c>
      <c r="J81" s="587">
        <v>25</v>
      </c>
      <c r="K81" s="588">
        <v>70549.41015625</v>
      </c>
    </row>
    <row r="82" spans="1:11" ht="14.45" customHeight="1" x14ac:dyDescent="0.2">
      <c r="A82" s="569" t="s">
        <v>446</v>
      </c>
      <c r="B82" s="570" t="s">
        <v>447</v>
      </c>
      <c r="C82" s="573" t="s">
        <v>454</v>
      </c>
      <c r="D82" s="601" t="s">
        <v>455</v>
      </c>
      <c r="E82" s="573" t="s">
        <v>665</v>
      </c>
      <c r="F82" s="601" t="s">
        <v>666</v>
      </c>
      <c r="G82" s="573" t="s">
        <v>821</v>
      </c>
      <c r="H82" s="573" t="s">
        <v>822</v>
      </c>
      <c r="I82" s="587">
        <v>375.79142543247769</v>
      </c>
      <c r="J82" s="587">
        <v>20</v>
      </c>
      <c r="K82" s="588">
        <v>7555.2399291992188</v>
      </c>
    </row>
    <row r="83" spans="1:11" ht="14.45" customHeight="1" x14ac:dyDescent="0.2">
      <c r="A83" s="569" t="s">
        <v>446</v>
      </c>
      <c r="B83" s="570" t="s">
        <v>447</v>
      </c>
      <c r="C83" s="573" t="s">
        <v>454</v>
      </c>
      <c r="D83" s="601" t="s">
        <v>455</v>
      </c>
      <c r="E83" s="573" t="s">
        <v>665</v>
      </c>
      <c r="F83" s="601" t="s">
        <v>666</v>
      </c>
      <c r="G83" s="573" t="s">
        <v>823</v>
      </c>
      <c r="H83" s="573" t="s">
        <v>824</v>
      </c>
      <c r="I83" s="587">
        <v>2710.39990234375</v>
      </c>
      <c r="J83" s="587">
        <v>5</v>
      </c>
      <c r="K83" s="588">
        <v>13551.99951171875</v>
      </c>
    </row>
    <row r="84" spans="1:11" ht="14.45" customHeight="1" x14ac:dyDescent="0.2">
      <c r="A84" s="569" t="s">
        <v>446</v>
      </c>
      <c r="B84" s="570" t="s">
        <v>447</v>
      </c>
      <c r="C84" s="573" t="s">
        <v>454</v>
      </c>
      <c r="D84" s="601" t="s">
        <v>455</v>
      </c>
      <c r="E84" s="573" t="s">
        <v>665</v>
      </c>
      <c r="F84" s="601" t="s">
        <v>666</v>
      </c>
      <c r="G84" s="573" t="s">
        <v>825</v>
      </c>
      <c r="H84" s="573" t="s">
        <v>826</v>
      </c>
      <c r="I84" s="587">
        <v>17.629999160766602</v>
      </c>
      <c r="J84" s="587">
        <v>50</v>
      </c>
      <c r="K84" s="588">
        <v>881.47999572753906</v>
      </c>
    </row>
    <row r="85" spans="1:11" ht="14.45" customHeight="1" x14ac:dyDescent="0.2">
      <c r="A85" s="569" t="s">
        <v>446</v>
      </c>
      <c r="B85" s="570" t="s">
        <v>447</v>
      </c>
      <c r="C85" s="573" t="s">
        <v>454</v>
      </c>
      <c r="D85" s="601" t="s">
        <v>455</v>
      </c>
      <c r="E85" s="573" t="s">
        <v>665</v>
      </c>
      <c r="F85" s="601" t="s">
        <v>666</v>
      </c>
      <c r="G85" s="573" t="s">
        <v>827</v>
      </c>
      <c r="H85" s="573" t="s">
        <v>828</v>
      </c>
      <c r="I85" s="587">
        <v>4007.52001953125</v>
      </c>
      <c r="J85" s="587">
        <v>13</v>
      </c>
      <c r="K85" s="588">
        <v>52097.7587890625</v>
      </c>
    </row>
    <row r="86" spans="1:11" ht="14.45" customHeight="1" x14ac:dyDescent="0.2">
      <c r="A86" s="569" t="s">
        <v>446</v>
      </c>
      <c r="B86" s="570" t="s">
        <v>447</v>
      </c>
      <c r="C86" s="573" t="s">
        <v>454</v>
      </c>
      <c r="D86" s="601" t="s">
        <v>455</v>
      </c>
      <c r="E86" s="573" t="s">
        <v>665</v>
      </c>
      <c r="F86" s="601" t="s">
        <v>666</v>
      </c>
      <c r="G86" s="573" t="s">
        <v>829</v>
      </c>
      <c r="H86" s="573" t="s">
        <v>830</v>
      </c>
      <c r="I86" s="587">
        <v>3106.0849609375</v>
      </c>
      <c r="J86" s="587">
        <v>2</v>
      </c>
      <c r="K86" s="588">
        <v>6212.169921875</v>
      </c>
    </row>
    <row r="87" spans="1:11" ht="14.45" customHeight="1" x14ac:dyDescent="0.2">
      <c r="A87" s="569" t="s">
        <v>446</v>
      </c>
      <c r="B87" s="570" t="s">
        <v>447</v>
      </c>
      <c r="C87" s="573" t="s">
        <v>454</v>
      </c>
      <c r="D87" s="601" t="s">
        <v>455</v>
      </c>
      <c r="E87" s="573" t="s">
        <v>665</v>
      </c>
      <c r="F87" s="601" t="s">
        <v>666</v>
      </c>
      <c r="G87" s="573" t="s">
        <v>831</v>
      </c>
      <c r="H87" s="573" t="s">
        <v>832</v>
      </c>
      <c r="I87" s="587">
        <v>33.659999847412109</v>
      </c>
      <c r="J87" s="587">
        <v>4200</v>
      </c>
      <c r="K87" s="588">
        <v>141381.201171875</v>
      </c>
    </row>
    <row r="88" spans="1:11" ht="14.45" customHeight="1" x14ac:dyDescent="0.2">
      <c r="A88" s="569" t="s">
        <v>446</v>
      </c>
      <c r="B88" s="570" t="s">
        <v>447</v>
      </c>
      <c r="C88" s="573" t="s">
        <v>454</v>
      </c>
      <c r="D88" s="601" t="s">
        <v>455</v>
      </c>
      <c r="E88" s="573" t="s">
        <v>665</v>
      </c>
      <c r="F88" s="601" t="s">
        <v>666</v>
      </c>
      <c r="G88" s="573" t="s">
        <v>833</v>
      </c>
      <c r="H88" s="573" t="s">
        <v>834</v>
      </c>
      <c r="I88" s="587">
        <v>33.659999847412109</v>
      </c>
      <c r="J88" s="587">
        <v>300</v>
      </c>
      <c r="K88" s="588">
        <v>10098.599853515625</v>
      </c>
    </row>
    <row r="89" spans="1:11" ht="14.45" customHeight="1" x14ac:dyDescent="0.2">
      <c r="A89" s="569" t="s">
        <v>446</v>
      </c>
      <c r="B89" s="570" t="s">
        <v>447</v>
      </c>
      <c r="C89" s="573" t="s">
        <v>454</v>
      </c>
      <c r="D89" s="601" t="s">
        <v>455</v>
      </c>
      <c r="E89" s="573" t="s">
        <v>665</v>
      </c>
      <c r="F89" s="601" t="s">
        <v>666</v>
      </c>
      <c r="G89" s="573" t="s">
        <v>835</v>
      </c>
      <c r="H89" s="573" t="s">
        <v>836</v>
      </c>
      <c r="I89" s="587">
        <v>39.810001373291016</v>
      </c>
      <c r="J89" s="587">
        <v>530</v>
      </c>
      <c r="K89" s="588">
        <v>21098.769805908203</v>
      </c>
    </row>
    <row r="90" spans="1:11" ht="14.45" customHeight="1" x14ac:dyDescent="0.2">
      <c r="A90" s="569" t="s">
        <v>446</v>
      </c>
      <c r="B90" s="570" t="s">
        <v>447</v>
      </c>
      <c r="C90" s="573" t="s">
        <v>454</v>
      </c>
      <c r="D90" s="601" t="s">
        <v>455</v>
      </c>
      <c r="E90" s="573" t="s">
        <v>665</v>
      </c>
      <c r="F90" s="601" t="s">
        <v>666</v>
      </c>
      <c r="G90" s="573" t="s">
        <v>837</v>
      </c>
      <c r="H90" s="573" t="s">
        <v>838</v>
      </c>
      <c r="I90" s="587">
        <v>16.529327650327939</v>
      </c>
      <c r="J90" s="587">
        <v>44172</v>
      </c>
      <c r="K90" s="588">
        <v>730101.21502685547</v>
      </c>
    </row>
    <row r="91" spans="1:11" ht="14.45" customHeight="1" x14ac:dyDescent="0.2">
      <c r="A91" s="569" t="s">
        <v>446</v>
      </c>
      <c r="B91" s="570" t="s">
        <v>447</v>
      </c>
      <c r="C91" s="573" t="s">
        <v>454</v>
      </c>
      <c r="D91" s="601" t="s">
        <v>455</v>
      </c>
      <c r="E91" s="573" t="s">
        <v>665</v>
      </c>
      <c r="F91" s="601" t="s">
        <v>666</v>
      </c>
      <c r="G91" s="573" t="s">
        <v>839</v>
      </c>
      <c r="H91" s="573" t="s">
        <v>840</v>
      </c>
      <c r="I91" s="587">
        <v>12.310000419616699</v>
      </c>
      <c r="J91" s="587">
        <v>11280</v>
      </c>
      <c r="K91" s="588">
        <v>138808.30126953125</v>
      </c>
    </row>
    <row r="92" spans="1:11" ht="14.45" customHeight="1" x14ac:dyDescent="0.2">
      <c r="A92" s="569" t="s">
        <v>446</v>
      </c>
      <c r="B92" s="570" t="s">
        <v>447</v>
      </c>
      <c r="C92" s="573" t="s">
        <v>454</v>
      </c>
      <c r="D92" s="601" t="s">
        <v>455</v>
      </c>
      <c r="E92" s="573" t="s">
        <v>665</v>
      </c>
      <c r="F92" s="601" t="s">
        <v>666</v>
      </c>
      <c r="G92" s="573" t="s">
        <v>841</v>
      </c>
      <c r="H92" s="573" t="s">
        <v>842</v>
      </c>
      <c r="I92" s="587">
        <v>12826</v>
      </c>
      <c r="J92" s="587">
        <v>2</v>
      </c>
      <c r="K92" s="588">
        <v>25652</v>
      </c>
    </row>
    <row r="93" spans="1:11" ht="14.45" customHeight="1" x14ac:dyDescent="0.2">
      <c r="A93" s="569" t="s">
        <v>446</v>
      </c>
      <c r="B93" s="570" t="s">
        <v>447</v>
      </c>
      <c r="C93" s="573" t="s">
        <v>454</v>
      </c>
      <c r="D93" s="601" t="s">
        <v>455</v>
      </c>
      <c r="E93" s="573" t="s">
        <v>665</v>
      </c>
      <c r="F93" s="601" t="s">
        <v>666</v>
      </c>
      <c r="G93" s="573" t="s">
        <v>843</v>
      </c>
      <c r="H93" s="573" t="s">
        <v>844</v>
      </c>
      <c r="I93" s="587">
        <v>14351.637483016304</v>
      </c>
      <c r="J93" s="587">
        <v>104</v>
      </c>
      <c r="K93" s="588">
        <v>1533747.8251953125</v>
      </c>
    </row>
    <row r="94" spans="1:11" ht="14.45" customHeight="1" x14ac:dyDescent="0.2">
      <c r="A94" s="569" t="s">
        <v>446</v>
      </c>
      <c r="B94" s="570" t="s">
        <v>447</v>
      </c>
      <c r="C94" s="573" t="s">
        <v>454</v>
      </c>
      <c r="D94" s="601" t="s">
        <v>455</v>
      </c>
      <c r="E94" s="573" t="s">
        <v>665</v>
      </c>
      <c r="F94" s="601" t="s">
        <v>666</v>
      </c>
      <c r="G94" s="573" t="s">
        <v>845</v>
      </c>
      <c r="H94" s="573" t="s">
        <v>846</v>
      </c>
      <c r="I94" s="587">
        <v>18.790000915527344</v>
      </c>
      <c r="J94" s="587">
        <v>1080</v>
      </c>
      <c r="K94" s="588">
        <v>20294.6298828125</v>
      </c>
    </row>
    <row r="95" spans="1:11" ht="14.45" customHeight="1" x14ac:dyDescent="0.2">
      <c r="A95" s="569" t="s">
        <v>446</v>
      </c>
      <c r="B95" s="570" t="s">
        <v>447</v>
      </c>
      <c r="C95" s="573" t="s">
        <v>454</v>
      </c>
      <c r="D95" s="601" t="s">
        <v>455</v>
      </c>
      <c r="E95" s="573" t="s">
        <v>665</v>
      </c>
      <c r="F95" s="601" t="s">
        <v>666</v>
      </c>
      <c r="G95" s="573" t="s">
        <v>847</v>
      </c>
      <c r="H95" s="573" t="s">
        <v>848</v>
      </c>
      <c r="I95" s="587">
        <v>151.25</v>
      </c>
      <c r="J95" s="587">
        <v>15</v>
      </c>
      <c r="K95" s="588">
        <v>2268.75</v>
      </c>
    </row>
    <row r="96" spans="1:11" ht="14.45" customHeight="1" x14ac:dyDescent="0.2">
      <c r="A96" s="569" t="s">
        <v>446</v>
      </c>
      <c r="B96" s="570" t="s">
        <v>447</v>
      </c>
      <c r="C96" s="573" t="s">
        <v>454</v>
      </c>
      <c r="D96" s="601" t="s">
        <v>455</v>
      </c>
      <c r="E96" s="573" t="s">
        <v>665</v>
      </c>
      <c r="F96" s="601" t="s">
        <v>666</v>
      </c>
      <c r="G96" s="573" t="s">
        <v>849</v>
      </c>
      <c r="H96" s="573" t="s">
        <v>850</v>
      </c>
      <c r="I96" s="587">
        <v>1573.0599772135417</v>
      </c>
      <c r="J96" s="587">
        <v>3</v>
      </c>
      <c r="K96" s="588">
        <v>4719.179931640625</v>
      </c>
    </row>
    <row r="97" spans="1:11" ht="14.45" customHeight="1" x14ac:dyDescent="0.2">
      <c r="A97" s="569" t="s">
        <v>446</v>
      </c>
      <c r="B97" s="570" t="s">
        <v>447</v>
      </c>
      <c r="C97" s="573" t="s">
        <v>454</v>
      </c>
      <c r="D97" s="601" t="s">
        <v>455</v>
      </c>
      <c r="E97" s="573" t="s">
        <v>665</v>
      </c>
      <c r="F97" s="601" t="s">
        <v>666</v>
      </c>
      <c r="G97" s="573" t="s">
        <v>851</v>
      </c>
      <c r="H97" s="573" t="s">
        <v>852</v>
      </c>
      <c r="I97" s="587">
        <v>479.60859367473284</v>
      </c>
      <c r="J97" s="587">
        <v>3</v>
      </c>
      <c r="K97" s="588">
        <v>1438.8257810241985</v>
      </c>
    </row>
    <row r="98" spans="1:11" ht="14.45" customHeight="1" x14ac:dyDescent="0.2">
      <c r="A98" s="569" t="s">
        <v>446</v>
      </c>
      <c r="B98" s="570" t="s">
        <v>447</v>
      </c>
      <c r="C98" s="573" t="s">
        <v>454</v>
      </c>
      <c r="D98" s="601" t="s">
        <v>455</v>
      </c>
      <c r="E98" s="573" t="s">
        <v>665</v>
      </c>
      <c r="F98" s="601" t="s">
        <v>666</v>
      </c>
      <c r="G98" s="573" t="s">
        <v>853</v>
      </c>
      <c r="H98" s="573" t="s">
        <v>854</v>
      </c>
      <c r="I98" s="587">
        <v>344.73001098632813</v>
      </c>
      <c r="J98" s="587">
        <v>3</v>
      </c>
      <c r="K98" s="588">
        <v>1034.18994140625</v>
      </c>
    </row>
    <row r="99" spans="1:11" ht="14.45" customHeight="1" x14ac:dyDescent="0.2">
      <c r="A99" s="569" t="s">
        <v>446</v>
      </c>
      <c r="B99" s="570" t="s">
        <v>447</v>
      </c>
      <c r="C99" s="573" t="s">
        <v>454</v>
      </c>
      <c r="D99" s="601" t="s">
        <v>455</v>
      </c>
      <c r="E99" s="573" t="s">
        <v>665</v>
      </c>
      <c r="F99" s="601" t="s">
        <v>666</v>
      </c>
      <c r="G99" s="573" t="s">
        <v>855</v>
      </c>
      <c r="H99" s="573" t="s">
        <v>856</v>
      </c>
      <c r="I99" s="587">
        <v>3502.949951171875</v>
      </c>
      <c r="J99" s="587">
        <v>7</v>
      </c>
      <c r="K99" s="588">
        <v>24520.649658203125</v>
      </c>
    </row>
    <row r="100" spans="1:11" ht="14.45" customHeight="1" x14ac:dyDescent="0.2">
      <c r="A100" s="569" t="s">
        <v>446</v>
      </c>
      <c r="B100" s="570" t="s">
        <v>447</v>
      </c>
      <c r="C100" s="573" t="s">
        <v>454</v>
      </c>
      <c r="D100" s="601" t="s">
        <v>455</v>
      </c>
      <c r="E100" s="573" t="s">
        <v>665</v>
      </c>
      <c r="F100" s="601" t="s">
        <v>666</v>
      </c>
      <c r="G100" s="573" t="s">
        <v>857</v>
      </c>
      <c r="H100" s="573" t="s">
        <v>858</v>
      </c>
      <c r="I100" s="587">
        <v>505.13479198109019</v>
      </c>
      <c r="J100" s="587">
        <v>83</v>
      </c>
      <c r="K100" s="588">
        <v>44380.590286254883</v>
      </c>
    </row>
    <row r="101" spans="1:11" ht="14.45" customHeight="1" x14ac:dyDescent="0.2">
      <c r="A101" s="569" t="s">
        <v>446</v>
      </c>
      <c r="B101" s="570" t="s">
        <v>447</v>
      </c>
      <c r="C101" s="573" t="s">
        <v>454</v>
      </c>
      <c r="D101" s="601" t="s">
        <v>455</v>
      </c>
      <c r="E101" s="573" t="s">
        <v>665</v>
      </c>
      <c r="F101" s="601" t="s">
        <v>666</v>
      </c>
      <c r="G101" s="573" t="s">
        <v>859</v>
      </c>
      <c r="H101" s="573" t="s">
        <v>860</v>
      </c>
      <c r="I101" s="587">
        <v>510.6199951171875</v>
      </c>
      <c r="J101" s="587">
        <v>2</v>
      </c>
      <c r="K101" s="588">
        <v>1021.239990234375</v>
      </c>
    </row>
    <row r="102" spans="1:11" ht="14.45" customHeight="1" x14ac:dyDescent="0.2">
      <c r="A102" s="569" t="s">
        <v>446</v>
      </c>
      <c r="B102" s="570" t="s">
        <v>447</v>
      </c>
      <c r="C102" s="573" t="s">
        <v>454</v>
      </c>
      <c r="D102" s="601" t="s">
        <v>455</v>
      </c>
      <c r="E102" s="573" t="s">
        <v>665</v>
      </c>
      <c r="F102" s="601" t="s">
        <v>666</v>
      </c>
      <c r="G102" s="573" t="s">
        <v>861</v>
      </c>
      <c r="H102" s="573" t="s">
        <v>862</v>
      </c>
      <c r="I102" s="587">
        <v>903.8699951171875</v>
      </c>
      <c r="J102" s="587">
        <v>1</v>
      </c>
      <c r="K102" s="588">
        <v>903.8699951171875</v>
      </c>
    </row>
    <row r="103" spans="1:11" ht="14.45" customHeight="1" x14ac:dyDescent="0.2">
      <c r="A103" s="569" t="s">
        <v>446</v>
      </c>
      <c r="B103" s="570" t="s">
        <v>447</v>
      </c>
      <c r="C103" s="573" t="s">
        <v>454</v>
      </c>
      <c r="D103" s="601" t="s">
        <v>455</v>
      </c>
      <c r="E103" s="573" t="s">
        <v>665</v>
      </c>
      <c r="F103" s="601" t="s">
        <v>666</v>
      </c>
      <c r="G103" s="573" t="s">
        <v>863</v>
      </c>
      <c r="H103" s="573" t="s">
        <v>864</v>
      </c>
      <c r="I103" s="587">
        <v>510.6199951171875</v>
      </c>
      <c r="J103" s="587">
        <v>1</v>
      </c>
      <c r="K103" s="588">
        <v>510.6199951171875</v>
      </c>
    </row>
    <row r="104" spans="1:11" ht="14.45" customHeight="1" x14ac:dyDescent="0.2">
      <c r="A104" s="569" t="s">
        <v>446</v>
      </c>
      <c r="B104" s="570" t="s">
        <v>447</v>
      </c>
      <c r="C104" s="573" t="s">
        <v>454</v>
      </c>
      <c r="D104" s="601" t="s">
        <v>455</v>
      </c>
      <c r="E104" s="573" t="s">
        <v>665</v>
      </c>
      <c r="F104" s="601" t="s">
        <v>666</v>
      </c>
      <c r="G104" s="573" t="s">
        <v>865</v>
      </c>
      <c r="H104" s="573" t="s">
        <v>866</v>
      </c>
      <c r="I104" s="587">
        <v>510.6199951171875</v>
      </c>
      <c r="J104" s="587">
        <v>1</v>
      </c>
      <c r="K104" s="588">
        <v>510.6199951171875</v>
      </c>
    </row>
    <row r="105" spans="1:11" ht="14.45" customHeight="1" x14ac:dyDescent="0.2">
      <c r="A105" s="569" t="s">
        <v>446</v>
      </c>
      <c r="B105" s="570" t="s">
        <v>447</v>
      </c>
      <c r="C105" s="573" t="s">
        <v>454</v>
      </c>
      <c r="D105" s="601" t="s">
        <v>455</v>
      </c>
      <c r="E105" s="573" t="s">
        <v>665</v>
      </c>
      <c r="F105" s="601" t="s">
        <v>666</v>
      </c>
      <c r="G105" s="573" t="s">
        <v>867</v>
      </c>
      <c r="H105" s="573" t="s">
        <v>868</v>
      </c>
      <c r="I105" s="587">
        <v>37544.3671875</v>
      </c>
      <c r="J105" s="587">
        <v>12</v>
      </c>
      <c r="K105" s="588">
        <v>450532.359375</v>
      </c>
    </row>
    <row r="106" spans="1:11" ht="14.45" customHeight="1" x14ac:dyDescent="0.2">
      <c r="A106" s="569" t="s">
        <v>446</v>
      </c>
      <c r="B106" s="570" t="s">
        <v>447</v>
      </c>
      <c r="C106" s="573" t="s">
        <v>454</v>
      </c>
      <c r="D106" s="601" t="s">
        <v>455</v>
      </c>
      <c r="E106" s="573" t="s">
        <v>665</v>
      </c>
      <c r="F106" s="601" t="s">
        <v>666</v>
      </c>
      <c r="G106" s="573" t="s">
        <v>869</v>
      </c>
      <c r="H106" s="573" t="s">
        <v>870</v>
      </c>
      <c r="I106" s="587">
        <v>4489.004638671875</v>
      </c>
      <c r="J106" s="587">
        <v>11</v>
      </c>
      <c r="K106" s="588">
        <v>48888.66064453125</v>
      </c>
    </row>
    <row r="107" spans="1:11" ht="14.45" customHeight="1" x14ac:dyDescent="0.2">
      <c r="A107" s="569" t="s">
        <v>446</v>
      </c>
      <c r="B107" s="570" t="s">
        <v>447</v>
      </c>
      <c r="C107" s="573" t="s">
        <v>454</v>
      </c>
      <c r="D107" s="601" t="s">
        <v>455</v>
      </c>
      <c r="E107" s="573" t="s">
        <v>665</v>
      </c>
      <c r="F107" s="601" t="s">
        <v>666</v>
      </c>
      <c r="G107" s="573" t="s">
        <v>871</v>
      </c>
      <c r="H107" s="573" t="s">
        <v>872</v>
      </c>
      <c r="I107" s="587">
        <v>4489.00830078125</v>
      </c>
      <c r="J107" s="587">
        <v>11</v>
      </c>
      <c r="K107" s="588">
        <v>48888.68994140625</v>
      </c>
    </row>
    <row r="108" spans="1:11" ht="14.45" customHeight="1" x14ac:dyDescent="0.2">
      <c r="A108" s="569" t="s">
        <v>446</v>
      </c>
      <c r="B108" s="570" t="s">
        <v>447</v>
      </c>
      <c r="C108" s="573" t="s">
        <v>454</v>
      </c>
      <c r="D108" s="601" t="s">
        <v>455</v>
      </c>
      <c r="E108" s="573" t="s">
        <v>665</v>
      </c>
      <c r="F108" s="601" t="s">
        <v>666</v>
      </c>
      <c r="G108" s="573" t="s">
        <v>873</v>
      </c>
      <c r="H108" s="573" t="s">
        <v>874</v>
      </c>
      <c r="I108" s="587">
        <v>4462.0642438616069</v>
      </c>
      <c r="J108" s="587">
        <v>11</v>
      </c>
      <c r="K108" s="588">
        <v>48662.35986328125</v>
      </c>
    </row>
    <row r="109" spans="1:11" ht="14.45" customHeight="1" x14ac:dyDescent="0.2">
      <c r="A109" s="569" t="s">
        <v>446</v>
      </c>
      <c r="B109" s="570" t="s">
        <v>447</v>
      </c>
      <c r="C109" s="573" t="s">
        <v>454</v>
      </c>
      <c r="D109" s="601" t="s">
        <v>455</v>
      </c>
      <c r="E109" s="573" t="s">
        <v>665</v>
      </c>
      <c r="F109" s="601" t="s">
        <v>666</v>
      </c>
      <c r="G109" s="573" t="s">
        <v>875</v>
      </c>
      <c r="H109" s="573" t="s">
        <v>876</v>
      </c>
      <c r="I109" s="587">
        <v>3620.929931640625</v>
      </c>
      <c r="J109" s="587">
        <v>3</v>
      </c>
      <c r="K109" s="588">
        <v>10862.780029296875</v>
      </c>
    </row>
    <row r="110" spans="1:11" ht="14.45" customHeight="1" x14ac:dyDescent="0.2">
      <c r="A110" s="569" t="s">
        <v>446</v>
      </c>
      <c r="B110" s="570" t="s">
        <v>447</v>
      </c>
      <c r="C110" s="573" t="s">
        <v>454</v>
      </c>
      <c r="D110" s="601" t="s">
        <v>455</v>
      </c>
      <c r="E110" s="573" t="s">
        <v>665</v>
      </c>
      <c r="F110" s="601" t="s">
        <v>666</v>
      </c>
      <c r="G110" s="573" t="s">
        <v>877</v>
      </c>
      <c r="H110" s="573" t="s">
        <v>878</v>
      </c>
      <c r="I110" s="587">
        <v>4526.72998046875</v>
      </c>
      <c r="J110" s="587">
        <v>2</v>
      </c>
      <c r="K110" s="588">
        <v>9053.4599609375</v>
      </c>
    </row>
    <row r="111" spans="1:11" ht="14.45" customHeight="1" x14ac:dyDescent="0.2">
      <c r="A111" s="569" t="s">
        <v>446</v>
      </c>
      <c r="B111" s="570" t="s">
        <v>447</v>
      </c>
      <c r="C111" s="573" t="s">
        <v>454</v>
      </c>
      <c r="D111" s="601" t="s">
        <v>455</v>
      </c>
      <c r="E111" s="573" t="s">
        <v>665</v>
      </c>
      <c r="F111" s="601" t="s">
        <v>666</v>
      </c>
      <c r="G111" s="573" t="s">
        <v>879</v>
      </c>
      <c r="H111" s="573" t="s">
        <v>880</v>
      </c>
      <c r="I111" s="587">
        <v>4451.28662109375</v>
      </c>
      <c r="J111" s="587">
        <v>10</v>
      </c>
      <c r="K111" s="588">
        <v>44361.9599609375</v>
      </c>
    </row>
    <row r="112" spans="1:11" ht="14.45" customHeight="1" x14ac:dyDescent="0.2">
      <c r="A112" s="569" t="s">
        <v>446</v>
      </c>
      <c r="B112" s="570" t="s">
        <v>447</v>
      </c>
      <c r="C112" s="573" t="s">
        <v>454</v>
      </c>
      <c r="D112" s="601" t="s">
        <v>455</v>
      </c>
      <c r="E112" s="573" t="s">
        <v>665</v>
      </c>
      <c r="F112" s="601" t="s">
        <v>666</v>
      </c>
      <c r="G112" s="573" t="s">
        <v>881</v>
      </c>
      <c r="H112" s="573" t="s">
        <v>882</v>
      </c>
      <c r="I112" s="587">
        <v>4476.4336480034726</v>
      </c>
      <c r="J112" s="587">
        <v>11</v>
      </c>
      <c r="K112" s="588">
        <v>48888.689453125</v>
      </c>
    </row>
    <row r="113" spans="1:11" ht="14.45" customHeight="1" x14ac:dyDescent="0.2">
      <c r="A113" s="569" t="s">
        <v>446</v>
      </c>
      <c r="B113" s="570" t="s">
        <v>447</v>
      </c>
      <c r="C113" s="573" t="s">
        <v>454</v>
      </c>
      <c r="D113" s="601" t="s">
        <v>455</v>
      </c>
      <c r="E113" s="573" t="s">
        <v>665</v>
      </c>
      <c r="F113" s="601" t="s">
        <v>666</v>
      </c>
      <c r="G113" s="573" t="s">
        <v>883</v>
      </c>
      <c r="H113" s="573" t="s">
        <v>884</v>
      </c>
      <c r="I113" s="587">
        <v>4489.006673177083</v>
      </c>
      <c r="J113" s="587">
        <v>11</v>
      </c>
      <c r="K113" s="588">
        <v>48888.68017578125</v>
      </c>
    </row>
    <row r="114" spans="1:11" ht="14.45" customHeight="1" x14ac:dyDescent="0.2">
      <c r="A114" s="569" t="s">
        <v>446</v>
      </c>
      <c r="B114" s="570" t="s">
        <v>447</v>
      </c>
      <c r="C114" s="573" t="s">
        <v>454</v>
      </c>
      <c r="D114" s="601" t="s">
        <v>455</v>
      </c>
      <c r="E114" s="573" t="s">
        <v>665</v>
      </c>
      <c r="F114" s="601" t="s">
        <v>666</v>
      </c>
      <c r="G114" s="573" t="s">
        <v>885</v>
      </c>
      <c r="H114" s="573" t="s">
        <v>886</v>
      </c>
      <c r="I114" s="587">
        <v>4485.579057173295</v>
      </c>
      <c r="J114" s="587">
        <v>25</v>
      </c>
      <c r="K114" s="588">
        <v>111583.91064453125</v>
      </c>
    </row>
    <row r="115" spans="1:11" ht="14.45" customHeight="1" x14ac:dyDescent="0.2">
      <c r="A115" s="569" t="s">
        <v>446</v>
      </c>
      <c r="B115" s="570" t="s">
        <v>447</v>
      </c>
      <c r="C115" s="573" t="s">
        <v>454</v>
      </c>
      <c r="D115" s="601" t="s">
        <v>455</v>
      </c>
      <c r="E115" s="573" t="s">
        <v>665</v>
      </c>
      <c r="F115" s="601" t="s">
        <v>666</v>
      </c>
      <c r="G115" s="573" t="s">
        <v>887</v>
      </c>
      <c r="H115" s="573" t="s">
        <v>888</v>
      </c>
      <c r="I115" s="587">
        <v>4598</v>
      </c>
      <c r="J115" s="587">
        <v>8</v>
      </c>
      <c r="K115" s="588">
        <v>36784</v>
      </c>
    </row>
    <row r="116" spans="1:11" ht="14.45" customHeight="1" x14ac:dyDescent="0.2">
      <c r="A116" s="569" t="s">
        <v>446</v>
      </c>
      <c r="B116" s="570" t="s">
        <v>447</v>
      </c>
      <c r="C116" s="573" t="s">
        <v>454</v>
      </c>
      <c r="D116" s="601" t="s">
        <v>455</v>
      </c>
      <c r="E116" s="573" t="s">
        <v>665</v>
      </c>
      <c r="F116" s="601" t="s">
        <v>666</v>
      </c>
      <c r="G116" s="573" t="s">
        <v>889</v>
      </c>
      <c r="H116" s="573" t="s">
        <v>890</v>
      </c>
      <c r="I116" s="587">
        <v>4598</v>
      </c>
      <c r="J116" s="587">
        <v>8</v>
      </c>
      <c r="K116" s="588">
        <v>36784</v>
      </c>
    </row>
    <row r="117" spans="1:11" ht="14.45" customHeight="1" x14ac:dyDescent="0.2">
      <c r="A117" s="569" t="s">
        <v>446</v>
      </c>
      <c r="B117" s="570" t="s">
        <v>447</v>
      </c>
      <c r="C117" s="573" t="s">
        <v>454</v>
      </c>
      <c r="D117" s="601" t="s">
        <v>455</v>
      </c>
      <c r="E117" s="573" t="s">
        <v>665</v>
      </c>
      <c r="F117" s="601" t="s">
        <v>666</v>
      </c>
      <c r="G117" s="573" t="s">
        <v>891</v>
      </c>
      <c r="H117" s="573" t="s">
        <v>892</v>
      </c>
      <c r="I117" s="587">
        <v>5929</v>
      </c>
      <c r="J117" s="587">
        <v>12</v>
      </c>
      <c r="K117" s="588">
        <v>71148</v>
      </c>
    </row>
    <row r="118" spans="1:11" ht="14.45" customHeight="1" x14ac:dyDescent="0.2">
      <c r="A118" s="569" t="s">
        <v>446</v>
      </c>
      <c r="B118" s="570" t="s">
        <v>447</v>
      </c>
      <c r="C118" s="573" t="s">
        <v>454</v>
      </c>
      <c r="D118" s="601" t="s">
        <v>455</v>
      </c>
      <c r="E118" s="573" t="s">
        <v>665</v>
      </c>
      <c r="F118" s="601" t="s">
        <v>666</v>
      </c>
      <c r="G118" s="573" t="s">
        <v>893</v>
      </c>
      <c r="H118" s="573" t="s">
        <v>894</v>
      </c>
      <c r="I118" s="587">
        <v>6594.5</v>
      </c>
      <c r="J118" s="587">
        <v>12</v>
      </c>
      <c r="K118" s="588">
        <v>79134</v>
      </c>
    </row>
    <row r="119" spans="1:11" ht="14.45" customHeight="1" x14ac:dyDescent="0.2">
      <c r="A119" s="569" t="s">
        <v>446</v>
      </c>
      <c r="B119" s="570" t="s">
        <v>447</v>
      </c>
      <c r="C119" s="573" t="s">
        <v>454</v>
      </c>
      <c r="D119" s="601" t="s">
        <v>455</v>
      </c>
      <c r="E119" s="573" t="s">
        <v>665</v>
      </c>
      <c r="F119" s="601" t="s">
        <v>666</v>
      </c>
      <c r="G119" s="573" t="s">
        <v>895</v>
      </c>
      <c r="H119" s="573" t="s">
        <v>896</v>
      </c>
      <c r="I119" s="587">
        <v>5989.5</v>
      </c>
      <c r="J119" s="587">
        <v>2</v>
      </c>
      <c r="K119" s="588">
        <v>11979</v>
      </c>
    </row>
    <row r="120" spans="1:11" ht="14.45" customHeight="1" x14ac:dyDescent="0.2">
      <c r="A120" s="569" t="s">
        <v>446</v>
      </c>
      <c r="B120" s="570" t="s">
        <v>447</v>
      </c>
      <c r="C120" s="573" t="s">
        <v>454</v>
      </c>
      <c r="D120" s="601" t="s">
        <v>455</v>
      </c>
      <c r="E120" s="573" t="s">
        <v>665</v>
      </c>
      <c r="F120" s="601" t="s">
        <v>666</v>
      </c>
      <c r="G120" s="573" t="s">
        <v>897</v>
      </c>
      <c r="H120" s="573" t="s">
        <v>898</v>
      </c>
      <c r="I120" s="587">
        <v>4961</v>
      </c>
      <c r="J120" s="587">
        <v>10</v>
      </c>
      <c r="K120" s="588">
        <v>49610</v>
      </c>
    </row>
    <row r="121" spans="1:11" ht="14.45" customHeight="1" x14ac:dyDescent="0.2">
      <c r="A121" s="569" t="s">
        <v>446</v>
      </c>
      <c r="B121" s="570" t="s">
        <v>447</v>
      </c>
      <c r="C121" s="573" t="s">
        <v>454</v>
      </c>
      <c r="D121" s="601" t="s">
        <v>455</v>
      </c>
      <c r="E121" s="573" t="s">
        <v>665</v>
      </c>
      <c r="F121" s="601" t="s">
        <v>666</v>
      </c>
      <c r="G121" s="573" t="s">
        <v>899</v>
      </c>
      <c r="H121" s="573" t="s">
        <v>900</v>
      </c>
      <c r="I121" s="587">
        <v>4719</v>
      </c>
      <c r="J121" s="587">
        <v>10</v>
      </c>
      <c r="K121" s="588">
        <v>47190</v>
      </c>
    </row>
    <row r="122" spans="1:11" ht="14.45" customHeight="1" x14ac:dyDescent="0.2">
      <c r="A122" s="569" t="s">
        <v>446</v>
      </c>
      <c r="B122" s="570" t="s">
        <v>447</v>
      </c>
      <c r="C122" s="573" t="s">
        <v>454</v>
      </c>
      <c r="D122" s="601" t="s">
        <v>455</v>
      </c>
      <c r="E122" s="573" t="s">
        <v>665</v>
      </c>
      <c r="F122" s="601" t="s">
        <v>666</v>
      </c>
      <c r="G122" s="573" t="s">
        <v>901</v>
      </c>
      <c r="H122" s="573" t="s">
        <v>902</v>
      </c>
      <c r="I122" s="587">
        <v>4719</v>
      </c>
      <c r="J122" s="587">
        <v>10</v>
      </c>
      <c r="K122" s="588">
        <v>47190</v>
      </c>
    </row>
    <row r="123" spans="1:11" ht="14.45" customHeight="1" x14ac:dyDescent="0.2">
      <c r="A123" s="569" t="s">
        <v>446</v>
      </c>
      <c r="B123" s="570" t="s">
        <v>447</v>
      </c>
      <c r="C123" s="573" t="s">
        <v>454</v>
      </c>
      <c r="D123" s="601" t="s">
        <v>455</v>
      </c>
      <c r="E123" s="573" t="s">
        <v>665</v>
      </c>
      <c r="F123" s="601" t="s">
        <v>666</v>
      </c>
      <c r="G123" s="573" t="s">
        <v>903</v>
      </c>
      <c r="H123" s="573" t="s">
        <v>904</v>
      </c>
      <c r="I123" s="587">
        <v>6644.10986328125</v>
      </c>
      <c r="J123" s="587">
        <v>1</v>
      </c>
      <c r="K123" s="588">
        <v>6644.10986328125</v>
      </c>
    </row>
    <row r="124" spans="1:11" ht="14.45" customHeight="1" x14ac:dyDescent="0.2">
      <c r="A124" s="569" t="s">
        <v>446</v>
      </c>
      <c r="B124" s="570" t="s">
        <v>447</v>
      </c>
      <c r="C124" s="573" t="s">
        <v>454</v>
      </c>
      <c r="D124" s="601" t="s">
        <v>455</v>
      </c>
      <c r="E124" s="573" t="s">
        <v>665</v>
      </c>
      <c r="F124" s="601" t="s">
        <v>666</v>
      </c>
      <c r="G124" s="573" t="s">
        <v>905</v>
      </c>
      <c r="H124" s="573" t="s">
        <v>906</v>
      </c>
      <c r="I124" s="587">
        <v>2638.659912109375</v>
      </c>
      <c r="J124" s="587">
        <v>1</v>
      </c>
      <c r="K124" s="588">
        <v>2638.659912109375</v>
      </c>
    </row>
    <row r="125" spans="1:11" ht="14.45" customHeight="1" x14ac:dyDescent="0.2">
      <c r="A125" s="569" t="s">
        <v>446</v>
      </c>
      <c r="B125" s="570" t="s">
        <v>447</v>
      </c>
      <c r="C125" s="573" t="s">
        <v>454</v>
      </c>
      <c r="D125" s="601" t="s">
        <v>455</v>
      </c>
      <c r="E125" s="573" t="s">
        <v>665</v>
      </c>
      <c r="F125" s="601" t="s">
        <v>666</v>
      </c>
      <c r="G125" s="573" t="s">
        <v>907</v>
      </c>
      <c r="H125" s="573" t="s">
        <v>908</v>
      </c>
      <c r="I125" s="587">
        <v>274.67999267578125</v>
      </c>
      <c r="J125" s="587">
        <v>5</v>
      </c>
      <c r="K125" s="588">
        <v>1373.4000244140625</v>
      </c>
    </row>
    <row r="126" spans="1:11" ht="14.45" customHeight="1" x14ac:dyDescent="0.2">
      <c r="A126" s="569" t="s">
        <v>446</v>
      </c>
      <c r="B126" s="570" t="s">
        <v>447</v>
      </c>
      <c r="C126" s="573" t="s">
        <v>454</v>
      </c>
      <c r="D126" s="601" t="s">
        <v>455</v>
      </c>
      <c r="E126" s="573" t="s">
        <v>665</v>
      </c>
      <c r="F126" s="601" t="s">
        <v>666</v>
      </c>
      <c r="G126" s="573" t="s">
        <v>909</v>
      </c>
      <c r="H126" s="573" t="s">
        <v>910</v>
      </c>
      <c r="I126" s="587">
        <v>2591.824951171875</v>
      </c>
      <c r="J126" s="587">
        <v>2</v>
      </c>
      <c r="K126" s="588">
        <v>5183.64990234375</v>
      </c>
    </row>
    <row r="127" spans="1:11" ht="14.45" customHeight="1" x14ac:dyDescent="0.2">
      <c r="A127" s="569" t="s">
        <v>446</v>
      </c>
      <c r="B127" s="570" t="s">
        <v>447</v>
      </c>
      <c r="C127" s="573" t="s">
        <v>454</v>
      </c>
      <c r="D127" s="601" t="s">
        <v>455</v>
      </c>
      <c r="E127" s="573" t="s">
        <v>665</v>
      </c>
      <c r="F127" s="601" t="s">
        <v>666</v>
      </c>
      <c r="G127" s="573" t="s">
        <v>911</v>
      </c>
      <c r="H127" s="573" t="s">
        <v>912</v>
      </c>
      <c r="I127" s="587">
        <v>579.94501495361328</v>
      </c>
      <c r="J127" s="587">
        <v>13</v>
      </c>
      <c r="K127" s="588">
        <v>7263.440185546875</v>
      </c>
    </row>
    <row r="128" spans="1:11" ht="14.45" customHeight="1" x14ac:dyDescent="0.2">
      <c r="A128" s="569" t="s">
        <v>446</v>
      </c>
      <c r="B128" s="570" t="s">
        <v>447</v>
      </c>
      <c r="C128" s="573" t="s">
        <v>454</v>
      </c>
      <c r="D128" s="601" t="s">
        <v>455</v>
      </c>
      <c r="E128" s="573" t="s">
        <v>665</v>
      </c>
      <c r="F128" s="601" t="s">
        <v>666</v>
      </c>
      <c r="G128" s="573" t="s">
        <v>913</v>
      </c>
      <c r="H128" s="573" t="s">
        <v>914</v>
      </c>
      <c r="I128" s="587">
        <v>532.51001253995025</v>
      </c>
      <c r="J128" s="587">
        <v>30</v>
      </c>
      <c r="K128" s="588">
        <v>15161.300384521484</v>
      </c>
    </row>
    <row r="129" spans="1:11" ht="14.45" customHeight="1" x14ac:dyDescent="0.2">
      <c r="A129" s="569" t="s">
        <v>446</v>
      </c>
      <c r="B129" s="570" t="s">
        <v>447</v>
      </c>
      <c r="C129" s="573" t="s">
        <v>454</v>
      </c>
      <c r="D129" s="601" t="s">
        <v>455</v>
      </c>
      <c r="E129" s="573" t="s">
        <v>665</v>
      </c>
      <c r="F129" s="601" t="s">
        <v>666</v>
      </c>
      <c r="G129" s="573" t="s">
        <v>915</v>
      </c>
      <c r="H129" s="573" t="s">
        <v>916</v>
      </c>
      <c r="I129" s="587">
        <v>9176.64501953125</v>
      </c>
      <c r="J129" s="587">
        <v>2</v>
      </c>
      <c r="K129" s="588">
        <v>18353.2900390625</v>
      </c>
    </row>
    <row r="130" spans="1:11" ht="14.45" customHeight="1" x14ac:dyDescent="0.2">
      <c r="A130" s="569" t="s">
        <v>446</v>
      </c>
      <c r="B130" s="570" t="s">
        <v>447</v>
      </c>
      <c r="C130" s="573" t="s">
        <v>454</v>
      </c>
      <c r="D130" s="601" t="s">
        <v>455</v>
      </c>
      <c r="E130" s="573" t="s">
        <v>665</v>
      </c>
      <c r="F130" s="601" t="s">
        <v>666</v>
      </c>
      <c r="G130" s="573" t="s">
        <v>917</v>
      </c>
      <c r="H130" s="573" t="s">
        <v>918</v>
      </c>
      <c r="I130" s="587">
        <v>1512.5550130208333</v>
      </c>
      <c r="J130" s="587">
        <v>4</v>
      </c>
      <c r="K130" s="588">
        <v>5929.2000732421875</v>
      </c>
    </row>
    <row r="131" spans="1:11" ht="14.45" customHeight="1" x14ac:dyDescent="0.2">
      <c r="A131" s="569" t="s">
        <v>446</v>
      </c>
      <c r="B131" s="570" t="s">
        <v>447</v>
      </c>
      <c r="C131" s="573" t="s">
        <v>454</v>
      </c>
      <c r="D131" s="601" t="s">
        <v>455</v>
      </c>
      <c r="E131" s="573" t="s">
        <v>665</v>
      </c>
      <c r="F131" s="601" t="s">
        <v>666</v>
      </c>
      <c r="G131" s="573" t="s">
        <v>919</v>
      </c>
      <c r="H131" s="573" t="s">
        <v>920</v>
      </c>
      <c r="I131" s="587">
        <v>4056.8250732421875</v>
      </c>
      <c r="J131" s="587">
        <v>2</v>
      </c>
      <c r="K131" s="588">
        <v>8113.650146484375</v>
      </c>
    </row>
    <row r="132" spans="1:11" ht="14.45" customHeight="1" x14ac:dyDescent="0.2">
      <c r="A132" s="569" t="s">
        <v>446</v>
      </c>
      <c r="B132" s="570" t="s">
        <v>447</v>
      </c>
      <c r="C132" s="573" t="s">
        <v>454</v>
      </c>
      <c r="D132" s="601" t="s">
        <v>455</v>
      </c>
      <c r="E132" s="573" t="s">
        <v>665</v>
      </c>
      <c r="F132" s="601" t="s">
        <v>666</v>
      </c>
      <c r="G132" s="573" t="s">
        <v>921</v>
      </c>
      <c r="H132" s="573" t="s">
        <v>922</v>
      </c>
      <c r="I132" s="587">
        <v>800.07000732421875</v>
      </c>
      <c r="J132" s="587">
        <v>2</v>
      </c>
      <c r="K132" s="588">
        <v>1600.1400146484375</v>
      </c>
    </row>
    <row r="133" spans="1:11" ht="14.45" customHeight="1" x14ac:dyDescent="0.2">
      <c r="A133" s="569" t="s">
        <v>446</v>
      </c>
      <c r="B133" s="570" t="s">
        <v>447</v>
      </c>
      <c r="C133" s="573" t="s">
        <v>454</v>
      </c>
      <c r="D133" s="601" t="s">
        <v>455</v>
      </c>
      <c r="E133" s="573" t="s">
        <v>665</v>
      </c>
      <c r="F133" s="601" t="s">
        <v>666</v>
      </c>
      <c r="G133" s="573" t="s">
        <v>923</v>
      </c>
      <c r="H133" s="573" t="s">
        <v>924</v>
      </c>
      <c r="I133" s="587">
        <v>2107.60009765625</v>
      </c>
      <c r="J133" s="587">
        <v>1</v>
      </c>
      <c r="K133" s="588">
        <v>2107.60009765625</v>
      </c>
    </row>
    <row r="134" spans="1:11" ht="14.45" customHeight="1" x14ac:dyDescent="0.2">
      <c r="A134" s="569" t="s">
        <v>446</v>
      </c>
      <c r="B134" s="570" t="s">
        <v>447</v>
      </c>
      <c r="C134" s="573" t="s">
        <v>454</v>
      </c>
      <c r="D134" s="601" t="s">
        <v>455</v>
      </c>
      <c r="E134" s="573" t="s">
        <v>665</v>
      </c>
      <c r="F134" s="601" t="s">
        <v>666</v>
      </c>
      <c r="G134" s="573" t="s">
        <v>925</v>
      </c>
      <c r="H134" s="573" t="s">
        <v>926</v>
      </c>
      <c r="I134" s="587">
        <v>3242.800048828125</v>
      </c>
      <c r="J134" s="587">
        <v>2</v>
      </c>
      <c r="K134" s="588">
        <v>6485.60009765625</v>
      </c>
    </row>
    <row r="135" spans="1:11" ht="14.45" customHeight="1" x14ac:dyDescent="0.2">
      <c r="A135" s="569" t="s">
        <v>446</v>
      </c>
      <c r="B135" s="570" t="s">
        <v>447</v>
      </c>
      <c r="C135" s="573" t="s">
        <v>454</v>
      </c>
      <c r="D135" s="601" t="s">
        <v>455</v>
      </c>
      <c r="E135" s="573" t="s">
        <v>665</v>
      </c>
      <c r="F135" s="601" t="s">
        <v>666</v>
      </c>
      <c r="G135" s="573" t="s">
        <v>927</v>
      </c>
      <c r="H135" s="573" t="s">
        <v>928</v>
      </c>
      <c r="I135" s="587">
        <v>2891.89990234375</v>
      </c>
      <c r="J135" s="587">
        <v>4</v>
      </c>
      <c r="K135" s="588">
        <v>11567.599609375</v>
      </c>
    </row>
    <row r="136" spans="1:11" ht="14.45" customHeight="1" x14ac:dyDescent="0.2">
      <c r="A136" s="569" t="s">
        <v>446</v>
      </c>
      <c r="B136" s="570" t="s">
        <v>447</v>
      </c>
      <c r="C136" s="573" t="s">
        <v>454</v>
      </c>
      <c r="D136" s="601" t="s">
        <v>455</v>
      </c>
      <c r="E136" s="573" t="s">
        <v>665</v>
      </c>
      <c r="F136" s="601" t="s">
        <v>666</v>
      </c>
      <c r="G136" s="573" t="s">
        <v>929</v>
      </c>
      <c r="H136" s="573" t="s">
        <v>930</v>
      </c>
      <c r="I136" s="587">
        <v>18089.4873046875</v>
      </c>
      <c r="J136" s="587">
        <v>4</v>
      </c>
      <c r="K136" s="588">
        <v>72357.94921875</v>
      </c>
    </row>
    <row r="137" spans="1:11" ht="14.45" customHeight="1" x14ac:dyDescent="0.2">
      <c r="A137" s="569" t="s">
        <v>446</v>
      </c>
      <c r="B137" s="570" t="s">
        <v>447</v>
      </c>
      <c r="C137" s="573" t="s">
        <v>454</v>
      </c>
      <c r="D137" s="601" t="s">
        <v>455</v>
      </c>
      <c r="E137" s="573" t="s">
        <v>665</v>
      </c>
      <c r="F137" s="601" t="s">
        <v>666</v>
      </c>
      <c r="G137" s="573" t="s">
        <v>931</v>
      </c>
      <c r="H137" s="573" t="s">
        <v>932</v>
      </c>
      <c r="I137" s="587">
        <v>18150</v>
      </c>
      <c r="J137" s="587">
        <v>2</v>
      </c>
      <c r="K137" s="588">
        <v>36300</v>
      </c>
    </row>
    <row r="138" spans="1:11" ht="14.45" customHeight="1" x14ac:dyDescent="0.2">
      <c r="A138" s="569" t="s">
        <v>446</v>
      </c>
      <c r="B138" s="570" t="s">
        <v>447</v>
      </c>
      <c r="C138" s="573" t="s">
        <v>454</v>
      </c>
      <c r="D138" s="601" t="s">
        <v>455</v>
      </c>
      <c r="E138" s="573" t="s">
        <v>665</v>
      </c>
      <c r="F138" s="601" t="s">
        <v>666</v>
      </c>
      <c r="G138" s="573" t="s">
        <v>933</v>
      </c>
      <c r="H138" s="573" t="s">
        <v>934</v>
      </c>
      <c r="I138" s="587">
        <v>34448.7353515625</v>
      </c>
      <c r="J138" s="587">
        <v>4</v>
      </c>
      <c r="K138" s="588">
        <v>137794.94140625</v>
      </c>
    </row>
    <row r="139" spans="1:11" ht="14.45" customHeight="1" x14ac:dyDescent="0.2">
      <c r="A139" s="569" t="s">
        <v>446</v>
      </c>
      <c r="B139" s="570" t="s">
        <v>447</v>
      </c>
      <c r="C139" s="573" t="s">
        <v>454</v>
      </c>
      <c r="D139" s="601" t="s">
        <v>455</v>
      </c>
      <c r="E139" s="573" t="s">
        <v>665</v>
      </c>
      <c r="F139" s="601" t="s">
        <v>666</v>
      </c>
      <c r="G139" s="573" t="s">
        <v>935</v>
      </c>
      <c r="H139" s="573" t="s">
        <v>936</v>
      </c>
      <c r="I139" s="587">
        <v>34081.644314236109</v>
      </c>
      <c r="J139" s="587">
        <v>10</v>
      </c>
      <c r="K139" s="588">
        <v>338194.798828125</v>
      </c>
    </row>
    <row r="140" spans="1:11" ht="14.45" customHeight="1" x14ac:dyDescent="0.2">
      <c r="A140" s="569" t="s">
        <v>446</v>
      </c>
      <c r="B140" s="570" t="s">
        <v>447</v>
      </c>
      <c r="C140" s="573" t="s">
        <v>454</v>
      </c>
      <c r="D140" s="601" t="s">
        <v>455</v>
      </c>
      <c r="E140" s="573" t="s">
        <v>665</v>
      </c>
      <c r="F140" s="601" t="s">
        <v>666</v>
      </c>
      <c r="G140" s="573" t="s">
        <v>937</v>
      </c>
      <c r="H140" s="573" t="s">
        <v>938</v>
      </c>
      <c r="I140" s="587">
        <v>10889.994584517046</v>
      </c>
      <c r="J140" s="587">
        <v>12</v>
      </c>
      <c r="K140" s="588">
        <v>130679.9208984375</v>
      </c>
    </row>
    <row r="141" spans="1:11" ht="14.45" customHeight="1" x14ac:dyDescent="0.2">
      <c r="A141" s="569" t="s">
        <v>446</v>
      </c>
      <c r="B141" s="570" t="s">
        <v>447</v>
      </c>
      <c r="C141" s="573" t="s">
        <v>454</v>
      </c>
      <c r="D141" s="601" t="s">
        <v>455</v>
      </c>
      <c r="E141" s="573" t="s">
        <v>665</v>
      </c>
      <c r="F141" s="601" t="s">
        <v>666</v>
      </c>
      <c r="G141" s="573" t="s">
        <v>939</v>
      </c>
      <c r="H141" s="573" t="s">
        <v>940</v>
      </c>
      <c r="I141" s="587">
        <v>51172.109375</v>
      </c>
      <c r="J141" s="587">
        <v>5</v>
      </c>
      <c r="K141" s="588">
        <v>255860.546875</v>
      </c>
    </row>
    <row r="142" spans="1:11" ht="14.45" customHeight="1" x14ac:dyDescent="0.2">
      <c r="A142" s="569" t="s">
        <v>446</v>
      </c>
      <c r="B142" s="570" t="s">
        <v>447</v>
      </c>
      <c r="C142" s="573" t="s">
        <v>454</v>
      </c>
      <c r="D142" s="601" t="s">
        <v>455</v>
      </c>
      <c r="E142" s="573" t="s">
        <v>665</v>
      </c>
      <c r="F142" s="601" t="s">
        <v>666</v>
      </c>
      <c r="G142" s="573" t="s">
        <v>941</v>
      </c>
      <c r="H142" s="573" t="s">
        <v>942</v>
      </c>
      <c r="I142" s="587">
        <v>2821.97998046875</v>
      </c>
      <c r="J142" s="587">
        <v>1</v>
      </c>
      <c r="K142" s="588">
        <v>2821.97998046875</v>
      </c>
    </row>
    <row r="143" spans="1:11" ht="14.45" customHeight="1" x14ac:dyDescent="0.2">
      <c r="A143" s="569" t="s">
        <v>446</v>
      </c>
      <c r="B143" s="570" t="s">
        <v>447</v>
      </c>
      <c r="C143" s="573" t="s">
        <v>454</v>
      </c>
      <c r="D143" s="601" t="s">
        <v>455</v>
      </c>
      <c r="E143" s="573" t="s">
        <v>665</v>
      </c>
      <c r="F143" s="601" t="s">
        <v>666</v>
      </c>
      <c r="G143" s="573" t="s">
        <v>943</v>
      </c>
      <c r="H143" s="573" t="s">
        <v>944</v>
      </c>
      <c r="I143" s="587">
        <v>274.67001342773438</v>
      </c>
      <c r="J143" s="587">
        <v>2</v>
      </c>
      <c r="K143" s="588">
        <v>549.34002685546875</v>
      </c>
    </row>
    <row r="144" spans="1:11" ht="14.45" customHeight="1" x14ac:dyDescent="0.2">
      <c r="A144" s="569" t="s">
        <v>446</v>
      </c>
      <c r="B144" s="570" t="s">
        <v>447</v>
      </c>
      <c r="C144" s="573" t="s">
        <v>454</v>
      </c>
      <c r="D144" s="601" t="s">
        <v>455</v>
      </c>
      <c r="E144" s="573" t="s">
        <v>665</v>
      </c>
      <c r="F144" s="601" t="s">
        <v>666</v>
      </c>
      <c r="G144" s="573" t="s">
        <v>945</v>
      </c>
      <c r="H144" s="573" t="s">
        <v>946</v>
      </c>
      <c r="I144" s="587">
        <v>711.47998046875</v>
      </c>
      <c r="J144" s="587">
        <v>1</v>
      </c>
      <c r="K144" s="588">
        <v>711.47998046875</v>
      </c>
    </row>
    <row r="145" spans="1:11" ht="14.45" customHeight="1" x14ac:dyDescent="0.2">
      <c r="A145" s="569" t="s">
        <v>446</v>
      </c>
      <c r="B145" s="570" t="s">
        <v>447</v>
      </c>
      <c r="C145" s="573" t="s">
        <v>454</v>
      </c>
      <c r="D145" s="601" t="s">
        <v>455</v>
      </c>
      <c r="E145" s="573" t="s">
        <v>665</v>
      </c>
      <c r="F145" s="601" t="s">
        <v>666</v>
      </c>
      <c r="G145" s="573" t="s">
        <v>947</v>
      </c>
      <c r="H145" s="573" t="s">
        <v>948</v>
      </c>
      <c r="I145" s="587">
        <v>19.430000305175781</v>
      </c>
      <c r="J145" s="587">
        <v>470</v>
      </c>
      <c r="K145" s="588">
        <v>9133.3098907470703</v>
      </c>
    </row>
    <row r="146" spans="1:11" ht="14.45" customHeight="1" x14ac:dyDescent="0.2">
      <c r="A146" s="569" t="s">
        <v>446</v>
      </c>
      <c r="B146" s="570" t="s">
        <v>447</v>
      </c>
      <c r="C146" s="573" t="s">
        <v>454</v>
      </c>
      <c r="D146" s="601" t="s">
        <v>455</v>
      </c>
      <c r="E146" s="573" t="s">
        <v>665</v>
      </c>
      <c r="F146" s="601" t="s">
        <v>666</v>
      </c>
      <c r="G146" s="573" t="s">
        <v>949</v>
      </c>
      <c r="H146" s="573" t="s">
        <v>950</v>
      </c>
      <c r="I146" s="587">
        <v>21.049999237060547</v>
      </c>
      <c r="J146" s="587">
        <v>1632</v>
      </c>
      <c r="K146" s="588">
        <v>34360.10107421875</v>
      </c>
    </row>
    <row r="147" spans="1:11" ht="14.45" customHeight="1" x14ac:dyDescent="0.2">
      <c r="A147" s="569" t="s">
        <v>446</v>
      </c>
      <c r="B147" s="570" t="s">
        <v>447</v>
      </c>
      <c r="C147" s="573" t="s">
        <v>454</v>
      </c>
      <c r="D147" s="601" t="s">
        <v>455</v>
      </c>
      <c r="E147" s="573" t="s">
        <v>665</v>
      </c>
      <c r="F147" s="601" t="s">
        <v>666</v>
      </c>
      <c r="G147" s="573" t="s">
        <v>951</v>
      </c>
      <c r="H147" s="573" t="s">
        <v>952</v>
      </c>
      <c r="I147" s="587">
        <v>239.58000183105469</v>
      </c>
      <c r="J147" s="587">
        <v>23</v>
      </c>
      <c r="K147" s="588">
        <v>5510.3400115966797</v>
      </c>
    </row>
    <row r="148" spans="1:11" ht="14.45" customHeight="1" x14ac:dyDescent="0.2">
      <c r="A148" s="569" t="s">
        <v>446</v>
      </c>
      <c r="B148" s="570" t="s">
        <v>447</v>
      </c>
      <c r="C148" s="573" t="s">
        <v>454</v>
      </c>
      <c r="D148" s="601" t="s">
        <v>455</v>
      </c>
      <c r="E148" s="573" t="s">
        <v>665</v>
      </c>
      <c r="F148" s="601" t="s">
        <v>666</v>
      </c>
      <c r="G148" s="573" t="s">
        <v>953</v>
      </c>
      <c r="H148" s="573" t="s">
        <v>954</v>
      </c>
      <c r="I148" s="587">
        <v>9.0720001220703121</v>
      </c>
      <c r="J148" s="587">
        <v>60</v>
      </c>
      <c r="K148" s="588">
        <v>544.13999176025391</v>
      </c>
    </row>
    <row r="149" spans="1:11" ht="14.45" customHeight="1" x14ac:dyDescent="0.2">
      <c r="A149" s="569" t="s">
        <v>446</v>
      </c>
      <c r="B149" s="570" t="s">
        <v>447</v>
      </c>
      <c r="C149" s="573" t="s">
        <v>454</v>
      </c>
      <c r="D149" s="601" t="s">
        <v>455</v>
      </c>
      <c r="E149" s="573" t="s">
        <v>665</v>
      </c>
      <c r="F149" s="601" t="s">
        <v>666</v>
      </c>
      <c r="G149" s="573" t="s">
        <v>955</v>
      </c>
      <c r="H149" s="573" t="s">
        <v>956</v>
      </c>
      <c r="I149" s="587">
        <v>3862.3191731770835</v>
      </c>
      <c r="J149" s="587">
        <v>37</v>
      </c>
      <c r="K149" s="588">
        <v>142905.76025390625</v>
      </c>
    </row>
    <row r="150" spans="1:11" ht="14.45" customHeight="1" x14ac:dyDescent="0.2">
      <c r="A150" s="569" t="s">
        <v>446</v>
      </c>
      <c r="B150" s="570" t="s">
        <v>447</v>
      </c>
      <c r="C150" s="573" t="s">
        <v>454</v>
      </c>
      <c r="D150" s="601" t="s">
        <v>455</v>
      </c>
      <c r="E150" s="573" t="s">
        <v>665</v>
      </c>
      <c r="F150" s="601" t="s">
        <v>666</v>
      </c>
      <c r="G150" s="573" t="s">
        <v>957</v>
      </c>
      <c r="H150" s="573" t="s">
        <v>958</v>
      </c>
      <c r="I150" s="587">
        <v>3862.320068359375</v>
      </c>
      <c r="J150" s="587">
        <v>37</v>
      </c>
      <c r="K150" s="588">
        <v>142905.83837890625</v>
      </c>
    </row>
    <row r="151" spans="1:11" ht="14.45" customHeight="1" x14ac:dyDescent="0.2">
      <c r="A151" s="569" t="s">
        <v>446</v>
      </c>
      <c r="B151" s="570" t="s">
        <v>447</v>
      </c>
      <c r="C151" s="573" t="s">
        <v>454</v>
      </c>
      <c r="D151" s="601" t="s">
        <v>455</v>
      </c>
      <c r="E151" s="573" t="s">
        <v>665</v>
      </c>
      <c r="F151" s="601" t="s">
        <v>666</v>
      </c>
      <c r="G151" s="573" t="s">
        <v>959</v>
      </c>
      <c r="H151" s="573" t="s">
        <v>960</v>
      </c>
      <c r="I151" s="587">
        <v>4248.5498046875</v>
      </c>
      <c r="J151" s="587">
        <v>37</v>
      </c>
      <c r="K151" s="588">
        <v>157196.4111328125</v>
      </c>
    </row>
    <row r="152" spans="1:11" ht="14.45" customHeight="1" x14ac:dyDescent="0.2">
      <c r="A152" s="569" t="s">
        <v>446</v>
      </c>
      <c r="B152" s="570" t="s">
        <v>447</v>
      </c>
      <c r="C152" s="573" t="s">
        <v>454</v>
      </c>
      <c r="D152" s="601" t="s">
        <v>455</v>
      </c>
      <c r="E152" s="573" t="s">
        <v>665</v>
      </c>
      <c r="F152" s="601" t="s">
        <v>666</v>
      </c>
      <c r="G152" s="573" t="s">
        <v>961</v>
      </c>
      <c r="H152" s="573" t="s">
        <v>962</v>
      </c>
      <c r="I152" s="587">
        <v>1818.6300048828125</v>
      </c>
      <c r="J152" s="587">
        <v>1</v>
      </c>
      <c r="K152" s="588">
        <v>1818.6300048828125</v>
      </c>
    </row>
    <row r="153" spans="1:11" ht="14.45" customHeight="1" x14ac:dyDescent="0.2">
      <c r="A153" s="569" t="s">
        <v>446</v>
      </c>
      <c r="B153" s="570" t="s">
        <v>447</v>
      </c>
      <c r="C153" s="573" t="s">
        <v>454</v>
      </c>
      <c r="D153" s="601" t="s">
        <v>455</v>
      </c>
      <c r="E153" s="573" t="s">
        <v>665</v>
      </c>
      <c r="F153" s="601" t="s">
        <v>666</v>
      </c>
      <c r="G153" s="573" t="s">
        <v>963</v>
      </c>
      <c r="H153" s="573" t="s">
        <v>964</v>
      </c>
      <c r="I153" s="587">
        <v>261.3599853515625</v>
      </c>
      <c r="J153" s="587">
        <v>1</v>
      </c>
      <c r="K153" s="588">
        <v>261.3599853515625</v>
      </c>
    </row>
    <row r="154" spans="1:11" ht="14.45" customHeight="1" x14ac:dyDescent="0.2">
      <c r="A154" s="569" t="s">
        <v>446</v>
      </c>
      <c r="B154" s="570" t="s">
        <v>447</v>
      </c>
      <c r="C154" s="573" t="s">
        <v>454</v>
      </c>
      <c r="D154" s="601" t="s">
        <v>455</v>
      </c>
      <c r="E154" s="573" t="s">
        <v>665</v>
      </c>
      <c r="F154" s="601" t="s">
        <v>666</v>
      </c>
      <c r="G154" s="573" t="s">
        <v>965</v>
      </c>
      <c r="H154" s="573" t="s">
        <v>966</v>
      </c>
      <c r="I154" s="587">
        <v>71.389999389648438</v>
      </c>
      <c r="J154" s="587">
        <v>1</v>
      </c>
      <c r="K154" s="588">
        <v>71.389999389648438</v>
      </c>
    </row>
    <row r="155" spans="1:11" ht="14.45" customHeight="1" x14ac:dyDescent="0.2">
      <c r="A155" s="569" t="s">
        <v>446</v>
      </c>
      <c r="B155" s="570" t="s">
        <v>447</v>
      </c>
      <c r="C155" s="573" t="s">
        <v>454</v>
      </c>
      <c r="D155" s="601" t="s">
        <v>455</v>
      </c>
      <c r="E155" s="573" t="s">
        <v>665</v>
      </c>
      <c r="F155" s="601" t="s">
        <v>666</v>
      </c>
      <c r="G155" s="573" t="s">
        <v>967</v>
      </c>
      <c r="H155" s="573" t="s">
        <v>968</v>
      </c>
      <c r="I155" s="587">
        <v>5847.5798136393232</v>
      </c>
      <c r="J155" s="587">
        <v>3</v>
      </c>
      <c r="K155" s="588">
        <v>17542.739440917969</v>
      </c>
    </row>
    <row r="156" spans="1:11" ht="14.45" customHeight="1" x14ac:dyDescent="0.2">
      <c r="A156" s="569" t="s">
        <v>446</v>
      </c>
      <c r="B156" s="570" t="s">
        <v>447</v>
      </c>
      <c r="C156" s="573" t="s">
        <v>454</v>
      </c>
      <c r="D156" s="601" t="s">
        <v>455</v>
      </c>
      <c r="E156" s="573" t="s">
        <v>665</v>
      </c>
      <c r="F156" s="601" t="s">
        <v>666</v>
      </c>
      <c r="G156" s="573" t="s">
        <v>969</v>
      </c>
      <c r="H156" s="573" t="s">
        <v>970</v>
      </c>
      <c r="I156" s="587">
        <v>2178</v>
      </c>
      <c r="J156" s="587">
        <v>1</v>
      </c>
      <c r="K156" s="588">
        <v>2178</v>
      </c>
    </row>
    <row r="157" spans="1:11" ht="14.45" customHeight="1" x14ac:dyDescent="0.2">
      <c r="A157" s="569" t="s">
        <v>446</v>
      </c>
      <c r="B157" s="570" t="s">
        <v>447</v>
      </c>
      <c r="C157" s="573" t="s">
        <v>454</v>
      </c>
      <c r="D157" s="601" t="s">
        <v>455</v>
      </c>
      <c r="E157" s="573" t="s">
        <v>665</v>
      </c>
      <c r="F157" s="601" t="s">
        <v>666</v>
      </c>
      <c r="G157" s="573" t="s">
        <v>971</v>
      </c>
      <c r="H157" s="573" t="s">
        <v>972</v>
      </c>
      <c r="I157" s="587">
        <v>8436</v>
      </c>
      <c r="J157" s="587">
        <v>1</v>
      </c>
      <c r="K157" s="588">
        <v>8436</v>
      </c>
    </row>
    <row r="158" spans="1:11" ht="14.45" customHeight="1" x14ac:dyDescent="0.2">
      <c r="A158" s="569" t="s">
        <v>446</v>
      </c>
      <c r="B158" s="570" t="s">
        <v>447</v>
      </c>
      <c r="C158" s="573" t="s">
        <v>454</v>
      </c>
      <c r="D158" s="601" t="s">
        <v>455</v>
      </c>
      <c r="E158" s="573" t="s">
        <v>665</v>
      </c>
      <c r="F158" s="601" t="s">
        <v>666</v>
      </c>
      <c r="G158" s="573" t="s">
        <v>973</v>
      </c>
      <c r="H158" s="573" t="s">
        <v>974</v>
      </c>
      <c r="I158" s="587">
        <v>2821.97998046875</v>
      </c>
      <c r="J158" s="587">
        <v>1</v>
      </c>
      <c r="K158" s="588">
        <v>2821.97998046875</v>
      </c>
    </row>
    <row r="159" spans="1:11" ht="14.45" customHeight="1" x14ac:dyDescent="0.2">
      <c r="A159" s="569" t="s">
        <v>446</v>
      </c>
      <c r="B159" s="570" t="s">
        <v>447</v>
      </c>
      <c r="C159" s="573" t="s">
        <v>454</v>
      </c>
      <c r="D159" s="601" t="s">
        <v>455</v>
      </c>
      <c r="E159" s="573" t="s">
        <v>665</v>
      </c>
      <c r="F159" s="601" t="s">
        <v>666</v>
      </c>
      <c r="G159" s="573" t="s">
        <v>975</v>
      </c>
      <c r="H159" s="573" t="s">
        <v>976</v>
      </c>
      <c r="I159" s="587">
        <v>4840</v>
      </c>
      <c r="J159" s="587">
        <v>17</v>
      </c>
      <c r="K159" s="588">
        <v>82280</v>
      </c>
    </row>
    <row r="160" spans="1:11" ht="14.45" customHeight="1" x14ac:dyDescent="0.2">
      <c r="A160" s="569" t="s">
        <v>446</v>
      </c>
      <c r="B160" s="570" t="s">
        <v>447</v>
      </c>
      <c r="C160" s="573" t="s">
        <v>454</v>
      </c>
      <c r="D160" s="601" t="s">
        <v>455</v>
      </c>
      <c r="E160" s="573" t="s">
        <v>665</v>
      </c>
      <c r="F160" s="601" t="s">
        <v>666</v>
      </c>
      <c r="G160" s="573" t="s">
        <v>977</v>
      </c>
      <c r="H160" s="573" t="s">
        <v>978</v>
      </c>
      <c r="I160" s="587">
        <v>464.6400146484375</v>
      </c>
      <c r="J160" s="587">
        <v>4</v>
      </c>
      <c r="K160" s="588">
        <v>1858.56005859375</v>
      </c>
    </row>
    <row r="161" spans="1:11" ht="14.45" customHeight="1" x14ac:dyDescent="0.2">
      <c r="A161" s="569" t="s">
        <v>446</v>
      </c>
      <c r="B161" s="570" t="s">
        <v>447</v>
      </c>
      <c r="C161" s="573" t="s">
        <v>454</v>
      </c>
      <c r="D161" s="601" t="s">
        <v>455</v>
      </c>
      <c r="E161" s="573" t="s">
        <v>665</v>
      </c>
      <c r="F161" s="601" t="s">
        <v>666</v>
      </c>
      <c r="G161" s="573" t="s">
        <v>979</v>
      </c>
      <c r="H161" s="573" t="s">
        <v>980</v>
      </c>
      <c r="I161" s="587">
        <v>1203.6344604492188</v>
      </c>
      <c r="J161" s="587">
        <v>15</v>
      </c>
      <c r="K161" s="588">
        <v>17732.28955078125</v>
      </c>
    </row>
    <row r="162" spans="1:11" ht="14.45" customHeight="1" x14ac:dyDescent="0.2">
      <c r="A162" s="569" t="s">
        <v>446</v>
      </c>
      <c r="B162" s="570" t="s">
        <v>447</v>
      </c>
      <c r="C162" s="573" t="s">
        <v>454</v>
      </c>
      <c r="D162" s="601" t="s">
        <v>455</v>
      </c>
      <c r="E162" s="573" t="s">
        <v>665</v>
      </c>
      <c r="F162" s="601" t="s">
        <v>666</v>
      </c>
      <c r="G162" s="573" t="s">
        <v>981</v>
      </c>
      <c r="H162" s="573" t="s">
        <v>982</v>
      </c>
      <c r="I162" s="587">
        <v>139.14999389648438</v>
      </c>
      <c r="J162" s="587">
        <v>8</v>
      </c>
      <c r="K162" s="588">
        <v>1113.2000122070313</v>
      </c>
    </row>
    <row r="163" spans="1:11" ht="14.45" customHeight="1" x14ac:dyDescent="0.2">
      <c r="A163" s="569" t="s">
        <v>446</v>
      </c>
      <c r="B163" s="570" t="s">
        <v>447</v>
      </c>
      <c r="C163" s="573" t="s">
        <v>454</v>
      </c>
      <c r="D163" s="601" t="s">
        <v>455</v>
      </c>
      <c r="E163" s="573" t="s">
        <v>665</v>
      </c>
      <c r="F163" s="601" t="s">
        <v>666</v>
      </c>
      <c r="G163" s="573" t="s">
        <v>983</v>
      </c>
      <c r="H163" s="573" t="s">
        <v>984</v>
      </c>
      <c r="I163" s="587">
        <v>1268.0786539713542</v>
      </c>
      <c r="J163" s="587">
        <v>20</v>
      </c>
      <c r="K163" s="588">
        <v>25361.5595703125</v>
      </c>
    </row>
    <row r="164" spans="1:11" ht="14.45" customHeight="1" x14ac:dyDescent="0.2">
      <c r="A164" s="569" t="s">
        <v>446</v>
      </c>
      <c r="B164" s="570" t="s">
        <v>447</v>
      </c>
      <c r="C164" s="573" t="s">
        <v>454</v>
      </c>
      <c r="D164" s="601" t="s">
        <v>455</v>
      </c>
      <c r="E164" s="573" t="s">
        <v>665</v>
      </c>
      <c r="F164" s="601" t="s">
        <v>666</v>
      </c>
      <c r="G164" s="573" t="s">
        <v>985</v>
      </c>
      <c r="H164" s="573" t="s">
        <v>986</v>
      </c>
      <c r="I164" s="587">
        <v>11.649999618530273</v>
      </c>
      <c r="J164" s="587">
        <v>20</v>
      </c>
      <c r="K164" s="588">
        <v>233.05000305175781</v>
      </c>
    </row>
    <row r="165" spans="1:11" ht="14.45" customHeight="1" x14ac:dyDescent="0.2">
      <c r="A165" s="569" t="s">
        <v>446</v>
      </c>
      <c r="B165" s="570" t="s">
        <v>447</v>
      </c>
      <c r="C165" s="573" t="s">
        <v>454</v>
      </c>
      <c r="D165" s="601" t="s">
        <v>455</v>
      </c>
      <c r="E165" s="573" t="s">
        <v>665</v>
      </c>
      <c r="F165" s="601" t="s">
        <v>666</v>
      </c>
      <c r="G165" s="573" t="s">
        <v>987</v>
      </c>
      <c r="H165" s="573" t="s">
        <v>988</v>
      </c>
      <c r="I165" s="587">
        <v>10.369999885559082</v>
      </c>
      <c r="J165" s="587">
        <v>12400</v>
      </c>
      <c r="K165" s="588">
        <v>128584.27758789063</v>
      </c>
    </row>
    <row r="166" spans="1:11" ht="14.45" customHeight="1" x14ac:dyDescent="0.2">
      <c r="A166" s="569" t="s">
        <v>446</v>
      </c>
      <c r="B166" s="570" t="s">
        <v>447</v>
      </c>
      <c r="C166" s="573" t="s">
        <v>454</v>
      </c>
      <c r="D166" s="601" t="s">
        <v>455</v>
      </c>
      <c r="E166" s="573" t="s">
        <v>665</v>
      </c>
      <c r="F166" s="601" t="s">
        <v>666</v>
      </c>
      <c r="G166" s="573" t="s">
        <v>989</v>
      </c>
      <c r="H166" s="573" t="s">
        <v>990</v>
      </c>
      <c r="I166" s="587">
        <v>56.586666107177734</v>
      </c>
      <c r="J166" s="587">
        <v>3</v>
      </c>
      <c r="K166" s="588">
        <v>169.7599983215332</v>
      </c>
    </row>
    <row r="167" spans="1:11" ht="14.45" customHeight="1" x14ac:dyDescent="0.2">
      <c r="A167" s="569" t="s">
        <v>446</v>
      </c>
      <c r="B167" s="570" t="s">
        <v>447</v>
      </c>
      <c r="C167" s="573" t="s">
        <v>454</v>
      </c>
      <c r="D167" s="601" t="s">
        <v>455</v>
      </c>
      <c r="E167" s="573" t="s">
        <v>665</v>
      </c>
      <c r="F167" s="601" t="s">
        <v>666</v>
      </c>
      <c r="G167" s="573" t="s">
        <v>991</v>
      </c>
      <c r="H167" s="573" t="s">
        <v>992</v>
      </c>
      <c r="I167" s="587">
        <v>68.970001220703125</v>
      </c>
      <c r="J167" s="587">
        <v>9</v>
      </c>
      <c r="K167" s="588">
        <v>620.73001098632813</v>
      </c>
    </row>
    <row r="168" spans="1:11" ht="14.45" customHeight="1" x14ac:dyDescent="0.2">
      <c r="A168" s="569" t="s">
        <v>446</v>
      </c>
      <c r="B168" s="570" t="s">
        <v>447</v>
      </c>
      <c r="C168" s="573" t="s">
        <v>454</v>
      </c>
      <c r="D168" s="601" t="s">
        <v>455</v>
      </c>
      <c r="E168" s="573" t="s">
        <v>665</v>
      </c>
      <c r="F168" s="601" t="s">
        <v>666</v>
      </c>
      <c r="G168" s="573" t="s">
        <v>993</v>
      </c>
      <c r="H168" s="573" t="s">
        <v>994</v>
      </c>
      <c r="I168" s="587">
        <v>116.16000366210938</v>
      </c>
      <c r="J168" s="587">
        <v>2</v>
      </c>
      <c r="K168" s="588">
        <v>232.32000732421875</v>
      </c>
    </row>
    <row r="169" spans="1:11" ht="14.45" customHeight="1" x14ac:dyDescent="0.2">
      <c r="A169" s="569" t="s">
        <v>446</v>
      </c>
      <c r="B169" s="570" t="s">
        <v>447</v>
      </c>
      <c r="C169" s="573" t="s">
        <v>454</v>
      </c>
      <c r="D169" s="601" t="s">
        <v>455</v>
      </c>
      <c r="E169" s="573" t="s">
        <v>665</v>
      </c>
      <c r="F169" s="601" t="s">
        <v>666</v>
      </c>
      <c r="G169" s="573" t="s">
        <v>995</v>
      </c>
      <c r="H169" s="573" t="s">
        <v>996</v>
      </c>
      <c r="I169" s="587">
        <v>14643.063151041666</v>
      </c>
      <c r="J169" s="587">
        <v>9</v>
      </c>
      <c r="K169" s="588">
        <v>131787.5791015625</v>
      </c>
    </row>
    <row r="170" spans="1:11" ht="14.45" customHeight="1" x14ac:dyDescent="0.2">
      <c r="A170" s="569" t="s">
        <v>446</v>
      </c>
      <c r="B170" s="570" t="s">
        <v>447</v>
      </c>
      <c r="C170" s="573" t="s">
        <v>454</v>
      </c>
      <c r="D170" s="601" t="s">
        <v>455</v>
      </c>
      <c r="E170" s="573" t="s">
        <v>665</v>
      </c>
      <c r="F170" s="601" t="s">
        <v>666</v>
      </c>
      <c r="G170" s="573" t="s">
        <v>997</v>
      </c>
      <c r="H170" s="573" t="s">
        <v>998</v>
      </c>
      <c r="I170" s="587">
        <v>3212.989990234375</v>
      </c>
      <c r="J170" s="587">
        <v>3</v>
      </c>
      <c r="K170" s="588">
        <v>9638.969970703125</v>
      </c>
    </row>
    <row r="171" spans="1:11" ht="14.45" customHeight="1" x14ac:dyDescent="0.2">
      <c r="A171" s="569" t="s">
        <v>446</v>
      </c>
      <c r="B171" s="570" t="s">
        <v>447</v>
      </c>
      <c r="C171" s="573" t="s">
        <v>454</v>
      </c>
      <c r="D171" s="601" t="s">
        <v>455</v>
      </c>
      <c r="E171" s="573" t="s">
        <v>665</v>
      </c>
      <c r="F171" s="601" t="s">
        <v>666</v>
      </c>
      <c r="G171" s="573" t="s">
        <v>999</v>
      </c>
      <c r="H171" s="573" t="s">
        <v>1000</v>
      </c>
      <c r="I171" s="587">
        <v>435.60000610351563</v>
      </c>
      <c r="J171" s="587">
        <v>2</v>
      </c>
      <c r="K171" s="588">
        <v>871.20001220703125</v>
      </c>
    </row>
    <row r="172" spans="1:11" ht="14.45" customHeight="1" x14ac:dyDescent="0.2">
      <c r="A172" s="569" t="s">
        <v>446</v>
      </c>
      <c r="B172" s="570" t="s">
        <v>447</v>
      </c>
      <c r="C172" s="573" t="s">
        <v>454</v>
      </c>
      <c r="D172" s="601" t="s">
        <v>455</v>
      </c>
      <c r="E172" s="573" t="s">
        <v>665</v>
      </c>
      <c r="F172" s="601" t="s">
        <v>666</v>
      </c>
      <c r="G172" s="573" t="s">
        <v>1001</v>
      </c>
      <c r="H172" s="573" t="s">
        <v>1002</v>
      </c>
      <c r="I172" s="587">
        <v>7557.373490767045</v>
      </c>
      <c r="J172" s="587">
        <v>27</v>
      </c>
      <c r="K172" s="588">
        <v>204049.06201171875</v>
      </c>
    </row>
    <row r="173" spans="1:11" ht="14.45" customHeight="1" x14ac:dyDescent="0.2">
      <c r="A173" s="569" t="s">
        <v>446</v>
      </c>
      <c r="B173" s="570" t="s">
        <v>447</v>
      </c>
      <c r="C173" s="573" t="s">
        <v>454</v>
      </c>
      <c r="D173" s="601" t="s">
        <v>455</v>
      </c>
      <c r="E173" s="573" t="s">
        <v>665</v>
      </c>
      <c r="F173" s="601" t="s">
        <v>666</v>
      </c>
      <c r="G173" s="573" t="s">
        <v>1003</v>
      </c>
      <c r="H173" s="573" t="s">
        <v>1004</v>
      </c>
      <c r="I173" s="587">
        <v>3212.989990234375</v>
      </c>
      <c r="J173" s="587">
        <v>2</v>
      </c>
      <c r="K173" s="588">
        <v>6425.97998046875</v>
      </c>
    </row>
    <row r="174" spans="1:11" ht="14.45" customHeight="1" x14ac:dyDescent="0.2">
      <c r="A174" s="569" t="s">
        <v>446</v>
      </c>
      <c r="B174" s="570" t="s">
        <v>447</v>
      </c>
      <c r="C174" s="573" t="s">
        <v>454</v>
      </c>
      <c r="D174" s="601" t="s">
        <v>455</v>
      </c>
      <c r="E174" s="573" t="s">
        <v>665</v>
      </c>
      <c r="F174" s="601" t="s">
        <v>666</v>
      </c>
      <c r="G174" s="573" t="s">
        <v>1005</v>
      </c>
      <c r="H174" s="573" t="s">
        <v>1006</v>
      </c>
      <c r="I174" s="587">
        <v>7556.2114746093748</v>
      </c>
      <c r="J174" s="587">
        <v>26</v>
      </c>
      <c r="K174" s="588">
        <v>196461.4775390625</v>
      </c>
    </row>
    <row r="175" spans="1:11" ht="14.45" customHeight="1" x14ac:dyDescent="0.2">
      <c r="A175" s="569" t="s">
        <v>446</v>
      </c>
      <c r="B175" s="570" t="s">
        <v>447</v>
      </c>
      <c r="C175" s="573" t="s">
        <v>454</v>
      </c>
      <c r="D175" s="601" t="s">
        <v>455</v>
      </c>
      <c r="E175" s="573" t="s">
        <v>665</v>
      </c>
      <c r="F175" s="601" t="s">
        <v>666</v>
      </c>
      <c r="G175" s="573" t="s">
        <v>1007</v>
      </c>
      <c r="H175" s="573" t="s">
        <v>1008</v>
      </c>
      <c r="I175" s="587">
        <v>3212.989990234375</v>
      </c>
      <c r="J175" s="587">
        <v>3</v>
      </c>
      <c r="K175" s="588">
        <v>9638.969970703125</v>
      </c>
    </row>
    <row r="176" spans="1:11" ht="14.45" customHeight="1" x14ac:dyDescent="0.2">
      <c r="A176" s="569" t="s">
        <v>446</v>
      </c>
      <c r="B176" s="570" t="s">
        <v>447</v>
      </c>
      <c r="C176" s="573" t="s">
        <v>454</v>
      </c>
      <c r="D176" s="601" t="s">
        <v>455</v>
      </c>
      <c r="E176" s="573" t="s">
        <v>665</v>
      </c>
      <c r="F176" s="601" t="s">
        <v>666</v>
      </c>
      <c r="G176" s="573" t="s">
        <v>1009</v>
      </c>
      <c r="H176" s="573" t="s">
        <v>1010</v>
      </c>
      <c r="I176" s="587">
        <v>6427.126627604167</v>
      </c>
      <c r="J176" s="587">
        <v>3</v>
      </c>
      <c r="K176" s="588">
        <v>19281.3798828125</v>
      </c>
    </row>
    <row r="177" spans="1:11" ht="14.45" customHeight="1" x14ac:dyDescent="0.2">
      <c r="A177" s="569" t="s">
        <v>446</v>
      </c>
      <c r="B177" s="570" t="s">
        <v>447</v>
      </c>
      <c r="C177" s="573" t="s">
        <v>454</v>
      </c>
      <c r="D177" s="601" t="s">
        <v>455</v>
      </c>
      <c r="E177" s="573" t="s">
        <v>665</v>
      </c>
      <c r="F177" s="601" t="s">
        <v>666</v>
      </c>
      <c r="G177" s="573" t="s">
        <v>1011</v>
      </c>
      <c r="H177" s="573" t="s">
        <v>1012</v>
      </c>
      <c r="I177" s="587">
        <v>3212.989990234375</v>
      </c>
      <c r="J177" s="587">
        <v>3</v>
      </c>
      <c r="K177" s="588">
        <v>9638.969970703125</v>
      </c>
    </row>
    <row r="178" spans="1:11" ht="14.45" customHeight="1" x14ac:dyDescent="0.2">
      <c r="A178" s="569" t="s">
        <v>446</v>
      </c>
      <c r="B178" s="570" t="s">
        <v>447</v>
      </c>
      <c r="C178" s="573" t="s">
        <v>454</v>
      </c>
      <c r="D178" s="601" t="s">
        <v>455</v>
      </c>
      <c r="E178" s="573" t="s">
        <v>665</v>
      </c>
      <c r="F178" s="601" t="s">
        <v>666</v>
      </c>
      <c r="G178" s="573" t="s">
        <v>1013</v>
      </c>
      <c r="H178" s="573" t="s">
        <v>1014</v>
      </c>
      <c r="I178" s="587">
        <v>3278.0400390625</v>
      </c>
      <c r="J178" s="587">
        <v>2</v>
      </c>
      <c r="K178" s="588">
        <v>6556.080078125</v>
      </c>
    </row>
    <row r="179" spans="1:11" ht="14.45" customHeight="1" x14ac:dyDescent="0.2">
      <c r="A179" s="569" t="s">
        <v>446</v>
      </c>
      <c r="B179" s="570" t="s">
        <v>447</v>
      </c>
      <c r="C179" s="573" t="s">
        <v>454</v>
      </c>
      <c r="D179" s="601" t="s">
        <v>455</v>
      </c>
      <c r="E179" s="573" t="s">
        <v>665</v>
      </c>
      <c r="F179" s="601" t="s">
        <v>666</v>
      </c>
      <c r="G179" s="573" t="s">
        <v>1015</v>
      </c>
      <c r="H179" s="573" t="s">
        <v>1016</v>
      </c>
      <c r="I179" s="587">
        <v>3278.0400390625</v>
      </c>
      <c r="J179" s="587">
        <v>3</v>
      </c>
      <c r="K179" s="588">
        <v>9834.1201171875</v>
      </c>
    </row>
    <row r="180" spans="1:11" ht="14.45" customHeight="1" x14ac:dyDescent="0.2">
      <c r="A180" s="569" t="s">
        <v>446</v>
      </c>
      <c r="B180" s="570" t="s">
        <v>447</v>
      </c>
      <c r="C180" s="573" t="s">
        <v>454</v>
      </c>
      <c r="D180" s="601" t="s">
        <v>455</v>
      </c>
      <c r="E180" s="573" t="s">
        <v>665</v>
      </c>
      <c r="F180" s="601" t="s">
        <v>666</v>
      </c>
      <c r="G180" s="573" t="s">
        <v>1017</v>
      </c>
      <c r="H180" s="573" t="s">
        <v>1018</v>
      </c>
      <c r="I180" s="587">
        <v>1.2100000381469727</v>
      </c>
      <c r="J180" s="587">
        <v>2</v>
      </c>
      <c r="K180" s="588">
        <v>2.4200000762939453</v>
      </c>
    </row>
    <row r="181" spans="1:11" ht="14.45" customHeight="1" x14ac:dyDescent="0.2">
      <c r="A181" s="569" t="s">
        <v>446</v>
      </c>
      <c r="B181" s="570" t="s">
        <v>447</v>
      </c>
      <c r="C181" s="573" t="s">
        <v>454</v>
      </c>
      <c r="D181" s="601" t="s">
        <v>455</v>
      </c>
      <c r="E181" s="573" t="s">
        <v>665</v>
      </c>
      <c r="F181" s="601" t="s">
        <v>666</v>
      </c>
      <c r="G181" s="573" t="s">
        <v>1019</v>
      </c>
      <c r="H181" s="573" t="s">
        <v>1020</v>
      </c>
      <c r="I181" s="587">
        <v>8626.0385044642862</v>
      </c>
      <c r="J181" s="587">
        <v>16</v>
      </c>
      <c r="K181" s="588">
        <v>138016.619140625</v>
      </c>
    </row>
    <row r="182" spans="1:11" ht="14.45" customHeight="1" x14ac:dyDescent="0.2">
      <c r="A182" s="569" t="s">
        <v>446</v>
      </c>
      <c r="B182" s="570" t="s">
        <v>447</v>
      </c>
      <c r="C182" s="573" t="s">
        <v>454</v>
      </c>
      <c r="D182" s="601" t="s">
        <v>455</v>
      </c>
      <c r="E182" s="573" t="s">
        <v>665</v>
      </c>
      <c r="F182" s="601" t="s">
        <v>666</v>
      </c>
      <c r="G182" s="573" t="s">
        <v>1021</v>
      </c>
      <c r="H182" s="573" t="s">
        <v>1022</v>
      </c>
      <c r="I182" s="587">
        <v>8626.0400390625</v>
      </c>
      <c r="J182" s="587">
        <v>14</v>
      </c>
      <c r="K182" s="588">
        <v>120764.5712890625</v>
      </c>
    </row>
    <row r="183" spans="1:11" ht="14.45" customHeight="1" x14ac:dyDescent="0.2">
      <c r="A183" s="569" t="s">
        <v>446</v>
      </c>
      <c r="B183" s="570" t="s">
        <v>447</v>
      </c>
      <c r="C183" s="573" t="s">
        <v>454</v>
      </c>
      <c r="D183" s="601" t="s">
        <v>455</v>
      </c>
      <c r="E183" s="573" t="s">
        <v>665</v>
      </c>
      <c r="F183" s="601" t="s">
        <v>666</v>
      </c>
      <c r="G183" s="573" t="s">
        <v>1023</v>
      </c>
      <c r="H183" s="573" t="s">
        <v>1024</v>
      </c>
      <c r="I183" s="587">
        <v>6946.3716145833332</v>
      </c>
      <c r="J183" s="587">
        <v>65</v>
      </c>
      <c r="K183" s="588">
        <v>451514.013671875</v>
      </c>
    </row>
    <row r="184" spans="1:11" ht="14.45" customHeight="1" x14ac:dyDescent="0.2">
      <c r="A184" s="569" t="s">
        <v>446</v>
      </c>
      <c r="B184" s="570" t="s">
        <v>447</v>
      </c>
      <c r="C184" s="573" t="s">
        <v>454</v>
      </c>
      <c r="D184" s="601" t="s">
        <v>455</v>
      </c>
      <c r="E184" s="573" t="s">
        <v>665</v>
      </c>
      <c r="F184" s="601" t="s">
        <v>666</v>
      </c>
      <c r="G184" s="573" t="s">
        <v>1025</v>
      </c>
      <c r="H184" s="573" t="s">
        <v>1026</v>
      </c>
      <c r="I184" s="587">
        <v>6946.3706705729164</v>
      </c>
      <c r="J184" s="587">
        <v>65</v>
      </c>
      <c r="K184" s="588">
        <v>451513.96484375</v>
      </c>
    </row>
    <row r="185" spans="1:11" ht="14.45" customHeight="1" x14ac:dyDescent="0.2">
      <c r="A185" s="569" t="s">
        <v>446</v>
      </c>
      <c r="B185" s="570" t="s">
        <v>447</v>
      </c>
      <c r="C185" s="573" t="s">
        <v>454</v>
      </c>
      <c r="D185" s="601" t="s">
        <v>455</v>
      </c>
      <c r="E185" s="573" t="s">
        <v>665</v>
      </c>
      <c r="F185" s="601" t="s">
        <v>666</v>
      </c>
      <c r="G185" s="573" t="s">
        <v>1027</v>
      </c>
      <c r="H185" s="573" t="s">
        <v>1028</v>
      </c>
      <c r="I185" s="587">
        <v>12342</v>
      </c>
      <c r="J185" s="587">
        <v>1</v>
      </c>
      <c r="K185" s="588">
        <v>12342</v>
      </c>
    </row>
    <row r="186" spans="1:11" ht="14.45" customHeight="1" x14ac:dyDescent="0.2">
      <c r="A186" s="569" t="s">
        <v>446</v>
      </c>
      <c r="B186" s="570" t="s">
        <v>447</v>
      </c>
      <c r="C186" s="573" t="s">
        <v>454</v>
      </c>
      <c r="D186" s="601" t="s">
        <v>455</v>
      </c>
      <c r="E186" s="573" t="s">
        <v>665</v>
      </c>
      <c r="F186" s="601" t="s">
        <v>666</v>
      </c>
      <c r="G186" s="573" t="s">
        <v>1029</v>
      </c>
      <c r="H186" s="573" t="s">
        <v>1030</v>
      </c>
      <c r="I186" s="587">
        <v>1.2100000381469727</v>
      </c>
      <c r="J186" s="587">
        <v>1</v>
      </c>
      <c r="K186" s="588">
        <v>1.2100000381469727</v>
      </c>
    </row>
    <row r="187" spans="1:11" ht="14.45" customHeight="1" x14ac:dyDescent="0.2">
      <c r="A187" s="569" t="s">
        <v>446</v>
      </c>
      <c r="B187" s="570" t="s">
        <v>447</v>
      </c>
      <c r="C187" s="573" t="s">
        <v>454</v>
      </c>
      <c r="D187" s="601" t="s">
        <v>455</v>
      </c>
      <c r="E187" s="573" t="s">
        <v>665</v>
      </c>
      <c r="F187" s="601" t="s">
        <v>666</v>
      </c>
      <c r="G187" s="573" t="s">
        <v>1031</v>
      </c>
      <c r="H187" s="573" t="s">
        <v>1032</v>
      </c>
      <c r="I187" s="587">
        <v>23716</v>
      </c>
      <c r="J187" s="587">
        <v>3</v>
      </c>
      <c r="K187" s="588">
        <v>71148</v>
      </c>
    </row>
    <row r="188" spans="1:11" ht="14.45" customHeight="1" x14ac:dyDescent="0.2">
      <c r="A188" s="569" t="s">
        <v>446</v>
      </c>
      <c r="B188" s="570" t="s">
        <v>447</v>
      </c>
      <c r="C188" s="573" t="s">
        <v>454</v>
      </c>
      <c r="D188" s="601" t="s">
        <v>455</v>
      </c>
      <c r="E188" s="573" t="s">
        <v>665</v>
      </c>
      <c r="F188" s="601" t="s">
        <v>666</v>
      </c>
      <c r="G188" s="573" t="s">
        <v>1033</v>
      </c>
      <c r="H188" s="573" t="s">
        <v>1034</v>
      </c>
      <c r="I188" s="587">
        <v>1033.8266194661458</v>
      </c>
      <c r="J188" s="587">
        <v>14</v>
      </c>
      <c r="K188" s="588">
        <v>14473.53955078125</v>
      </c>
    </row>
    <row r="189" spans="1:11" ht="14.45" customHeight="1" x14ac:dyDescent="0.2">
      <c r="A189" s="569" t="s">
        <v>446</v>
      </c>
      <c r="B189" s="570" t="s">
        <v>447</v>
      </c>
      <c r="C189" s="573" t="s">
        <v>454</v>
      </c>
      <c r="D189" s="601" t="s">
        <v>455</v>
      </c>
      <c r="E189" s="573" t="s">
        <v>665</v>
      </c>
      <c r="F189" s="601" t="s">
        <v>666</v>
      </c>
      <c r="G189" s="573" t="s">
        <v>1035</v>
      </c>
      <c r="H189" s="573" t="s">
        <v>1036</v>
      </c>
      <c r="I189" s="587">
        <v>7526.01318359375</v>
      </c>
      <c r="J189" s="587">
        <v>11</v>
      </c>
      <c r="K189" s="588">
        <v>82786.12158203125</v>
      </c>
    </row>
    <row r="190" spans="1:11" ht="14.45" customHeight="1" x14ac:dyDescent="0.2">
      <c r="A190" s="569" t="s">
        <v>446</v>
      </c>
      <c r="B190" s="570" t="s">
        <v>447</v>
      </c>
      <c r="C190" s="573" t="s">
        <v>454</v>
      </c>
      <c r="D190" s="601" t="s">
        <v>455</v>
      </c>
      <c r="E190" s="573" t="s">
        <v>665</v>
      </c>
      <c r="F190" s="601" t="s">
        <v>666</v>
      </c>
      <c r="G190" s="573" t="s">
        <v>1037</v>
      </c>
      <c r="H190" s="573" t="s">
        <v>1038</v>
      </c>
      <c r="I190" s="587">
        <v>12599.849609375</v>
      </c>
      <c r="J190" s="587">
        <v>1</v>
      </c>
      <c r="K190" s="588">
        <v>12599.849609375</v>
      </c>
    </row>
    <row r="191" spans="1:11" ht="14.45" customHeight="1" x14ac:dyDescent="0.2">
      <c r="A191" s="569" t="s">
        <v>446</v>
      </c>
      <c r="B191" s="570" t="s">
        <v>447</v>
      </c>
      <c r="C191" s="573" t="s">
        <v>454</v>
      </c>
      <c r="D191" s="601" t="s">
        <v>455</v>
      </c>
      <c r="E191" s="573" t="s">
        <v>665</v>
      </c>
      <c r="F191" s="601" t="s">
        <v>666</v>
      </c>
      <c r="G191" s="573" t="s">
        <v>1039</v>
      </c>
      <c r="H191" s="573" t="s">
        <v>1040</v>
      </c>
      <c r="I191" s="587">
        <v>8828.161376953125</v>
      </c>
      <c r="J191" s="587">
        <v>14</v>
      </c>
      <c r="K191" s="588">
        <v>123594.26171875</v>
      </c>
    </row>
    <row r="192" spans="1:11" ht="14.45" customHeight="1" x14ac:dyDescent="0.2">
      <c r="A192" s="569" t="s">
        <v>446</v>
      </c>
      <c r="B192" s="570" t="s">
        <v>447</v>
      </c>
      <c r="C192" s="573" t="s">
        <v>454</v>
      </c>
      <c r="D192" s="601" t="s">
        <v>455</v>
      </c>
      <c r="E192" s="573" t="s">
        <v>665</v>
      </c>
      <c r="F192" s="601" t="s">
        <v>666</v>
      </c>
      <c r="G192" s="573" t="s">
        <v>1041</v>
      </c>
      <c r="H192" s="573" t="s">
        <v>1042</v>
      </c>
      <c r="I192" s="587">
        <v>6727.99072265625</v>
      </c>
      <c r="J192" s="587">
        <v>20</v>
      </c>
      <c r="K192" s="588">
        <v>134559.771484375</v>
      </c>
    </row>
    <row r="193" spans="1:11" ht="14.45" customHeight="1" x14ac:dyDescent="0.2">
      <c r="A193" s="569" t="s">
        <v>446</v>
      </c>
      <c r="B193" s="570" t="s">
        <v>447</v>
      </c>
      <c r="C193" s="573" t="s">
        <v>454</v>
      </c>
      <c r="D193" s="601" t="s">
        <v>455</v>
      </c>
      <c r="E193" s="573" t="s">
        <v>665</v>
      </c>
      <c r="F193" s="601" t="s">
        <v>666</v>
      </c>
      <c r="G193" s="573" t="s">
        <v>1043</v>
      </c>
      <c r="H193" s="573" t="s">
        <v>1044</v>
      </c>
      <c r="I193" s="587">
        <v>8215.5611049107138</v>
      </c>
      <c r="J193" s="587">
        <v>11</v>
      </c>
      <c r="K193" s="588">
        <v>90371.1767578125</v>
      </c>
    </row>
    <row r="194" spans="1:11" ht="14.45" customHeight="1" x14ac:dyDescent="0.2">
      <c r="A194" s="569" t="s">
        <v>446</v>
      </c>
      <c r="B194" s="570" t="s">
        <v>447</v>
      </c>
      <c r="C194" s="573" t="s">
        <v>454</v>
      </c>
      <c r="D194" s="601" t="s">
        <v>455</v>
      </c>
      <c r="E194" s="573" t="s">
        <v>665</v>
      </c>
      <c r="F194" s="601" t="s">
        <v>666</v>
      </c>
      <c r="G194" s="573" t="s">
        <v>1045</v>
      </c>
      <c r="H194" s="573" t="s">
        <v>1046</v>
      </c>
      <c r="I194" s="587">
        <v>6697.7900390625</v>
      </c>
      <c r="J194" s="587">
        <v>27</v>
      </c>
      <c r="K194" s="588">
        <v>180840.21875</v>
      </c>
    </row>
    <row r="195" spans="1:11" ht="14.45" customHeight="1" x14ac:dyDescent="0.2">
      <c r="A195" s="569" t="s">
        <v>446</v>
      </c>
      <c r="B195" s="570" t="s">
        <v>447</v>
      </c>
      <c r="C195" s="573" t="s">
        <v>454</v>
      </c>
      <c r="D195" s="601" t="s">
        <v>455</v>
      </c>
      <c r="E195" s="573" t="s">
        <v>665</v>
      </c>
      <c r="F195" s="601" t="s">
        <v>666</v>
      </c>
      <c r="G195" s="573" t="s">
        <v>1047</v>
      </c>
      <c r="H195" s="573" t="s">
        <v>1048</v>
      </c>
      <c r="I195" s="587">
        <v>7069.4993896484375</v>
      </c>
      <c r="J195" s="587">
        <v>27</v>
      </c>
      <c r="K195" s="588">
        <v>190876.4375</v>
      </c>
    </row>
    <row r="196" spans="1:11" ht="14.45" customHeight="1" x14ac:dyDescent="0.2">
      <c r="A196" s="569" t="s">
        <v>446</v>
      </c>
      <c r="B196" s="570" t="s">
        <v>447</v>
      </c>
      <c r="C196" s="573" t="s">
        <v>454</v>
      </c>
      <c r="D196" s="601" t="s">
        <v>455</v>
      </c>
      <c r="E196" s="573" t="s">
        <v>665</v>
      </c>
      <c r="F196" s="601" t="s">
        <v>666</v>
      </c>
      <c r="G196" s="573" t="s">
        <v>1049</v>
      </c>
      <c r="H196" s="573" t="s">
        <v>1050</v>
      </c>
      <c r="I196" s="587">
        <v>3212.989990234375</v>
      </c>
      <c r="J196" s="587">
        <v>5</v>
      </c>
      <c r="K196" s="588">
        <v>16064.949951171875</v>
      </c>
    </row>
    <row r="197" spans="1:11" ht="14.45" customHeight="1" x14ac:dyDescent="0.2">
      <c r="A197" s="569" t="s">
        <v>446</v>
      </c>
      <c r="B197" s="570" t="s">
        <v>447</v>
      </c>
      <c r="C197" s="573" t="s">
        <v>454</v>
      </c>
      <c r="D197" s="601" t="s">
        <v>455</v>
      </c>
      <c r="E197" s="573" t="s">
        <v>665</v>
      </c>
      <c r="F197" s="601" t="s">
        <v>666</v>
      </c>
      <c r="G197" s="573" t="s">
        <v>1051</v>
      </c>
      <c r="H197" s="573" t="s">
        <v>1052</v>
      </c>
      <c r="I197" s="587">
        <v>3278.0400390625</v>
      </c>
      <c r="J197" s="587">
        <v>1</v>
      </c>
      <c r="K197" s="588">
        <v>3278.0400390625</v>
      </c>
    </row>
    <row r="198" spans="1:11" ht="14.45" customHeight="1" x14ac:dyDescent="0.2">
      <c r="A198" s="569" t="s">
        <v>446</v>
      </c>
      <c r="B198" s="570" t="s">
        <v>447</v>
      </c>
      <c r="C198" s="573" t="s">
        <v>454</v>
      </c>
      <c r="D198" s="601" t="s">
        <v>455</v>
      </c>
      <c r="E198" s="573" t="s">
        <v>665</v>
      </c>
      <c r="F198" s="601" t="s">
        <v>666</v>
      </c>
      <c r="G198" s="573" t="s">
        <v>1053</v>
      </c>
      <c r="H198" s="573" t="s">
        <v>1054</v>
      </c>
      <c r="I198" s="587">
        <v>3278.0400390625</v>
      </c>
      <c r="J198" s="587">
        <v>4</v>
      </c>
      <c r="K198" s="588">
        <v>13112.16015625</v>
      </c>
    </row>
    <row r="199" spans="1:11" ht="14.45" customHeight="1" x14ac:dyDescent="0.2">
      <c r="A199" s="569" t="s">
        <v>446</v>
      </c>
      <c r="B199" s="570" t="s">
        <v>447</v>
      </c>
      <c r="C199" s="573" t="s">
        <v>454</v>
      </c>
      <c r="D199" s="601" t="s">
        <v>455</v>
      </c>
      <c r="E199" s="573" t="s">
        <v>665</v>
      </c>
      <c r="F199" s="601" t="s">
        <v>666</v>
      </c>
      <c r="G199" s="573" t="s">
        <v>1055</v>
      </c>
      <c r="H199" s="573" t="s">
        <v>1056</v>
      </c>
      <c r="I199" s="587">
        <v>3278.0400390625</v>
      </c>
      <c r="J199" s="587">
        <v>6</v>
      </c>
      <c r="K199" s="588">
        <v>19668.240234375</v>
      </c>
    </row>
    <row r="200" spans="1:11" ht="14.45" customHeight="1" x14ac:dyDescent="0.2">
      <c r="A200" s="569" t="s">
        <v>446</v>
      </c>
      <c r="B200" s="570" t="s">
        <v>447</v>
      </c>
      <c r="C200" s="573" t="s">
        <v>454</v>
      </c>
      <c r="D200" s="601" t="s">
        <v>455</v>
      </c>
      <c r="E200" s="573" t="s">
        <v>665</v>
      </c>
      <c r="F200" s="601" t="s">
        <v>666</v>
      </c>
      <c r="G200" s="573" t="s">
        <v>1057</v>
      </c>
      <c r="H200" s="573" t="s">
        <v>1058</v>
      </c>
      <c r="I200" s="587">
        <v>3278.0400390625</v>
      </c>
      <c r="J200" s="587">
        <v>4</v>
      </c>
      <c r="K200" s="588">
        <v>13112.16015625</v>
      </c>
    </row>
    <row r="201" spans="1:11" ht="14.45" customHeight="1" x14ac:dyDescent="0.2">
      <c r="A201" s="569" t="s">
        <v>446</v>
      </c>
      <c r="B201" s="570" t="s">
        <v>447</v>
      </c>
      <c r="C201" s="573" t="s">
        <v>454</v>
      </c>
      <c r="D201" s="601" t="s">
        <v>455</v>
      </c>
      <c r="E201" s="573" t="s">
        <v>665</v>
      </c>
      <c r="F201" s="601" t="s">
        <v>666</v>
      </c>
      <c r="G201" s="573" t="s">
        <v>1059</v>
      </c>
      <c r="H201" s="573" t="s">
        <v>1060</v>
      </c>
      <c r="I201" s="587">
        <v>3278.0400390625</v>
      </c>
      <c r="J201" s="587">
        <v>3</v>
      </c>
      <c r="K201" s="588">
        <v>9834.1201171875</v>
      </c>
    </row>
    <row r="202" spans="1:11" ht="14.45" customHeight="1" x14ac:dyDescent="0.2">
      <c r="A202" s="569" t="s">
        <v>446</v>
      </c>
      <c r="B202" s="570" t="s">
        <v>447</v>
      </c>
      <c r="C202" s="573" t="s">
        <v>454</v>
      </c>
      <c r="D202" s="601" t="s">
        <v>455</v>
      </c>
      <c r="E202" s="573" t="s">
        <v>665</v>
      </c>
      <c r="F202" s="601" t="s">
        <v>666</v>
      </c>
      <c r="G202" s="573" t="s">
        <v>1061</v>
      </c>
      <c r="H202" s="573" t="s">
        <v>1062</v>
      </c>
      <c r="I202" s="587">
        <v>3278.0400390625</v>
      </c>
      <c r="J202" s="587">
        <v>4</v>
      </c>
      <c r="K202" s="588">
        <v>13112.16015625</v>
      </c>
    </row>
    <row r="203" spans="1:11" ht="14.45" customHeight="1" x14ac:dyDescent="0.2">
      <c r="A203" s="569" t="s">
        <v>446</v>
      </c>
      <c r="B203" s="570" t="s">
        <v>447</v>
      </c>
      <c r="C203" s="573" t="s">
        <v>454</v>
      </c>
      <c r="D203" s="601" t="s">
        <v>455</v>
      </c>
      <c r="E203" s="573" t="s">
        <v>665</v>
      </c>
      <c r="F203" s="601" t="s">
        <v>666</v>
      </c>
      <c r="G203" s="573" t="s">
        <v>1063</v>
      </c>
      <c r="H203" s="573" t="s">
        <v>1064</v>
      </c>
      <c r="I203" s="587">
        <v>3278.0400390625</v>
      </c>
      <c r="J203" s="587">
        <v>4</v>
      </c>
      <c r="K203" s="588">
        <v>13112.14990234375</v>
      </c>
    </row>
    <row r="204" spans="1:11" ht="14.45" customHeight="1" x14ac:dyDescent="0.2">
      <c r="A204" s="569" t="s">
        <v>446</v>
      </c>
      <c r="B204" s="570" t="s">
        <v>447</v>
      </c>
      <c r="C204" s="573" t="s">
        <v>454</v>
      </c>
      <c r="D204" s="601" t="s">
        <v>455</v>
      </c>
      <c r="E204" s="573" t="s">
        <v>665</v>
      </c>
      <c r="F204" s="601" t="s">
        <v>666</v>
      </c>
      <c r="G204" s="573" t="s">
        <v>1065</v>
      </c>
      <c r="H204" s="573" t="s">
        <v>1066</v>
      </c>
      <c r="I204" s="587">
        <v>3212.989990234375</v>
      </c>
      <c r="J204" s="587">
        <v>6</v>
      </c>
      <c r="K204" s="588">
        <v>19277.93994140625</v>
      </c>
    </row>
    <row r="205" spans="1:11" ht="14.45" customHeight="1" x14ac:dyDescent="0.2">
      <c r="A205" s="569" t="s">
        <v>446</v>
      </c>
      <c r="B205" s="570" t="s">
        <v>447</v>
      </c>
      <c r="C205" s="573" t="s">
        <v>454</v>
      </c>
      <c r="D205" s="601" t="s">
        <v>455</v>
      </c>
      <c r="E205" s="573" t="s">
        <v>665</v>
      </c>
      <c r="F205" s="601" t="s">
        <v>666</v>
      </c>
      <c r="G205" s="573" t="s">
        <v>1067</v>
      </c>
      <c r="H205" s="573" t="s">
        <v>1068</v>
      </c>
      <c r="I205" s="587">
        <v>3382.580078125</v>
      </c>
      <c r="J205" s="587">
        <v>5</v>
      </c>
      <c r="K205" s="588">
        <v>16912.900390625</v>
      </c>
    </row>
    <row r="206" spans="1:11" ht="14.45" customHeight="1" x14ac:dyDescent="0.2">
      <c r="A206" s="569" t="s">
        <v>446</v>
      </c>
      <c r="B206" s="570" t="s">
        <v>447</v>
      </c>
      <c r="C206" s="573" t="s">
        <v>454</v>
      </c>
      <c r="D206" s="601" t="s">
        <v>455</v>
      </c>
      <c r="E206" s="573" t="s">
        <v>665</v>
      </c>
      <c r="F206" s="601" t="s">
        <v>666</v>
      </c>
      <c r="G206" s="573" t="s">
        <v>1069</v>
      </c>
      <c r="H206" s="573" t="s">
        <v>1070</v>
      </c>
      <c r="I206" s="587">
        <v>3488.280029296875</v>
      </c>
      <c r="J206" s="587">
        <v>5</v>
      </c>
      <c r="K206" s="588">
        <v>17441.400146484375</v>
      </c>
    </row>
    <row r="207" spans="1:11" ht="14.45" customHeight="1" x14ac:dyDescent="0.2">
      <c r="A207" s="569" t="s">
        <v>446</v>
      </c>
      <c r="B207" s="570" t="s">
        <v>447</v>
      </c>
      <c r="C207" s="573" t="s">
        <v>454</v>
      </c>
      <c r="D207" s="601" t="s">
        <v>455</v>
      </c>
      <c r="E207" s="573" t="s">
        <v>665</v>
      </c>
      <c r="F207" s="601" t="s">
        <v>666</v>
      </c>
      <c r="G207" s="573" t="s">
        <v>1071</v>
      </c>
      <c r="H207" s="573" t="s">
        <v>1072</v>
      </c>
      <c r="I207" s="587">
        <v>3488.279296875</v>
      </c>
      <c r="J207" s="587">
        <v>9</v>
      </c>
      <c r="K207" s="588">
        <v>31394.510009765625</v>
      </c>
    </row>
    <row r="208" spans="1:11" ht="14.45" customHeight="1" x14ac:dyDescent="0.2">
      <c r="A208" s="569" t="s">
        <v>446</v>
      </c>
      <c r="B208" s="570" t="s">
        <v>447</v>
      </c>
      <c r="C208" s="573" t="s">
        <v>454</v>
      </c>
      <c r="D208" s="601" t="s">
        <v>455</v>
      </c>
      <c r="E208" s="573" t="s">
        <v>665</v>
      </c>
      <c r="F208" s="601" t="s">
        <v>666</v>
      </c>
      <c r="G208" s="573" t="s">
        <v>1073</v>
      </c>
      <c r="H208" s="573" t="s">
        <v>1074</v>
      </c>
      <c r="I208" s="587">
        <v>2642.639892578125</v>
      </c>
      <c r="J208" s="587">
        <v>3</v>
      </c>
      <c r="K208" s="588">
        <v>7927.919677734375</v>
      </c>
    </row>
    <row r="209" spans="1:11" ht="14.45" customHeight="1" x14ac:dyDescent="0.2">
      <c r="A209" s="569" t="s">
        <v>446</v>
      </c>
      <c r="B209" s="570" t="s">
        <v>447</v>
      </c>
      <c r="C209" s="573" t="s">
        <v>454</v>
      </c>
      <c r="D209" s="601" t="s">
        <v>455</v>
      </c>
      <c r="E209" s="573" t="s">
        <v>665</v>
      </c>
      <c r="F209" s="601" t="s">
        <v>666</v>
      </c>
      <c r="G209" s="573" t="s">
        <v>1075</v>
      </c>
      <c r="H209" s="573" t="s">
        <v>1076</v>
      </c>
      <c r="I209" s="587">
        <v>2642.639892578125</v>
      </c>
      <c r="J209" s="587">
        <v>2</v>
      </c>
      <c r="K209" s="588">
        <v>5285.27978515625</v>
      </c>
    </row>
    <row r="210" spans="1:11" ht="14.45" customHeight="1" x14ac:dyDescent="0.2">
      <c r="A210" s="569" t="s">
        <v>446</v>
      </c>
      <c r="B210" s="570" t="s">
        <v>447</v>
      </c>
      <c r="C210" s="573" t="s">
        <v>454</v>
      </c>
      <c r="D210" s="601" t="s">
        <v>455</v>
      </c>
      <c r="E210" s="573" t="s">
        <v>665</v>
      </c>
      <c r="F210" s="601" t="s">
        <v>666</v>
      </c>
      <c r="G210" s="573" t="s">
        <v>1077</v>
      </c>
      <c r="H210" s="573" t="s">
        <v>1078</v>
      </c>
      <c r="I210" s="587">
        <v>3278.0400390625</v>
      </c>
      <c r="J210" s="587">
        <v>4</v>
      </c>
      <c r="K210" s="588">
        <v>13112.16015625</v>
      </c>
    </row>
    <row r="211" spans="1:11" ht="14.45" customHeight="1" x14ac:dyDescent="0.2">
      <c r="A211" s="569" t="s">
        <v>446</v>
      </c>
      <c r="B211" s="570" t="s">
        <v>447</v>
      </c>
      <c r="C211" s="573" t="s">
        <v>454</v>
      </c>
      <c r="D211" s="601" t="s">
        <v>455</v>
      </c>
      <c r="E211" s="573" t="s">
        <v>665</v>
      </c>
      <c r="F211" s="601" t="s">
        <v>666</v>
      </c>
      <c r="G211" s="573" t="s">
        <v>1079</v>
      </c>
      <c r="H211" s="573" t="s">
        <v>1080</v>
      </c>
      <c r="I211" s="587">
        <v>3278.0400390625</v>
      </c>
      <c r="J211" s="587">
        <v>4</v>
      </c>
      <c r="K211" s="588">
        <v>13112.14990234375</v>
      </c>
    </row>
    <row r="212" spans="1:11" ht="14.45" customHeight="1" x14ac:dyDescent="0.2">
      <c r="A212" s="569" t="s">
        <v>446</v>
      </c>
      <c r="B212" s="570" t="s">
        <v>447</v>
      </c>
      <c r="C212" s="573" t="s">
        <v>454</v>
      </c>
      <c r="D212" s="601" t="s">
        <v>455</v>
      </c>
      <c r="E212" s="573" t="s">
        <v>665</v>
      </c>
      <c r="F212" s="601" t="s">
        <v>666</v>
      </c>
      <c r="G212" s="573" t="s">
        <v>1081</v>
      </c>
      <c r="H212" s="573" t="s">
        <v>1082</v>
      </c>
      <c r="I212" s="587">
        <v>3278.0400390625</v>
      </c>
      <c r="J212" s="587">
        <v>3</v>
      </c>
      <c r="K212" s="588">
        <v>9834.1201171875</v>
      </c>
    </row>
    <row r="213" spans="1:11" ht="14.45" customHeight="1" x14ac:dyDescent="0.2">
      <c r="A213" s="569" t="s">
        <v>446</v>
      </c>
      <c r="B213" s="570" t="s">
        <v>447</v>
      </c>
      <c r="C213" s="573" t="s">
        <v>454</v>
      </c>
      <c r="D213" s="601" t="s">
        <v>455</v>
      </c>
      <c r="E213" s="573" t="s">
        <v>665</v>
      </c>
      <c r="F213" s="601" t="s">
        <v>666</v>
      </c>
      <c r="G213" s="573" t="s">
        <v>1083</v>
      </c>
      <c r="H213" s="573" t="s">
        <v>1084</v>
      </c>
      <c r="I213" s="587">
        <v>8745.6922607421875</v>
      </c>
      <c r="J213" s="587">
        <v>10</v>
      </c>
      <c r="K213" s="588">
        <v>87456.912109375</v>
      </c>
    </row>
    <row r="214" spans="1:11" ht="14.45" customHeight="1" x14ac:dyDescent="0.2">
      <c r="A214" s="569" t="s">
        <v>446</v>
      </c>
      <c r="B214" s="570" t="s">
        <v>447</v>
      </c>
      <c r="C214" s="573" t="s">
        <v>454</v>
      </c>
      <c r="D214" s="601" t="s">
        <v>455</v>
      </c>
      <c r="E214" s="573" t="s">
        <v>665</v>
      </c>
      <c r="F214" s="601" t="s">
        <v>666</v>
      </c>
      <c r="G214" s="573" t="s">
        <v>1085</v>
      </c>
      <c r="H214" s="573" t="s">
        <v>1086</v>
      </c>
      <c r="I214" s="587">
        <v>8745.69091796875</v>
      </c>
      <c r="J214" s="587">
        <v>26</v>
      </c>
      <c r="K214" s="588">
        <v>227387.87890625</v>
      </c>
    </row>
    <row r="215" spans="1:11" ht="14.45" customHeight="1" x14ac:dyDescent="0.2">
      <c r="A215" s="569" t="s">
        <v>446</v>
      </c>
      <c r="B215" s="570" t="s">
        <v>447</v>
      </c>
      <c r="C215" s="573" t="s">
        <v>454</v>
      </c>
      <c r="D215" s="601" t="s">
        <v>455</v>
      </c>
      <c r="E215" s="573" t="s">
        <v>665</v>
      </c>
      <c r="F215" s="601" t="s">
        <v>666</v>
      </c>
      <c r="G215" s="573" t="s">
        <v>1087</v>
      </c>
      <c r="H215" s="573" t="s">
        <v>1088</v>
      </c>
      <c r="I215" s="587">
        <v>8745.6926491477279</v>
      </c>
      <c r="J215" s="587">
        <v>27</v>
      </c>
      <c r="K215" s="588">
        <v>236133.58203125</v>
      </c>
    </row>
    <row r="216" spans="1:11" ht="14.45" customHeight="1" x14ac:dyDescent="0.2">
      <c r="A216" s="569" t="s">
        <v>446</v>
      </c>
      <c r="B216" s="570" t="s">
        <v>447</v>
      </c>
      <c r="C216" s="573" t="s">
        <v>454</v>
      </c>
      <c r="D216" s="601" t="s">
        <v>455</v>
      </c>
      <c r="E216" s="573" t="s">
        <v>665</v>
      </c>
      <c r="F216" s="601" t="s">
        <v>666</v>
      </c>
      <c r="G216" s="573" t="s">
        <v>1089</v>
      </c>
      <c r="H216" s="573" t="s">
        <v>1090</v>
      </c>
      <c r="I216" s="587">
        <v>8828.158203125</v>
      </c>
      <c r="J216" s="587">
        <v>6</v>
      </c>
      <c r="K216" s="588">
        <v>52968.951171875</v>
      </c>
    </row>
    <row r="217" spans="1:11" ht="14.45" customHeight="1" x14ac:dyDescent="0.2">
      <c r="A217" s="569" t="s">
        <v>446</v>
      </c>
      <c r="B217" s="570" t="s">
        <v>447</v>
      </c>
      <c r="C217" s="573" t="s">
        <v>454</v>
      </c>
      <c r="D217" s="601" t="s">
        <v>455</v>
      </c>
      <c r="E217" s="573" t="s">
        <v>665</v>
      </c>
      <c r="F217" s="601" t="s">
        <v>666</v>
      </c>
      <c r="G217" s="573" t="s">
        <v>1091</v>
      </c>
      <c r="H217" s="573" t="s">
        <v>1092</v>
      </c>
      <c r="I217" s="587">
        <v>4498.8798828125</v>
      </c>
      <c r="J217" s="587">
        <v>11</v>
      </c>
      <c r="K217" s="588">
        <v>49487.6787109375</v>
      </c>
    </row>
    <row r="218" spans="1:11" ht="14.45" customHeight="1" x14ac:dyDescent="0.2">
      <c r="A218" s="569" t="s">
        <v>446</v>
      </c>
      <c r="B218" s="570" t="s">
        <v>447</v>
      </c>
      <c r="C218" s="573" t="s">
        <v>454</v>
      </c>
      <c r="D218" s="601" t="s">
        <v>455</v>
      </c>
      <c r="E218" s="573" t="s">
        <v>665</v>
      </c>
      <c r="F218" s="601" t="s">
        <v>666</v>
      </c>
      <c r="G218" s="573" t="s">
        <v>1093</v>
      </c>
      <c r="H218" s="573" t="s">
        <v>1094</v>
      </c>
      <c r="I218" s="587">
        <v>8226.4501953125</v>
      </c>
      <c r="J218" s="587">
        <v>11</v>
      </c>
      <c r="K218" s="588">
        <v>90490.9521484375</v>
      </c>
    </row>
    <row r="219" spans="1:11" ht="14.45" customHeight="1" x14ac:dyDescent="0.2">
      <c r="A219" s="569" t="s">
        <v>446</v>
      </c>
      <c r="B219" s="570" t="s">
        <v>447</v>
      </c>
      <c r="C219" s="573" t="s">
        <v>454</v>
      </c>
      <c r="D219" s="601" t="s">
        <v>455</v>
      </c>
      <c r="E219" s="573" t="s">
        <v>665</v>
      </c>
      <c r="F219" s="601" t="s">
        <v>666</v>
      </c>
      <c r="G219" s="573" t="s">
        <v>1095</v>
      </c>
      <c r="H219" s="573" t="s">
        <v>1096</v>
      </c>
      <c r="I219" s="587">
        <v>3129.35009765625</v>
      </c>
      <c r="J219" s="587">
        <v>2</v>
      </c>
      <c r="K219" s="588">
        <v>6258.7001953125</v>
      </c>
    </row>
    <row r="220" spans="1:11" ht="14.45" customHeight="1" x14ac:dyDescent="0.2">
      <c r="A220" s="569" t="s">
        <v>446</v>
      </c>
      <c r="B220" s="570" t="s">
        <v>447</v>
      </c>
      <c r="C220" s="573" t="s">
        <v>454</v>
      </c>
      <c r="D220" s="601" t="s">
        <v>455</v>
      </c>
      <c r="E220" s="573" t="s">
        <v>665</v>
      </c>
      <c r="F220" s="601" t="s">
        <v>666</v>
      </c>
      <c r="G220" s="573" t="s">
        <v>1097</v>
      </c>
      <c r="H220" s="573" t="s">
        <v>1098</v>
      </c>
      <c r="I220" s="587">
        <v>12578.944056919643</v>
      </c>
      <c r="J220" s="587">
        <v>15</v>
      </c>
      <c r="K220" s="588">
        <v>188684.166015625</v>
      </c>
    </row>
    <row r="221" spans="1:11" ht="14.45" customHeight="1" x14ac:dyDescent="0.2">
      <c r="A221" s="569" t="s">
        <v>446</v>
      </c>
      <c r="B221" s="570" t="s">
        <v>447</v>
      </c>
      <c r="C221" s="573" t="s">
        <v>454</v>
      </c>
      <c r="D221" s="601" t="s">
        <v>455</v>
      </c>
      <c r="E221" s="573" t="s">
        <v>665</v>
      </c>
      <c r="F221" s="601" t="s">
        <v>666</v>
      </c>
      <c r="G221" s="573" t="s">
        <v>1099</v>
      </c>
      <c r="H221" s="573" t="s">
        <v>1100</v>
      </c>
      <c r="I221" s="587">
        <v>13158.611002604166</v>
      </c>
      <c r="J221" s="587">
        <v>29</v>
      </c>
      <c r="K221" s="588">
        <v>381599.7060546875</v>
      </c>
    </row>
    <row r="222" spans="1:11" ht="14.45" customHeight="1" x14ac:dyDescent="0.2">
      <c r="A222" s="569" t="s">
        <v>446</v>
      </c>
      <c r="B222" s="570" t="s">
        <v>447</v>
      </c>
      <c r="C222" s="573" t="s">
        <v>454</v>
      </c>
      <c r="D222" s="601" t="s">
        <v>455</v>
      </c>
      <c r="E222" s="573" t="s">
        <v>665</v>
      </c>
      <c r="F222" s="601" t="s">
        <v>666</v>
      </c>
      <c r="G222" s="573" t="s">
        <v>1101</v>
      </c>
      <c r="H222" s="573" t="s">
        <v>1102</v>
      </c>
      <c r="I222" s="587">
        <v>13953.141796874999</v>
      </c>
      <c r="J222" s="587">
        <v>7</v>
      </c>
      <c r="K222" s="588">
        <v>97671.98828125</v>
      </c>
    </row>
    <row r="223" spans="1:11" ht="14.45" customHeight="1" x14ac:dyDescent="0.2">
      <c r="A223" s="569" t="s">
        <v>446</v>
      </c>
      <c r="B223" s="570" t="s">
        <v>447</v>
      </c>
      <c r="C223" s="573" t="s">
        <v>454</v>
      </c>
      <c r="D223" s="601" t="s">
        <v>455</v>
      </c>
      <c r="E223" s="573" t="s">
        <v>665</v>
      </c>
      <c r="F223" s="601" t="s">
        <v>666</v>
      </c>
      <c r="G223" s="573" t="s">
        <v>1103</v>
      </c>
      <c r="H223" s="573" t="s">
        <v>1104</v>
      </c>
      <c r="I223" s="587">
        <v>3212.986083984375</v>
      </c>
      <c r="J223" s="587">
        <v>20</v>
      </c>
      <c r="K223" s="588">
        <v>64259.71875</v>
      </c>
    </row>
    <row r="224" spans="1:11" ht="14.45" customHeight="1" x14ac:dyDescent="0.2">
      <c r="A224" s="569" t="s">
        <v>446</v>
      </c>
      <c r="B224" s="570" t="s">
        <v>447</v>
      </c>
      <c r="C224" s="573" t="s">
        <v>454</v>
      </c>
      <c r="D224" s="601" t="s">
        <v>455</v>
      </c>
      <c r="E224" s="573" t="s">
        <v>665</v>
      </c>
      <c r="F224" s="601" t="s">
        <v>666</v>
      </c>
      <c r="G224" s="573" t="s">
        <v>1105</v>
      </c>
      <c r="H224" s="573" t="s">
        <v>1106</v>
      </c>
      <c r="I224" s="587">
        <v>8745.6923828125</v>
      </c>
      <c r="J224" s="587">
        <v>29</v>
      </c>
      <c r="K224" s="588">
        <v>253624.9599609375</v>
      </c>
    </row>
    <row r="225" spans="1:11" ht="14.45" customHeight="1" x14ac:dyDescent="0.2">
      <c r="A225" s="569" t="s">
        <v>446</v>
      </c>
      <c r="B225" s="570" t="s">
        <v>447</v>
      </c>
      <c r="C225" s="573" t="s">
        <v>454</v>
      </c>
      <c r="D225" s="601" t="s">
        <v>455</v>
      </c>
      <c r="E225" s="573" t="s">
        <v>665</v>
      </c>
      <c r="F225" s="601" t="s">
        <v>666</v>
      </c>
      <c r="G225" s="573" t="s">
        <v>1107</v>
      </c>
      <c r="H225" s="573" t="s">
        <v>1108</v>
      </c>
      <c r="I225" s="587">
        <v>5141.2421875</v>
      </c>
      <c r="J225" s="587">
        <v>12</v>
      </c>
      <c r="K225" s="588">
        <v>61694.8896484375</v>
      </c>
    </row>
    <row r="226" spans="1:11" ht="14.45" customHeight="1" x14ac:dyDescent="0.2">
      <c r="A226" s="569" t="s">
        <v>446</v>
      </c>
      <c r="B226" s="570" t="s">
        <v>447</v>
      </c>
      <c r="C226" s="573" t="s">
        <v>454</v>
      </c>
      <c r="D226" s="601" t="s">
        <v>455</v>
      </c>
      <c r="E226" s="573" t="s">
        <v>665</v>
      </c>
      <c r="F226" s="601" t="s">
        <v>666</v>
      </c>
      <c r="G226" s="573" t="s">
        <v>1109</v>
      </c>
      <c r="H226" s="573" t="s">
        <v>1110</v>
      </c>
      <c r="I226" s="587">
        <v>16370.588235294117</v>
      </c>
      <c r="J226" s="587">
        <v>771</v>
      </c>
      <c r="K226" s="588">
        <v>12537415</v>
      </c>
    </row>
    <row r="227" spans="1:11" ht="14.45" customHeight="1" x14ac:dyDescent="0.2">
      <c r="A227" s="569" t="s">
        <v>446</v>
      </c>
      <c r="B227" s="570" t="s">
        <v>447</v>
      </c>
      <c r="C227" s="573" t="s">
        <v>454</v>
      </c>
      <c r="D227" s="601" t="s">
        <v>455</v>
      </c>
      <c r="E227" s="573" t="s">
        <v>665</v>
      </c>
      <c r="F227" s="601" t="s">
        <v>666</v>
      </c>
      <c r="G227" s="573" t="s">
        <v>1111</v>
      </c>
      <c r="H227" s="573" t="s">
        <v>1112</v>
      </c>
      <c r="I227" s="587">
        <v>274.67001342773438</v>
      </c>
      <c r="J227" s="587">
        <v>1</v>
      </c>
      <c r="K227" s="588">
        <v>274.67001342773438</v>
      </c>
    </row>
    <row r="228" spans="1:11" ht="14.45" customHeight="1" x14ac:dyDescent="0.2">
      <c r="A228" s="569" t="s">
        <v>446</v>
      </c>
      <c r="B228" s="570" t="s">
        <v>447</v>
      </c>
      <c r="C228" s="573" t="s">
        <v>454</v>
      </c>
      <c r="D228" s="601" t="s">
        <v>455</v>
      </c>
      <c r="E228" s="573" t="s">
        <v>665</v>
      </c>
      <c r="F228" s="601" t="s">
        <v>666</v>
      </c>
      <c r="G228" s="573" t="s">
        <v>1113</v>
      </c>
      <c r="H228" s="573" t="s">
        <v>1114</v>
      </c>
      <c r="I228" s="587">
        <v>2821.97802734375</v>
      </c>
      <c r="J228" s="587">
        <v>10</v>
      </c>
      <c r="K228" s="588">
        <v>28219.7802734375</v>
      </c>
    </row>
    <row r="229" spans="1:11" ht="14.45" customHeight="1" x14ac:dyDescent="0.2">
      <c r="A229" s="569" t="s">
        <v>446</v>
      </c>
      <c r="B229" s="570" t="s">
        <v>447</v>
      </c>
      <c r="C229" s="573" t="s">
        <v>454</v>
      </c>
      <c r="D229" s="601" t="s">
        <v>455</v>
      </c>
      <c r="E229" s="573" t="s">
        <v>665</v>
      </c>
      <c r="F229" s="601" t="s">
        <v>666</v>
      </c>
      <c r="G229" s="573" t="s">
        <v>1115</v>
      </c>
      <c r="H229" s="573" t="s">
        <v>1116</v>
      </c>
      <c r="I229" s="587">
        <v>15.549863815307617</v>
      </c>
      <c r="J229" s="587">
        <v>2500</v>
      </c>
      <c r="K229" s="588">
        <v>38871.259201049805</v>
      </c>
    </row>
    <row r="230" spans="1:11" ht="14.45" customHeight="1" x14ac:dyDescent="0.2">
      <c r="A230" s="569" t="s">
        <v>446</v>
      </c>
      <c r="B230" s="570" t="s">
        <v>447</v>
      </c>
      <c r="C230" s="573" t="s">
        <v>454</v>
      </c>
      <c r="D230" s="601" t="s">
        <v>455</v>
      </c>
      <c r="E230" s="573" t="s">
        <v>665</v>
      </c>
      <c r="F230" s="601" t="s">
        <v>666</v>
      </c>
      <c r="G230" s="573" t="s">
        <v>1117</v>
      </c>
      <c r="H230" s="573" t="s">
        <v>1118</v>
      </c>
      <c r="I230" s="587">
        <v>18.760000228881836</v>
      </c>
      <c r="J230" s="587">
        <v>2388</v>
      </c>
      <c r="K230" s="588">
        <v>44786.94091796875</v>
      </c>
    </row>
    <row r="231" spans="1:11" ht="14.45" customHeight="1" x14ac:dyDescent="0.2">
      <c r="A231" s="569" t="s">
        <v>446</v>
      </c>
      <c r="B231" s="570" t="s">
        <v>447</v>
      </c>
      <c r="C231" s="573" t="s">
        <v>454</v>
      </c>
      <c r="D231" s="601" t="s">
        <v>455</v>
      </c>
      <c r="E231" s="573" t="s">
        <v>665</v>
      </c>
      <c r="F231" s="601" t="s">
        <v>666</v>
      </c>
      <c r="G231" s="573" t="s">
        <v>1119</v>
      </c>
      <c r="H231" s="573" t="s">
        <v>1120</v>
      </c>
      <c r="I231" s="587">
        <v>131.64666748046875</v>
      </c>
      <c r="J231" s="587">
        <v>3</v>
      </c>
      <c r="K231" s="588">
        <v>394.94000244140625</v>
      </c>
    </row>
    <row r="232" spans="1:11" ht="14.45" customHeight="1" x14ac:dyDescent="0.2">
      <c r="A232" s="569" t="s">
        <v>446</v>
      </c>
      <c r="B232" s="570" t="s">
        <v>447</v>
      </c>
      <c r="C232" s="573" t="s">
        <v>454</v>
      </c>
      <c r="D232" s="601" t="s">
        <v>455</v>
      </c>
      <c r="E232" s="573" t="s">
        <v>665</v>
      </c>
      <c r="F232" s="601" t="s">
        <v>666</v>
      </c>
      <c r="G232" s="573" t="s">
        <v>1121</v>
      </c>
      <c r="H232" s="573" t="s">
        <v>1122</v>
      </c>
      <c r="I232" s="587">
        <v>274.67001342773438</v>
      </c>
      <c r="J232" s="587">
        <v>2</v>
      </c>
      <c r="K232" s="588">
        <v>549.34002685546875</v>
      </c>
    </row>
    <row r="233" spans="1:11" ht="14.45" customHeight="1" x14ac:dyDescent="0.2">
      <c r="A233" s="569" t="s">
        <v>446</v>
      </c>
      <c r="B233" s="570" t="s">
        <v>447</v>
      </c>
      <c r="C233" s="573" t="s">
        <v>454</v>
      </c>
      <c r="D233" s="601" t="s">
        <v>455</v>
      </c>
      <c r="E233" s="573" t="s">
        <v>665</v>
      </c>
      <c r="F233" s="601" t="s">
        <v>666</v>
      </c>
      <c r="G233" s="573" t="s">
        <v>1123</v>
      </c>
      <c r="H233" s="573" t="s">
        <v>1124</v>
      </c>
      <c r="I233" s="587">
        <v>2821.9756673177085</v>
      </c>
      <c r="J233" s="587">
        <v>25</v>
      </c>
      <c r="K233" s="588">
        <v>70549.41015625</v>
      </c>
    </row>
    <row r="234" spans="1:11" ht="14.45" customHeight="1" x14ac:dyDescent="0.2">
      <c r="A234" s="569" t="s">
        <v>446</v>
      </c>
      <c r="B234" s="570" t="s">
        <v>447</v>
      </c>
      <c r="C234" s="573" t="s">
        <v>454</v>
      </c>
      <c r="D234" s="601" t="s">
        <v>455</v>
      </c>
      <c r="E234" s="573" t="s">
        <v>665</v>
      </c>
      <c r="F234" s="601" t="s">
        <v>666</v>
      </c>
      <c r="G234" s="573" t="s">
        <v>1125</v>
      </c>
      <c r="H234" s="573" t="s">
        <v>1126</v>
      </c>
      <c r="I234" s="587">
        <v>8470</v>
      </c>
      <c r="J234" s="587">
        <v>1</v>
      </c>
      <c r="K234" s="588">
        <v>8470</v>
      </c>
    </row>
    <row r="235" spans="1:11" ht="14.45" customHeight="1" x14ac:dyDescent="0.2">
      <c r="A235" s="569" t="s">
        <v>446</v>
      </c>
      <c r="B235" s="570" t="s">
        <v>447</v>
      </c>
      <c r="C235" s="573" t="s">
        <v>454</v>
      </c>
      <c r="D235" s="601" t="s">
        <v>455</v>
      </c>
      <c r="E235" s="573" t="s">
        <v>665</v>
      </c>
      <c r="F235" s="601" t="s">
        <v>666</v>
      </c>
      <c r="G235" s="573" t="s">
        <v>1127</v>
      </c>
      <c r="H235" s="573" t="s">
        <v>1128</v>
      </c>
      <c r="I235" s="587">
        <v>3897.550048828125</v>
      </c>
      <c r="J235" s="587">
        <v>2</v>
      </c>
      <c r="K235" s="588">
        <v>7795.10009765625</v>
      </c>
    </row>
    <row r="236" spans="1:11" ht="14.45" customHeight="1" x14ac:dyDescent="0.2">
      <c r="A236" s="569" t="s">
        <v>446</v>
      </c>
      <c r="B236" s="570" t="s">
        <v>447</v>
      </c>
      <c r="C236" s="573" t="s">
        <v>454</v>
      </c>
      <c r="D236" s="601" t="s">
        <v>455</v>
      </c>
      <c r="E236" s="573" t="s">
        <v>665</v>
      </c>
      <c r="F236" s="601" t="s">
        <v>666</v>
      </c>
      <c r="G236" s="573" t="s">
        <v>1129</v>
      </c>
      <c r="H236" s="573" t="s">
        <v>1130</v>
      </c>
      <c r="I236" s="587">
        <v>10.289999961853027</v>
      </c>
      <c r="J236" s="587">
        <v>200</v>
      </c>
      <c r="K236" s="588">
        <v>2056.9999618530273</v>
      </c>
    </row>
    <row r="237" spans="1:11" ht="14.45" customHeight="1" x14ac:dyDescent="0.2">
      <c r="A237" s="569" t="s">
        <v>446</v>
      </c>
      <c r="B237" s="570" t="s">
        <v>447</v>
      </c>
      <c r="C237" s="573" t="s">
        <v>454</v>
      </c>
      <c r="D237" s="601" t="s">
        <v>455</v>
      </c>
      <c r="E237" s="573" t="s">
        <v>665</v>
      </c>
      <c r="F237" s="601" t="s">
        <v>666</v>
      </c>
      <c r="G237" s="573" t="s">
        <v>1131</v>
      </c>
      <c r="H237" s="573" t="s">
        <v>1132</v>
      </c>
      <c r="I237" s="587">
        <v>510.6199951171875</v>
      </c>
      <c r="J237" s="587">
        <v>1</v>
      </c>
      <c r="K237" s="588">
        <v>510.6199951171875</v>
      </c>
    </row>
    <row r="238" spans="1:11" ht="14.45" customHeight="1" x14ac:dyDescent="0.2">
      <c r="A238" s="569" t="s">
        <v>446</v>
      </c>
      <c r="B238" s="570" t="s">
        <v>447</v>
      </c>
      <c r="C238" s="573" t="s">
        <v>454</v>
      </c>
      <c r="D238" s="601" t="s">
        <v>455</v>
      </c>
      <c r="E238" s="573" t="s">
        <v>665</v>
      </c>
      <c r="F238" s="601" t="s">
        <v>666</v>
      </c>
      <c r="G238" s="573" t="s">
        <v>1133</v>
      </c>
      <c r="H238" s="573" t="s">
        <v>1134</v>
      </c>
      <c r="I238" s="587">
        <v>510.6199951171875</v>
      </c>
      <c r="J238" s="587">
        <v>1</v>
      </c>
      <c r="K238" s="588">
        <v>510.6199951171875</v>
      </c>
    </row>
    <row r="239" spans="1:11" ht="14.45" customHeight="1" x14ac:dyDescent="0.2">
      <c r="A239" s="569" t="s">
        <v>446</v>
      </c>
      <c r="B239" s="570" t="s">
        <v>447</v>
      </c>
      <c r="C239" s="573" t="s">
        <v>454</v>
      </c>
      <c r="D239" s="601" t="s">
        <v>455</v>
      </c>
      <c r="E239" s="573" t="s">
        <v>665</v>
      </c>
      <c r="F239" s="601" t="s">
        <v>666</v>
      </c>
      <c r="G239" s="573" t="s">
        <v>1135</v>
      </c>
      <c r="H239" s="573" t="s">
        <v>1136</v>
      </c>
      <c r="I239" s="587">
        <v>510.6099853515625</v>
      </c>
      <c r="J239" s="587">
        <v>1</v>
      </c>
      <c r="K239" s="588">
        <v>510.6099853515625</v>
      </c>
    </row>
    <row r="240" spans="1:11" ht="14.45" customHeight="1" x14ac:dyDescent="0.2">
      <c r="A240" s="569" t="s">
        <v>446</v>
      </c>
      <c r="B240" s="570" t="s">
        <v>447</v>
      </c>
      <c r="C240" s="573" t="s">
        <v>454</v>
      </c>
      <c r="D240" s="601" t="s">
        <v>455</v>
      </c>
      <c r="E240" s="573" t="s">
        <v>665</v>
      </c>
      <c r="F240" s="601" t="s">
        <v>666</v>
      </c>
      <c r="G240" s="573" t="s">
        <v>1137</v>
      </c>
      <c r="H240" s="573" t="s">
        <v>1138</v>
      </c>
      <c r="I240" s="587">
        <v>6037.89990234375</v>
      </c>
      <c r="J240" s="587">
        <v>1</v>
      </c>
      <c r="K240" s="588">
        <v>6037.89990234375</v>
      </c>
    </row>
    <row r="241" spans="1:11" ht="14.45" customHeight="1" x14ac:dyDescent="0.2">
      <c r="A241" s="569" t="s">
        <v>446</v>
      </c>
      <c r="B241" s="570" t="s">
        <v>447</v>
      </c>
      <c r="C241" s="573" t="s">
        <v>454</v>
      </c>
      <c r="D241" s="601" t="s">
        <v>455</v>
      </c>
      <c r="E241" s="573" t="s">
        <v>665</v>
      </c>
      <c r="F241" s="601" t="s">
        <v>666</v>
      </c>
      <c r="G241" s="573" t="s">
        <v>1139</v>
      </c>
      <c r="H241" s="573" t="s">
        <v>1140</v>
      </c>
      <c r="I241" s="587">
        <v>13.609999656677246</v>
      </c>
      <c r="J241" s="587">
        <v>1800</v>
      </c>
      <c r="K241" s="588">
        <v>24502.5</v>
      </c>
    </row>
    <row r="242" spans="1:11" ht="14.45" customHeight="1" x14ac:dyDescent="0.2">
      <c r="A242" s="569" t="s">
        <v>446</v>
      </c>
      <c r="B242" s="570" t="s">
        <v>447</v>
      </c>
      <c r="C242" s="573" t="s">
        <v>454</v>
      </c>
      <c r="D242" s="601" t="s">
        <v>455</v>
      </c>
      <c r="E242" s="573" t="s">
        <v>665</v>
      </c>
      <c r="F242" s="601" t="s">
        <v>666</v>
      </c>
      <c r="G242" s="573" t="s">
        <v>1141</v>
      </c>
      <c r="H242" s="573" t="s">
        <v>1142</v>
      </c>
      <c r="I242" s="587">
        <v>1213.0250244140625</v>
      </c>
      <c r="J242" s="587">
        <v>25</v>
      </c>
      <c r="K242" s="588">
        <v>30177.39990234375</v>
      </c>
    </row>
    <row r="243" spans="1:11" ht="14.45" customHeight="1" x14ac:dyDescent="0.2">
      <c r="A243" s="569" t="s">
        <v>446</v>
      </c>
      <c r="B243" s="570" t="s">
        <v>447</v>
      </c>
      <c r="C243" s="573" t="s">
        <v>454</v>
      </c>
      <c r="D243" s="601" t="s">
        <v>455</v>
      </c>
      <c r="E243" s="573" t="s">
        <v>665</v>
      </c>
      <c r="F243" s="601" t="s">
        <v>666</v>
      </c>
      <c r="G243" s="573" t="s">
        <v>1143</v>
      </c>
      <c r="H243" s="573" t="s">
        <v>1144</v>
      </c>
      <c r="I243" s="587">
        <v>16.200000762939453</v>
      </c>
      <c r="J243" s="587">
        <v>3100</v>
      </c>
      <c r="K243" s="588">
        <v>50225.929565429688</v>
      </c>
    </row>
    <row r="244" spans="1:11" ht="14.45" customHeight="1" x14ac:dyDescent="0.2">
      <c r="A244" s="569" t="s">
        <v>446</v>
      </c>
      <c r="B244" s="570" t="s">
        <v>447</v>
      </c>
      <c r="C244" s="573" t="s">
        <v>454</v>
      </c>
      <c r="D244" s="601" t="s">
        <v>455</v>
      </c>
      <c r="E244" s="573" t="s">
        <v>665</v>
      </c>
      <c r="F244" s="601" t="s">
        <v>666</v>
      </c>
      <c r="G244" s="573" t="s">
        <v>1145</v>
      </c>
      <c r="H244" s="573" t="s">
        <v>1146</v>
      </c>
      <c r="I244" s="587">
        <v>3695.3496315696025</v>
      </c>
      <c r="J244" s="587">
        <v>42</v>
      </c>
      <c r="K244" s="588">
        <v>155204.70922851563</v>
      </c>
    </row>
    <row r="245" spans="1:11" ht="14.45" customHeight="1" x14ac:dyDescent="0.2">
      <c r="A245" s="569" t="s">
        <v>446</v>
      </c>
      <c r="B245" s="570" t="s">
        <v>447</v>
      </c>
      <c r="C245" s="573" t="s">
        <v>454</v>
      </c>
      <c r="D245" s="601" t="s">
        <v>455</v>
      </c>
      <c r="E245" s="573" t="s">
        <v>665</v>
      </c>
      <c r="F245" s="601" t="s">
        <v>666</v>
      </c>
      <c r="G245" s="573" t="s">
        <v>1147</v>
      </c>
      <c r="H245" s="573" t="s">
        <v>1148</v>
      </c>
      <c r="I245" s="587">
        <v>453.75</v>
      </c>
      <c r="J245" s="587">
        <v>1</v>
      </c>
      <c r="K245" s="588">
        <v>453.75</v>
      </c>
    </row>
    <row r="246" spans="1:11" ht="14.45" customHeight="1" x14ac:dyDescent="0.2">
      <c r="A246" s="569" t="s">
        <v>446</v>
      </c>
      <c r="B246" s="570" t="s">
        <v>447</v>
      </c>
      <c r="C246" s="573" t="s">
        <v>454</v>
      </c>
      <c r="D246" s="601" t="s">
        <v>455</v>
      </c>
      <c r="E246" s="573" t="s">
        <v>665</v>
      </c>
      <c r="F246" s="601" t="s">
        <v>666</v>
      </c>
      <c r="G246" s="573" t="s">
        <v>1149</v>
      </c>
      <c r="H246" s="573" t="s">
        <v>1150</v>
      </c>
      <c r="I246" s="587">
        <v>453.75</v>
      </c>
      <c r="J246" s="587">
        <v>1</v>
      </c>
      <c r="K246" s="588">
        <v>453.75</v>
      </c>
    </row>
    <row r="247" spans="1:11" ht="14.45" customHeight="1" x14ac:dyDescent="0.2">
      <c r="A247" s="569" t="s">
        <v>446</v>
      </c>
      <c r="B247" s="570" t="s">
        <v>447</v>
      </c>
      <c r="C247" s="573" t="s">
        <v>454</v>
      </c>
      <c r="D247" s="601" t="s">
        <v>455</v>
      </c>
      <c r="E247" s="573" t="s">
        <v>665</v>
      </c>
      <c r="F247" s="601" t="s">
        <v>666</v>
      </c>
      <c r="G247" s="573" t="s">
        <v>1151</v>
      </c>
      <c r="H247" s="573" t="s">
        <v>1152</v>
      </c>
      <c r="I247" s="587">
        <v>453.75</v>
      </c>
      <c r="J247" s="587">
        <v>1</v>
      </c>
      <c r="K247" s="588">
        <v>453.75</v>
      </c>
    </row>
    <row r="248" spans="1:11" ht="14.45" customHeight="1" x14ac:dyDescent="0.2">
      <c r="A248" s="569" t="s">
        <v>446</v>
      </c>
      <c r="B248" s="570" t="s">
        <v>447</v>
      </c>
      <c r="C248" s="573" t="s">
        <v>454</v>
      </c>
      <c r="D248" s="601" t="s">
        <v>455</v>
      </c>
      <c r="E248" s="573" t="s">
        <v>665</v>
      </c>
      <c r="F248" s="601" t="s">
        <v>666</v>
      </c>
      <c r="G248" s="573" t="s">
        <v>1153</v>
      </c>
      <c r="H248" s="573" t="s">
        <v>1154</v>
      </c>
      <c r="I248" s="587">
        <v>453.75</v>
      </c>
      <c r="J248" s="587">
        <v>1</v>
      </c>
      <c r="K248" s="588">
        <v>453.75</v>
      </c>
    </row>
    <row r="249" spans="1:11" ht="14.45" customHeight="1" x14ac:dyDescent="0.2">
      <c r="A249" s="569" t="s">
        <v>446</v>
      </c>
      <c r="B249" s="570" t="s">
        <v>447</v>
      </c>
      <c r="C249" s="573" t="s">
        <v>454</v>
      </c>
      <c r="D249" s="601" t="s">
        <v>455</v>
      </c>
      <c r="E249" s="573" t="s">
        <v>665</v>
      </c>
      <c r="F249" s="601" t="s">
        <v>666</v>
      </c>
      <c r="G249" s="573" t="s">
        <v>1155</v>
      </c>
      <c r="H249" s="573" t="s">
        <v>1156</v>
      </c>
      <c r="I249" s="587">
        <v>453.75</v>
      </c>
      <c r="J249" s="587">
        <v>1</v>
      </c>
      <c r="K249" s="588">
        <v>453.75</v>
      </c>
    </row>
    <row r="250" spans="1:11" ht="14.45" customHeight="1" x14ac:dyDescent="0.2">
      <c r="A250" s="569" t="s">
        <v>446</v>
      </c>
      <c r="B250" s="570" t="s">
        <v>447</v>
      </c>
      <c r="C250" s="573" t="s">
        <v>454</v>
      </c>
      <c r="D250" s="601" t="s">
        <v>455</v>
      </c>
      <c r="E250" s="573" t="s">
        <v>665</v>
      </c>
      <c r="F250" s="601" t="s">
        <v>666</v>
      </c>
      <c r="G250" s="573" t="s">
        <v>1157</v>
      </c>
      <c r="H250" s="573" t="s">
        <v>1158</v>
      </c>
      <c r="I250" s="587">
        <v>4114</v>
      </c>
      <c r="J250" s="587">
        <v>3</v>
      </c>
      <c r="K250" s="588">
        <v>12342</v>
      </c>
    </row>
    <row r="251" spans="1:11" ht="14.45" customHeight="1" x14ac:dyDescent="0.2">
      <c r="A251" s="569" t="s">
        <v>446</v>
      </c>
      <c r="B251" s="570" t="s">
        <v>447</v>
      </c>
      <c r="C251" s="573" t="s">
        <v>454</v>
      </c>
      <c r="D251" s="601" t="s">
        <v>455</v>
      </c>
      <c r="E251" s="573" t="s">
        <v>665</v>
      </c>
      <c r="F251" s="601" t="s">
        <v>666</v>
      </c>
      <c r="G251" s="573" t="s">
        <v>1159</v>
      </c>
      <c r="H251" s="573" t="s">
        <v>1160</v>
      </c>
      <c r="I251" s="587">
        <v>8482.099609375</v>
      </c>
      <c r="J251" s="587">
        <v>2</v>
      </c>
      <c r="K251" s="588">
        <v>16964.19921875</v>
      </c>
    </row>
    <row r="252" spans="1:11" ht="14.45" customHeight="1" x14ac:dyDescent="0.2">
      <c r="A252" s="569" t="s">
        <v>446</v>
      </c>
      <c r="B252" s="570" t="s">
        <v>447</v>
      </c>
      <c r="C252" s="573" t="s">
        <v>454</v>
      </c>
      <c r="D252" s="601" t="s">
        <v>455</v>
      </c>
      <c r="E252" s="573" t="s">
        <v>665</v>
      </c>
      <c r="F252" s="601" t="s">
        <v>666</v>
      </c>
      <c r="G252" s="573" t="s">
        <v>1161</v>
      </c>
      <c r="H252" s="573" t="s">
        <v>1162</v>
      </c>
      <c r="I252" s="587">
        <v>332.75</v>
      </c>
      <c r="J252" s="587">
        <v>1</v>
      </c>
      <c r="K252" s="588">
        <v>332.75</v>
      </c>
    </row>
    <row r="253" spans="1:11" ht="14.45" customHeight="1" x14ac:dyDescent="0.2">
      <c r="A253" s="569" t="s">
        <v>446</v>
      </c>
      <c r="B253" s="570" t="s">
        <v>447</v>
      </c>
      <c r="C253" s="573" t="s">
        <v>454</v>
      </c>
      <c r="D253" s="601" t="s">
        <v>455</v>
      </c>
      <c r="E253" s="573" t="s">
        <v>665</v>
      </c>
      <c r="F253" s="601" t="s">
        <v>666</v>
      </c>
      <c r="G253" s="573" t="s">
        <v>1163</v>
      </c>
      <c r="H253" s="573" t="s">
        <v>1164</v>
      </c>
      <c r="I253" s="587">
        <v>3418.25</v>
      </c>
      <c r="J253" s="587">
        <v>1</v>
      </c>
      <c r="K253" s="588">
        <v>3418.25</v>
      </c>
    </row>
    <row r="254" spans="1:11" ht="14.45" customHeight="1" x14ac:dyDescent="0.2">
      <c r="A254" s="569" t="s">
        <v>446</v>
      </c>
      <c r="B254" s="570" t="s">
        <v>447</v>
      </c>
      <c r="C254" s="573" t="s">
        <v>454</v>
      </c>
      <c r="D254" s="601" t="s">
        <v>455</v>
      </c>
      <c r="E254" s="573" t="s">
        <v>665</v>
      </c>
      <c r="F254" s="601" t="s">
        <v>666</v>
      </c>
      <c r="G254" s="573" t="s">
        <v>1165</v>
      </c>
      <c r="H254" s="573" t="s">
        <v>1166</v>
      </c>
      <c r="I254" s="587">
        <v>7550.39990234375</v>
      </c>
      <c r="J254" s="587">
        <v>50</v>
      </c>
      <c r="K254" s="588">
        <v>377519.998046875</v>
      </c>
    </row>
    <row r="255" spans="1:11" ht="14.45" customHeight="1" x14ac:dyDescent="0.2">
      <c r="A255" s="569" t="s">
        <v>446</v>
      </c>
      <c r="B255" s="570" t="s">
        <v>447</v>
      </c>
      <c r="C255" s="573" t="s">
        <v>454</v>
      </c>
      <c r="D255" s="601" t="s">
        <v>455</v>
      </c>
      <c r="E255" s="573" t="s">
        <v>665</v>
      </c>
      <c r="F255" s="601" t="s">
        <v>666</v>
      </c>
      <c r="G255" s="573" t="s">
        <v>1167</v>
      </c>
      <c r="H255" s="573" t="s">
        <v>1168</v>
      </c>
      <c r="I255" s="587">
        <v>15100.7998046875</v>
      </c>
      <c r="J255" s="587">
        <v>136</v>
      </c>
      <c r="K255" s="588">
        <v>2053708.796875</v>
      </c>
    </row>
    <row r="256" spans="1:11" ht="14.45" customHeight="1" x14ac:dyDescent="0.2">
      <c r="A256" s="569" t="s">
        <v>446</v>
      </c>
      <c r="B256" s="570" t="s">
        <v>447</v>
      </c>
      <c r="C256" s="573" t="s">
        <v>454</v>
      </c>
      <c r="D256" s="601" t="s">
        <v>455</v>
      </c>
      <c r="E256" s="573" t="s">
        <v>665</v>
      </c>
      <c r="F256" s="601" t="s">
        <v>666</v>
      </c>
      <c r="G256" s="573" t="s">
        <v>1169</v>
      </c>
      <c r="H256" s="573" t="s">
        <v>1170</v>
      </c>
      <c r="I256" s="587">
        <v>193.60000610351563</v>
      </c>
      <c r="J256" s="587">
        <v>5</v>
      </c>
      <c r="K256" s="588">
        <v>968.00003051757813</v>
      </c>
    </row>
    <row r="257" spans="1:11" ht="14.45" customHeight="1" x14ac:dyDescent="0.2">
      <c r="A257" s="569" t="s">
        <v>446</v>
      </c>
      <c r="B257" s="570" t="s">
        <v>447</v>
      </c>
      <c r="C257" s="573" t="s">
        <v>454</v>
      </c>
      <c r="D257" s="601" t="s">
        <v>455</v>
      </c>
      <c r="E257" s="573" t="s">
        <v>665</v>
      </c>
      <c r="F257" s="601" t="s">
        <v>666</v>
      </c>
      <c r="G257" s="573" t="s">
        <v>1171</v>
      </c>
      <c r="H257" s="573" t="s">
        <v>1172</v>
      </c>
      <c r="I257" s="587">
        <v>5148.784912109375</v>
      </c>
      <c r="J257" s="587">
        <v>2</v>
      </c>
      <c r="K257" s="588">
        <v>10297.56982421875</v>
      </c>
    </row>
    <row r="258" spans="1:11" ht="14.45" customHeight="1" x14ac:dyDescent="0.2">
      <c r="A258" s="569" t="s">
        <v>446</v>
      </c>
      <c r="B258" s="570" t="s">
        <v>447</v>
      </c>
      <c r="C258" s="573" t="s">
        <v>454</v>
      </c>
      <c r="D258" s="601" t="s">
        <v>455</v>
      </c>
      <c r="E258" s="573" t="s">
        <v>665</v>
      </c>
      <c r="F258" s="601" t="s">
        <v>666</v>
      </c>
      <c r="G258" s="573" t="s">
        <v>1173</v>
      </c>
      <c r="H258" s="573" t="s">
        <v>1174</v>
      </c>
      <c r="I258" s="587">
        <v>5914.18017578125</v>
      </c>
      <c r="J258" s="587">
        <v>2</v>
      </c>
      <c r="K258" s="588">
        <v>11828.3603515625</v>
      </c>
    </row>
    <row r="259" spans="1:11" ht="14.45" customHeight="1" x14ac:dyDescent="0.2">
      <c r="A259" s="569" t="s">
        <v>446</v>
      </c>
      <c r="B259" s="570" t="s">
        <v>447</v>
      </c>
      <c r="C259" s="573" t="s">
        <v>454</v>
      </c>
      <c r="D259" s="601" t="s">
        <v>455</v>
      </c>
      <c r="E259" s="573" t="s">
        <v>665</v>
      </c>
      <c r="F259" s="601" t="s">
        <v>666</v>
      </c>
      <c r="G259" s="573" t="s">
        <v>1175</v>
      </c>
      <c r="H259" s="573" t="s">
        <v>1176</v>
      </c>
      <c r="I259" s="587">
        <v>436.98062521309282</v>
      </c>
      <c r="J259" s="587">
        <v>2</v>
      </c>
      <c r="K259" s="588">
        <v>873.96125042618564</v>
      </c>
    </row>
    <row r="260" spans="1:11" ht="14.45" customHeight="1" x14ac:dyDescent="0.2">
      <c r="A260" s="569" t="s">
        <v>446</v>
      </c>
      <c r="B260" s="570" t="s">
        <v>447</v>
      </c>
      <c r="C260" s="573" t="s">
        <v>454</v>
      </c>
      <c r="D260" s="601" t="s">
        <v>455</v>
      </c>
      <c r="E260" s="573" t="s">
        <v>665</v>
      </c>
      <c r="F260" s="601" t="s">
        <v>666</v>
      </c>
      <c r="G260" s="573" t="s">
        <v>1177</v>
      </c>
      <c r="H260" s="573" t="s">
        <v>1178</v>
      </c>
      <c r="I260" s="587">
        <v>274.67001342773438</v>
      </c>
      <c r="J260" s="587">
        <v>2</v>
      </c>
      <c r="K260" s="588">
        <v>549.34002685546875</v>
      </c>
    </row>
    <row r="261" spans="1:11" ht="14.45" customHeight="1" x14ac:dyDescent="0.2">
      <c r="A261" s="569" t="s">
        <v>446</v>
      </c>
      <c r="B261" s="570" t="s">
        <v>447</v>
      </c>
      <c r="C261" s="573" t="s">
        <v>454</v>
      </c>
      <c r="D261" s="601" t="s">
        <v>455</v>
      </c>
      <c r="E261" s="573" t="s">
        <v>665</v>
      </c>
      <c r="F261" s="601" t="s">
        <v>666</v>
      </c>
      <c r="G261" s="573" t="s">
        <v>1179</v>
      </c>
      <c r="H261" s="573" t="s">
        <v>1180</v>
      </c>
      <c r="I261" s="587">
        <v>16089.3421875</v>
      </c>
      <c r="J261" s="587">
        <v>5</v>
      </c>
      <c r="K261" s="588">
        <v>80446.7109375</v>
      </c>
    </row>
    <row r="262" spans="1:11" ht="14.45" customHeight="1" x14ac:dyDescent="0.2">
      <c r="A262" s="569" t="s">
        <v>446</v>
      </c>
      <c r="B262" s="570" t="s">
        <v>447</v>
      </c>
      <c r="C262" s="573" t="s">
        <v>454</v>
      </c>
      <c r="D262" s="601" t="s">
        <v>455</v>
      </c>
      <c r="E262" s="573" t="s">
        <v>665</v>
      </c>
      <c r="F262" s="601" t="s">
        <v>666</v>
      </c>
      <c r="G262" s="573" t="s">
        <v>1181</v>
      </c>
      <c r="H262" s="573" t="s">
        <v>1182</v>
      </c>
      <c r="I262" s="587">
        <v>12288.759765625</v>
      </c>
      <c r="J262" s="587">
        <v>5</v>
      </c>
      <c r="K262" s="588">
        <v>61443.798828125</v>
      </c>
    </row>
    <row r="263" spans="1:11" ht="14.45" customHeight="1" x14ac:dyDescent="0.2">
      <c r="A263" s="569" t="s">
        <v>446</v>
      </c>
      <c r="B263" s="570" t="s">
        <v>447</v>
      </c>
      <c r="C263" s="573" t="s">
        <v>454</v>
      </c>
      <c r="D263" s="601" t="s">
        <v>455</v>
      </c>
      <c r="E263" s="573" t="s">
        <v>665</v>
      </c>
      <c r="F263" s="601" t="s">
        <v>666</v>
      </c>
      <c r="G263" s="573" t="s">
        <v>1183</v>
      </c>
      <c r="H263" s="573" t="s">
        <v>1184</v>
      </c>
      <c r="I263" s="587">
        <v>3897.530029296875</v>
      </c>
      <c r="J263" s="587">
        <v>1</v>
      </c>
      <c r="K263" s="588">
        <v>3897.530029296875</v>
      </c>
    </row>
    <row r="264" spans="1:11" ht="14.45" customHeight="1" x14ac:dyDescent="0.2">
      <c r="A264" s="569" t="s">
        <v>446</v>
      </c>
      <c r="B264" s="570" t="s">
        <v>447</v>
      </c>
      <c r="C264" s="573" t="s">
        <v>454</v>
      </c>
      <c r="D264" s="601" t="s">
        <v>455</v>
      </c>
      <c r="E264" s="573" t="s">
        <v>665</v>
      </c>
      <c r="F264" s="601" t="s">
        <v>666</v>
      </c>
      <c r="G264" s="573" t="s">
        <v>1185</v>
      </c>
      <c r="H264" s="573" t="s">
        <v>1186</v>
      </c>
      <c r="I264" s="587">
        <v>267.92633276481484</v>
      </c>
      <c r="J264" s="587">
        <v>1</v>
      </c>
      <c r="K264" s="588">
        <v>267.92633276481484</v>
      </c>
    </row>
    <row r="265" spans="1:11" ht="14.45" customHeight="1" x14ac:dyDescent="0.2">
      <c r="A265" s="569" t="s">
        <v>446</v>
      </c>
      <c r="B265" s="570" t="s">
        <v>447</v>
      </c>
      <c r="C265" s="573" t="s">
        <v>454</v>
      </c>
      <c r="D265" s="601" t="s">
        <v>455</v>
      </c>
      <c r="E265" s="573" t="s">
        <v>665</v>
      </c>
      <c r="F265" s="601" t="s">
        <v>666</v>
      </c>
      <c r="G265" s="573" t="s">
        <v>1187</v>
      </c>
      <c r="H265" s="573" t="s">
        <v>1188</v>
      </c>
      <c r="I265" s="587">
        <v>261.20360496764636</v>
      </c>
      <c r="J265" s="587">
        <v>1</v>
      </c>
      <c r="K265" s="588">
        <v>261.20360496764636</v>
      </c>
    </row>
    <row r="266" spans="1:11" ht="14.45" customHeight="1" x14ac:dyDescent="0.2">
      <c r="A266" s="569" t="s">
        <v>446</v>
      </c>
      <c r="B266" s="570" t="s">
        <v>447</v>
      </c>
      <c r="C266" s="573" t="s">
        <v>454</v>
      </c>
      <c r="D266" s="601" t="s">
        <v>455</v>
      </c>
      <c r="E266" s="573" t="s">
        <v>665</v>
      </c>
      <c r="F266" s="601" t="s">
        <v>666</v>
      </c>
      <c r="G266" s="573" t="s">
        <v>1189</v>
      </c>
      <c r="H266" s="573" t="s">
        <v>1190</v>
      </c>
      <c r="I266" s="587">
        <v>380.67688322370429</v>
      </c>
      <c r="J266" s="587">
        <v>10</v>
      </c>
      <c r="K266" s="588">
        <v>3793.7609616412628</v>
      </c>
    </row>
    <row r="267" spans="1:11" ht="14.45" customHeight="1" x14ac:dyDescent="0.2">
      <c r="A267" s="569" t="s">
        <v>446</v>
      </c>
      <c r="B267" s="570" t="s">
        <v>447</v>
      </c>
      <c r="C267" s="573" t="s">
        <v>454</v>
      </c>
      <c r="D267" s="601" t="s">
        <v>455</v>
      </c>
      <c r="E267" s="573" t="s">
        <v>665</v>
      </c>
      <c r="F267" s="601" t="s">
        <v>666</v>
      </c>
      <c r="G267" s="573" t="s">
        <v>1191</v>
      </c>
      <c r="H267" s="573" t="s">
        <v>1192</v>
      </c>
      <c r="I267" s="587">
        <v>8.3500003814697266</v>
      </c>
      <c r="J267" s="587">
        <v>22400</v>
      </c>
      <c r="K267" s="588">
        <v>187017.60083007813</v>
      </c>
    </row>
    <row r="268" spans="1:11" ht="14.45" customHeight="1" x14ac:dyDescent="0.2">
      <c r="A268" s="569" t="s">
        <v>446</v>
      </c>
      <c r="B268" s="570" t="s">
        <v>447</v>
      </c>
      <c r="C268" s="573" t="s">
        <v>454</v>
      </c>
      <c r="D268" s="601" t="s">
        <v>455</v>
      </c>
      <c r="E268" s="573" t="s">
        <v>665</v>
      </c>
      <c r="F268" s="601" t="s">
        <v>666</v>
      </c>
      <c r="G268" s="573" t="s">
        <v>1193</v>
      </c>
      <c r="H268" s="573" t="s">
        <v>1194</v>
      </c>
      <c r="I268" s="587">
        <v>8246.150390625</v>
      </c>
      <c r="J268" s="587">
        <v>1</v>
      </c>
      <c r="K268" s="588">
        <v>8246.150390625</v>
      </c>
    </row>
    <row r="269" spans="1:11" ht="14.45" customHeight="1" x14ac:dyDescent="0.2">
      <c r="A269" s="569" t="s">
        <v>446</v>
      </c>
      <c r="B269" s="570" t="s">
        <v>447</v>
      </c>
      <c r="C269" s="573" t="s">
        <v>454</v>
      </c>
      <c r="D269" s="601" t="s">
        <v>455</v>
      </c>
      <c r="E269" s="573" t="s">
        <v>665</v>
      </c>
      <c r="F269" s="601" t="s">
        <v>666</v>
      </c>
      <c r="G269" s="573" t="s">
        <v>1195</v>
      </c>
      <c r="H269" s="573" t="s">
        <v>1196</v>
      </c>
      <c r="I269" s="587">
        <v>17061.000390624999</v>
      </c>
      <c r="J269" s="587">
        <v>16</v>
      </c>
      <c r="K269" s="588">
        <v>272976.01171875</v>
      </c>
    </row>
    <row r="270" spans="1:11" ht="14.45" customHeight="1" x14ac:dyDescent="0.2">
      <c r="A270" s="569" t="s">
        <v>446</v>
      </c>
      <c r="B270" s="570" t="s">
        <v>447</v>
      </c>
      <c r="C270" s="573" t="s">
        <v>454</v>
      </c>
      <c r="D270" s="601" t="s">
        <v>455</v>
      </c>
      <c r="E270" s="573" t="s">
        <v>665</v>
      </c>
      <c r="F270" s="601" t="s">
        <v>666</v>
      </c>
      <c r="G270" s="573" t="s">
        <v>1197</v>
      </c>
      <c r="H270" s="573" t="s">
        <v>1198</v>
      </c>
      <c r="I270" s="587">
        <v>19505.19921875</v>
      </c>
      <c r="J270" s="587">
        <v>3</v>
      </c>
      <c r="K270" s="588">
        <v>58515.6015625</v>
      </c>
    </row>
    <row r="271" spans="1:11" ht="14.45" customHeight="1" x14ac:dyDescent="0.2">
      <c r="A271" s="569" t="s">
        <v>446</v>
      </c>
      <c r="B271" s="570" t="s">
        <v>447</v>
      </c>
      <c r="C271" s="573" t="s">
        <v>454</v>
      </c>
      <c r="D271" s="601" t="s">
        <v>455</v>
      </c>
      <c r="E271" s="573" t="s">
        <v>665</v>
      </c>
      <c r="F271" s="601" t="s">
        <v>666</v>
      </c>
      <c r="G271" s="573" t="s">
        <v>1199</v>
      </c>
      <c r="H271" s="573" t="s">
        <v>1200</v>
      </c>
      <c r="I271" s="587">
        <v>20724.275390625</v>
      </c>
      <c r="J271" s="587">
        <v>12</v>
      </c>
      <c r="K271" s="588">
        <v>248691.30078125</v>
      </c>
    </row>
    <row r="272" spans="1:11" ht="14.45" customHeight="1" x14ac:dyDescent="0.2">
      <c r="A272" s="569" t="s">
        <v>446</v>
      </c>
      <c r="B272" s="570" t="s">
        <v>447</v>
      </c>
      <c r="C272" s="573" t="s">
        <v>454</v>
      </c>
      <c r="D272" s="601" t="s">
        <v>455</v>
      </c>
      <c r="E272" s="573" t="s">
        <v>665</v>
      </c>
      <c r="F272" s="601" t="s">
        <v>666</v>
      </c>
      <c r="G272" s="573" t="s">
        <v>1201</v>
      </c>
      <c r="H272" s="573" t="s">
        <v>1202</v>
      </c>
      <c r="I272" s="587">
        <v>5101.35986328125</v>
      </c>
      <c r="J272" s="587">
        <v>22</v>
      </c>
      <c r="K272" s="588">
        <v>112229.91796875</v>
      </c>
    </row>
    <row r="273" spans="1:11" ht="14.45" customHeight="1" x14ac:dyDescent="0.2">
      <c r="A273" s="569" t="s">
        <v>446</v>
      </c>
      <c r="B273" s="570" t="s">
        <v>447</v>
      </c>
      <c r="C273" s="573" t="s">
        <v>454</v>
      </c>
      <c r="D273" s="601" t="s">
        <v>455</v>
      </c>
      <c r="E273" s="573" t="s">
        <v>665</v>
      </c>
      <c r="F273" s="601" t="s">
        <v>666</v>
      </c>
      <c r="G273" s="573" t="s">
        <v>1203</v>
      </c>
      <c r="H273" s="573" t="s">
        <v>1204</v>
      </c>
      <c r="I273" s="587">
        <v>5710.594970703125</v>
      </c>
      <c r="J273" s="587">
        <v>2</v>
      </c>
      <c r="K273" s="588">
        <v>11421.18994140625</v>
      </c>
    </row>
    <row r="274" spans="1:11" ht="14.45" customHeight="1" x14ac:dyDescent="0.2">
      <c r="A274" s="569" t="s">
        <v>446</v>
      </c>
      <c r="B274" s="570" t="s">
        <v>447</v>
      </c>
      <c r="C274" s="573" t="s">
        <v>454</v>
      </c>
      <c r="D274" s="601" t="s">
        <v>455</v>
      </c>
      <c r="E274" s="573" t="s">
        <v>665</v>
      </c>
      <c r="F274" s="601" t="s">
        <v>666</v>
      </c>
      <c r="G274" s="573" t="s">
        <v>1205</v>
      </c>
      <c r="H274" s="573" t="s">
        <v>1206</v>
      </c>
      <c r="I274" s="587">
        <v>5088.7760742187502</v>
      </c>
      <c r="J274" s="587">
        <v>9</v>
      </c>
      <c r="K274" s="588">
        <v>38962.000244140625</v>
      </c>
    </row>
    <row r="275" spans="1:11" ht="14.45" customHeight="1" x14ac:dyDescent="0.2">
      <c r="A275" s="569" t="s">
        <v>446</v>
      </c>
      <c r="B275" s="570" t="s">
        <v>447</v>
      </c>
      <c r="C275" s="573" t="s">
        <v>454</v>
      </c>
      <c r="D275" s="601" t="s">
        <v>455</v>
      </c>
      <c r="E275" s="573" t="s">
        <v>665</v>
      </c>
      <c r="F275" s="601" t="s">
        <v>666</v>
      </c>
      <c r="G275" s="573" t="s">
        <v>1207</v>
      </c>
      <c r="H275" s="573" t="s">
        <v>1208</v>
      </c>
      <c r="I275" s="587">
        <v>36179</v>
      </c>
      <c r="J275" s="587">
        <v>5</v>
      </c>
      <c r="K275" s="588">
        <v>180895</v>
      </c>
    </row>
    <row r="276" spans="1:11" ht="14.45" customHeight="1" x14ac:dyDescent="0.2">
      <c r="A276" s="569" t="s">
        <v>446</v>
      </c>
      <c r="B276" s="570" t="s">
        <v>447</v>
      </c>
      <c r="C276" s="573" t="s">
        <v>454</v>
      </c>
      <c r="D276" s="601" t="s">
        <v>455</v>
      </c>
      <c r="E276" s="573" t="s">
        <v>665</v>
      </c>
      <c r="F276" s="601" t="s">
        <v>666</v>
      </c>
      <c r="G276" s="573" t="s">
        <v>1209</v>
      </c>
      <c r="H276" s="573" t="s">
        <v>1210</v>
      </c>
      <c r="I276" s="587">
        <v>25.270000457763672</v>
      </c>
      <c r="J276" s="587">
        <v>200</v>
      </c>
      <c r="K276" s="588">
        <v>5052.9998779296875</v>
      </c>
    </row>
    <row r="277" spans="1:11" ht="14.45" customHeight="1" x14ac:dyDescent="0.2">
      <c r="A277" s="569" t="s">
        <v>446</v>
      </c>
      <c r="B277" s="570" t="s">
        <v>447</v>
      </c>
      <c r="C277" s="573" t="s">
        <v>454</v>
      </c>
      <c r="D277" s="601" t="s">
        <v>455</v>
      </c>
      <c r="E277" s="573" t="s">
        <v>665</v>
      </c>
      <c r="F277" s="601" t="s">
        <v>666</v>
      </c>
      <c r="G277" s="573" t="s">
        <v>1211</v>
      </c>
      <c r="H277" s="573" t="s">
        <v>1212</v>
      </c>
      <c r="I277" s="587">
        <v>2450.25</v>
      </c>
      <c r="J277" s="587">
        <v>1</v>
      </c>
      <c r="K277" s="588">
        <v>2450.25</v>
      </c>
    </row>
    <row r="278" spans="1:11" ht="14.45" customHeight="1" x14ac:dyDescent="0.2">
      <c r="A278" s="569" t="s">
        <v>446</v>
      </c>
      <c r="B278" s="570" t="s">
        <v>447</v>
      </c>
      <c r="C278" s="573" t="s">
        <v>454</v>
      </c>
      <c r="D278" s="601" t="s">
        <v>455</v>
      </c>
      <c r="E278" s="573" t="s">
        <v>665</v>
      </c>
      <c r="F278" s="601" t="s">
        <v>666</v>
      </c>
      <c r="G278" s="573" t="s">
        <v>1213</v>
      </c>
      <c r="H278" s="573" t="s">
        <v>1214</v>
      </c>
      <c r="I278" s="587">
        <v>24200</v>
      </c>
      <c r="J278" s="587">
        <v>2</v>
      </c>
      <c r="K278" s="588">
        <v>48400</v>
      </c>
    </row>
    <row r="279" spans="1:11" ht="14.45" customHeight="1" x14ac:dyDescent="0.2">
      <c r="A279" s="569" t="s">
        <v>446</v>
      </c>
      <c r="B279" s="570" t="s">
        <v>447</v>
      </c>
      <c r="C279" s="573" t="s">
        <v>454</v>
      </c>
      <c r="D279" s="601" t="s">
        <v>455</v>
      </c>
      <c r="E279" s="573" t="s">
        <v>665</v>
      </c>
      <c r="F279" s="601" t="s">
        <v>666</v>
      </c>
      <c r="G279" s="573" t="s">
        <v>1215</v>
      </c>
      <c r="H279" s="573" t="s">
        <v>1216</v>
      </c>
      <c r="I279" s="587">
        <v>24200</v>
      </c>
      <c r="J279" s="587">
        <v>3</v>
      </c>
      <c r="K279" s="588">
        <v>72600</v>
      </c>
    </row>
    <row r="280" spans="1:11" ht="14.45" customHeight="1" x14ac:dyDescent="0.2">
      <c r="A280" s="569" t="s">
        <v>446</v>
      </c>
      <c r="B280" s="570" t="s">
        <v>447</v>
      </c>
      <c r="C280" s="573" t="s">
        <v>454</v>
      </c>
      <c r="D280" s="601" t="s">
        <v>455</v>
      </c>
      <c r="E280" s="573" t="s">
        <v>665</v>
      </c>
      <c r="F280" s="601" t="s">
        <v>666</v>
      </c>
      <c r="G280" s="573" t="s">
        <v>1217</v>
      </c>
      <c r="H280" s="573" t="s">
        <v>1218</v>
      </c>
      <c r="I280" s="587">
        <v>36590.3984375</v>
      </c>
      <c r="J280" s="587">
        <v>1</v>
      </c>
      <c r="K280" s="588">
        <v>36590.3984375</v>
      </c>
    </row>
    <row r="281" spans="1:11" ht="14.45" customHeight="1" x14ac:dyDescent="0.2">
      <c r="A281" s="569" t="s">
        <v>446</v>
      </c>
      <c r="B281" s="570" t="s">
        <v>447</v>
      </c>
      <c r="C281" s="573" t="s">
        <v>454</v>
      </c>
      <c r="D281" s="601" t="s">
        <v>455</v>
      </c>
      <c r="E281" s="573" t="s">
        <v>665</v>
      </c>
      <c r="F281" s="601" t="s">
        <v>666</v>
      </c>
      <c r="G281" s="573" t="s">
        <v>1219</v>
      </c>
      <c r="H281" s="573" t="s">
        <v>1220</v>
      </c>
      <c r="I281" s="587">
        <v>36590.3984375</v>
      </c>
      <c r="J281" s="587">
        <v>5</v>
      </c>
      <c r="K281" s="588">
        <v>182951.9921875</v>
      </c>
    </row>
    <row r="282" spans="1:11" ht="14.45" customHeight="1" x14ac:dyDescent="0.2">
      <c r="A282" s="569" t="s">
        <v>446</v>
      </c>
      <c r="B282" s="570" t="s">
        <v>447</v>
      </c>
      <c r="C282" s="573" t="s">
        <v>454</v>
      </c>
      <c r="D282" s="601" t="s">
        <v>455</v>
      </c>
      <c r="E282" s="573" t="s">
        <v>665</v>
      </c>
      <c r="F282" s="601" t="s">
        <v>666</v>
      </c>
      <c r="G282" s="573" t="s">
        <v>1221</v>
      </c>
      <c r="H282" s="573" t="s">
        <v>1222</v>
      </c>
      <c r="I282" s="587">
        <v>2638.4849853515625</v>
      </c>
      <c r="J282" s="587">
        <v>2</v>
      </c>
      <c r="K282" s="588">
        <v>5276.969970703125</v>
      </c>
    </row>
    <row r="283" spans="1:11" ht="14.45" customHeight="1" x14ac:dyDescent="0.2">
      <c r="A283" s="569" t="s">
        <v>446</v>
      </c>
      <c r="B283" s="570" t="s">
        <v>447</v>
      </c>
      <c r="C283" s="573" t="s">
        <v>454</v>
      </c>
      <c r="D283" s="601" t="s">
        <v>455</v>
      </c>
      <c r="E283" s="573" t="s">
        <v>665</v>
      </c>
      <c r="F283" s="601" t="s">
        <v>666</v>
      </c>
      <c r="G283" s="573" t="s">
        <v>1223</v>
      </c>
      <c r="H283" s="573" t="s">
        <v>1224</v>
      </c>
      <c r="I283" s="587">
        <v>3000.800048828125</v>
      </c>
      <c r="J283" s="587">
        <v>52</v>
      </c>
      <c r="K283" s="588">
        <v>156041.6025390625</v>
      </c>
    </row>
    <row r="284" spans="1:11" ht="14.45" customHeight="1" x14ac:dyDescent="0.2">
      <c r="A284" s="569" t="s">
        <v>446</v>
      </c>
      <c r="B284" s="570" t="s">
        <v>447</v>
      </c>
      <c r="C284" s="573" t="s">
        <v>454</v>
      </c>
      <c r="D284" s="601" t="s">
        <v>455</v>
      </c>
      <c r="E284" s="573" t="s">
        <v>665</v>
      </c>
      <c r="F284" s="601" t="s">
        <v>666</v>
      </c>
      <c r="G284" s="573" t="s">
        <v>1225</v>
      </c>
      <c r="H284" s="573" t="s">
        <v>1226</v>
      </c>
      <c r="I284" s="587">
        <v>52.880001068115234</v>
      </c>
      <c r="J284" s="587">
        <v>50</v>
      </c>
      <c r="K284" s="588">
        <v>2643.85009765625</v>
      </c>
    </row>
    <row r="285" spans="1:11" ht="14.45" customHeight="1" x14ac:dyDescent="0.2">
      <c r="A285" s="569" t="s">
        <v>446</v>
      </c>
      <c r="B285" s="570" t="s">
        <v>447</v>
      </c>
      <c r="C285" s="573" t="s">
        <v>454</v>
      </c>
      <c r="D285" s="601" t="s">
        <v>455</v>
      </c>
      <c r="E285" s="573" t="s">
        <v>665</v>
      </c>
      <c r="F285" s="601" t="s">
        <v>666</v>
      </c>
      <c r="G285" s="573" t="s">
        <v>1227</v>
      </c>
      <c r="H285" s="573" t="s">
        <v>1228</v>
      </c>
      <c r="I285" s="587">
        <v>492.47000122070313</v>
      </c>
      <c r="J285" s="587">
        <v>6</v>
      </c>
      <c r="K285" s="588">
        <v>2954.8200073242188</v>
      </c>
    </row>
    <row r="286" spans="1:11" ht="14.45" customHeight="1" x14ac:dyDescent="0.2">
      <c r="A286" s="569" t="s">
        <v>446</v>
      </c>
      <c r="B286" s="570" t="s">
        <v>447</v>
      </c>
      <c r="C286" s="573" t="s">
        <v>454</v>
      </c>
      <c r="D286" s="601" t="s">
        <v>455</v>
      </c>
      <c r="E286" s="573" t="s">
        <v>665</v>
      </c>
      <c r="F286" s="601" t="s">
        <v>666</v>
      </c>
      <c r="G286" s="573" t="s">
        <v>1229</v>
      </c>
      <c r="H286" s="573" t="s">
        <v>1230</v>
      </c>
      <c r="I286" s="587">
        <v>492.47000122070313</v>
      </c>
      <c r="J286" s="587">
        <v>6</v>
      </c>
      <c r="K286" s="588">
        <v>2954.8200073242188</v>
      </c>
    </row>
    <row r="287" spans="1:11" ht="14.45" customHeight="1" x14ac:dyDescent="0.2">
      <c r="A287" s="569" t="s">
        <v>446</v>
      </c>
      <c r="B287" s="570" t="s">
        <v>447</v>
      </c>
      <c r="C287" s="573" t="s">
        <v>454</v>
      </c>
      <c r="D287" s="601" t="s">
        <v>455</v>
      </c>
      <c r="E287" s="573" t="s">
        <v>665</v>
      </c>
      <c r="F287" s="601" t="s">
        <v>666</v>
      </c>
      <c r="G287" s="573" t="s">
        <v>1231</v>
      </c>
      <c r="H287" s="573" t="s">
        <v>1232</v>
      </c>
      <c r="I287" s="587">
        <v>1608.0899658203125</v>
      </c>
      <c r="J287" s="587">
        <v>1</v>
      </c>
      <c r="K287" s="588">
        <v>1608.0899658203125</v>
      </c>
    </row>
    <row r="288" spans="1:11" ht="14.45" customHeight="1" x14ac:dyDescent="0.2">
      <c r="A288" s="569" t="s">
        <v>446</v>
      </c>
      <c r="B288" s="570" t="s">
        <v>447</v>
      </c>
      <c r="C288" s="573" t="s">
        <v>454</v>
      </c>
      <c r="D288" s="601" t="s">
        <v>455</v>
      </c>
      <c r="E288" s="573" t="s">
        <v>665</v>
      </c>
      <c r="F288" s="601" t="s">
        <v>666</v>
      </c>
      <c r="G288" s="573" t="s">
        <v>1233</v>
      </c>
      <c r="H288" s="573" t="s">
        <v>1234</v>
      </c>
      <c r="I288" s="587">
        <v>492.47000122070313</v>
      </c>
      <c r="J288" s="587">
        <v>6</v>
      </c>
      <c r="K288" s="588">
        <v>2954.8200073242188</v>
      </c>
    </row>
    <row r="289" spans="1:11" ht="14.45" customHeight="1" x14ac:dyDescent="0.2">
      <c r="A289" s="569" t="s">
        <v>446</v>
      </c>
      <c r="B289" s="570" t="s">
        <v>447</v>
      </c>
      <c r="C289" s="573" t="s">
        <v>454</v>
      </c>
      <c r="D289" s="601" t="s">
        <v>455</v>
      </c>
      <c r="E289" s="573" t="s">
        <v>665</v>
      </c>
      <c r="F289" s="601" t="s">
        <v>666</v>
      </c>
      <c r="G289" s="573" t="s">
        <v>1235</v>
      </c>
      <c r="H289" s="573" t="s">
        <v>1236</v>
      </c>
      <c r="I289" s="587">
        <v>492.47000122070313</v>
      </c>
      <c r="J289" s="587">
        <v>6</v>
      </c>
      <c r="K289" s="588">
        <v>2954.8200073242188</v>
      </c>
    </row>
    <row r="290" spans="1:11" ht="14.45" customHeight="1" x14ac:dyDescent="0.2">
      <c r="A290" s="569" t="s">
        <v>446</v>
      </c>
      <c r="B290" s="570" t="s">
        <v>447</v>
      </c>
      <c r="C290" s="573" t="s">
        <v>454</v>
      </c>
      <c r="D290" s="601" t="s">
        <v>455</v>
      </c>
      <c r="E290" s="573" t="s">
        <v>665</v>
      </c>
      <c r="F290" s="601" t="s">
        <v>666</v>
      </c>
      <c r="G290" s="573" t="s">
        <v>1237</v>
      </c>
      <c r="H290" s="573" t="s">
        <v>1238</v>
      </c>
      <c r="I290" s="587">
        <v>492.47000122070313</v>
      </c>
      <c r="J290" s="587">
        <v>5</v>
      </c>
      <c r="K290" s="588">
        <v>2462.3500061035156</v>
      </c>
    </row>
    <row r="291" spans="1:11" ht="14.45" customHeight="1" x14ac:dyDescent="0.2">
      <c r="A291" s="569" t="s">
        <v>446</v>
      </c>
      <c r="B291" s="570" t="s">
        <v>447</v>
      </c>
      <c r="C291" s="573" t="s">
        <v>454</v>
      </c>
      <c r="D291" s="601" t="s">
        <v>455</v>
      </c>
      <c r="E291" s="573" t="s">
        <v>665</v>
      </c>
      <c r="F291" s="601" t="s">
        <v>666</v>
      </c>
      <c r="G291" s="573" t="s">
        <v>1239</v>
      </c>
      <c r="H291" s="573" t="s">
        <v>1240</v>
      </c>
      <c r="I291" s="587">
        <v>5614.510009765625</v>
      </c>
      <c r="J291" s="587">
        <v>3</v>
      </c>
      <c r="K291" s="588">
        <v>16843.5400390625</v>
      </c>
    </row>
    <row r="292" spans="1:11" ht="14.45" customHeight="1" x14ac:dyDescent="0.2">
      <c r="A292" s="569" t="s">
        <v>446</v>
      </c>
      <c r="B292" s="570" t="s">
        <v>447</v>
      </c>
      <c r="C292" s="573" t="s">
        <v>454</v>
      </c>
      <c r="D292" s="601" t="s">
        <v>455</v>
      </c>
      <c r="E292" s="573" t="s">
        <v>665</v>
      </c>
      <c r="F292" s="601" t="s">
        <v>666</v>
      </c>
      <c r="G292" s="573" t="s">
        <v>1241</v>
      </c>
      <c r="H292" s="573" t="s">
        <v>1242</v>
      </c>
      <c r="I292" s="587">
        <v>11.659999847412109</v>
      </c>
      <c r="J292" s="587">
        <v>730</v>
      </c>
      <c r="K292" s="588">
        <v>8515.0098114013672</v>
      </c>
    </row>
    <row r="293" spans="1:11" ht="14.45" customHeight="1" x14ac:dyDescent="0.2">
      <c r="A293" s="569" t="s">
        <v>446</v>
      </c>
      <c r="B293" s="570" t="s">
        <v>447</v>
      </c>
      <c r="C293" s="573" t="s">
        <v>454</v>
      </c>
      <c r="D293" s="601" t="s">
        <v>455</v>
      </c>
      <c r="E293" s="573" t="s">
        <v>665</v>
      </c>
      <c r="F293" s="601" t="s">
        <v>666</v>
      </c>
      <c r="G293" s="573" t="s">
        <v>1243</v>
      </c>
      <c r="H293" s="573" t="s">
        <v>1244</v>
      </c>
      <c r="I293" s="587">
        <v>18.139999389648438</v>
      </c>
      <c r="J293" s="587">
        <v>960</v>
      </c>
      <c r="K293" s="588">
        <v>17412.400390625</v>
      </c>
    </row>
    <row r="294" spans="1:11" ht="14.45" customHeight="1" x14ac:dyDescent="0.2">
      <c r="A294" s="569" t="s">
        <v>446</v>
      </c>
      <c r="B294" s="570" t="s">
        <v>447</v>
      </c>
      <c r="C294" s="573" t="s">
        <v>454</v>
      </c>
      <c r="D294" s="601" t="s">
        <v>455</v>
      </c>
      <c r="E294" s="573" t="s">
        <v>665</v>
      </c>
      <c r="F294" s="601" t="s">
        <v>666</v>
      </c>
      <c r="G294" s="573" t="s">
        <v>1245</v>
      </c>
      <c r="H294" s="573" t="s">
        <v>1246</v>
      </c>
      <c r="I294" s="587">
        <v>17.150908383456144</v>
      </c>
      <c r="J294" s="587">
        <v>4320</v>
      </c>
      <c r="K294" s="588">
        <v>73688.99658203125</v>
      </c>
    </row>
    <row r="295" spans="1:11" ht="14.45" customHeight="1" x14ac:dyDescent="0.2">
      <c r="A295" s="569" t="s">
        <v>446</v>
      </c>
      <c r="B295" s="570" t="s">
        <v>447</v>
      </c>
      <c r="C295" s="573" t="s">
        <v>454</v>
      </c>
      <c r="D295" s="601" t="s">
        <v>455</v>
      </c>
      <c r="E295" s="573" t="s">
        <v>665</v>
      </c>
      <c r="F295" s="601" t="s">
        <v>666</v>
      </c>
      <c r="G295" s="573" t="s">
        <v>1247</v>
      </c>
      <c r="H295" s="573" t="s">
        <v>1248</v>
      </c>
      <c r="I295" s="587">
        <v>11.442211045159233</v>
      </c>
      <c r="J295" s="587">
        <v>80</v>
      </c>
      <c r="K295" s="588">
        <v>922.46999549865723</v>
      </c>
    </row>
    <row r="296" spans="1:11" ht="14.45" customHeight="1" x14ac:dyDescent="0.2">
      <c r="A296" s="569" t="s">
        <v>446</v>
      </c>
      <c r="B296" s="570" t="s">
        <v>447</v>
      </c>
      <c r="C296" s="573" t="s">
        <v>454</v>
      </c>
      <c r="D296" s="601" t="s">
        <v>455</v>
      </c>
      <c r="E296" s="573" t="s">
        <v>665</v>
      </c>
      <c r="F296" s="601" t="s">
        <v>666</v>
      </c>
      <c r="G296" s="573" t="s">
        <v>1249</v>
      </c>
      <c r="H296" s="573" t="s">
        <v>1250</v>
      </c>
      <c r="I296" s="587">
        <v>16.45919942855835</v>
      </c>
      <c r="J296" s="587">
        <v>60</v>
      </c>
      <c r="K296" s="588">
        <v>987.37998962402344</v>
      </c>
    </row>
    <row r="297" spans="1:11" ht="14.45" customHeight="1" x14ac:dyDescent="0.2">
      <c r="A297" s="569" t="s">
        <v>446</v>
      </c>
      <c r="B297" s="570" t="s">
        <v>447</v>
      </c>
      <c r="C297" s="573" t="s">
        <v>454</v>
      </c>
      <c r="D297" s="601" t="s">
        <v>455</v>
      </c>
      <c r="E297" s="573" t="s">
        <v>665</v>
      </c>
      <c r="F297" s="601" t="s">
        <v>666</v>
      </c>
      <c r="G297" s="573" t="s">
        <v>1251</v>
      </c>
      <c r="H297" s="573" t="s">
        <v>1252</v>
      </c>
      <c r="I297" s="587">
        <v>5203.0998186383931</v>
      </c>
      <c r="J297" s="587">
        <v>11</v>
      </c>
      <c r="K297" s="588">
        <v>57234.10986328125</v>
      </c>
    </row>
    <row r="298" spans="1:11" ht="14.45" customHeight="1" x14ac:dyDescent="0.2">
      <c r="A298" s="569" t="s">
        <v>446</v>
      </c>
      <c r="B298" s="570" t="s">
        <v>447</v>
      </c>
      <c r="C298" s="573" t="s">
        <v>454</v>
      </c>
      <c r="D298" s="601" t="s">
        <v>455</v>
      </c>
      <c r="E298" s="573" t="s">
        <v>665</v>
      </c>
      <c r="F298" s="601" t="s">
        <v>666</v>
      </c>
      <c r="G298" s="573" t="s">
        <v>1253</v>
      </c>
      <c r="H298" s="573" t="s">
        <v>1254</v>
      </c>
      <c r="I298" s="587">
        <v>5941.215087890625</v>
      </c>
      <c r="J298" s="587">
        <v>2</v>
      </c>
      <c r="K298" s="588">
        <v>11882.43017578125</v>
      </c>
    </row>
    <row r="299" spans="1:11" ht="14.45" customHeight="1" x14ac:dyDescent="0.2">
      <c r="A299" s="569" t="s">
        <v>446</v>
      </c>
      <c r="B299" s="570" t="s">
        <v>447</v>
      </c>
      <c r="C299" s="573" t="s">
        <v>454</v>
      </c>
      <c r="D299" s="601" t="s">
        <v>455</v>
      </c>
      <c r="E299" s="573" t="s">
        <v>665</v>
      </c>
      <c r="F299" s="601" t="s">
        <v>666</v>
      </c>
      <c r="G299" s="573" t="s">
        <v>1255</v>
      </c>
      <c r="H299" s="573" t="s">
        <v>1256</v>
      </c>
      <c r="I299" s="587">
        <v>2879.8463134765625</v>
      </c>
      <c r="J299" s="587">
        <v>5</v>
      </c>
      <c r="K299" s="588">
        <v>14399.230224609375</v>
      </c>
    </row>
    <row r="300" spans="1:11" ht="14.45" customHeight="1" x14ac:dyDescent="0.2">
      <c r="A300" s="569" t="s">
        <v>446</v>
      </c>
      <c r="B300" s="570" t="s">
        <v>447</v>
      </c>
      <c r="C300" s="573" t="s">
        <v>454</v>
      </c>
      <c r="D300" s="601" t="s">
        <v>455</v>
      </c>
      <c r="E300" s="573" t="s">
        <v>665</v>
      </c>
      <c r="F300" s="601" t="s">
        <v>666</v>
      </c>
      <c r="G300" s="573" t="s">
        <v>1257</v>
      </c>
      <c r="H300" s="573" t="s">
        <v>1258</v>
      </c>
      <c r="I300" s="587">
        <v>492.47000122070313</v>
      </c>
      <c r="J300" s="587">
        <v>7</v>
      </c>
      <c r="K300" s="588">
        <v>3447.2900390625</v>
      </c>
    </row>
    <row r="301" spans="1:11" ht="14.45" customHeight="1" x14ac:dyDescent="0.2">
      <c r="A301" s="569" t="s">
        <v>446</v>
      </c>
      <c r="B301" s="570" t="s">
        <v>447</v>
      </c>
      <c r="C301" s="573" t="s">
        <v>454</v>
      </c>
      <c r="D301" s="601" t="s">
        <v>455</v>
      </c>
      <c r="E301" s="573" t="s">
        <v>665</v>
      </c>
      <c r="F301" s="601" t="s">
        <v>666</v>
      </c>
      <c r="G301" s="573" t="s">
        <v>1259</v>
      </c>
      <c r="H301" s="573" t="s">
        <v>1260</v>
      </c>
      <c r="I301" s="587">
        <v>1239.0400390625</v>
      </c>
      <c r="J301" s="587">
        <v>1</v>
      </c>
      <c r="K301" s="588">
        <v>1239.0400390625</v>
      </c>
    </row>
    <row r="302" spans="1:11" ht="14.45" customHeight="1" x14ac:dyDescent="0.2">
      <c r="A302" s="569" t="s">
        <v>446</v>
      </c>
      <c r="B302" s="570" t="s">
        <v>447</v>
      </c>
      <c r="C302" s="573" t="s">
        <v>454</v>
      </c>
      <c r="D302" s="601" t="s">
        <v>455</v>
      </c>
      <c r="E302" s="573" t="s">
        <v>665</v>
      </c>
      <c r="F302" s="601" t="s">
        <v>666</v>
      </c>
      <c r="G302" s="573" t="s">
        <v>1261</v>
      </c>
      <c r="H302" s="573" t="s">
        <v>1262</v>
      </c>
      <c r="I302" s="587">
        <v>984.95001220703125</v>
      </c>
      <c r="J302" s="587">
        <v>1</v>
      </c>
      <c r="K302" s="588">
        <v>984.95001220703125</v>
      </c>
    </row>
    <row r="303" spans="1:11" ht="14.45" customHeight="1" x14ac:dyDescent="0.2">
      <c r="A303" s="569" t="s">
        <v>446</v>
      </c>
      <c r="B303" s="570" t="s">
        <v>447</v>
      </c>
      <c r="C303" s="573" t="s">
        <v>454</v>
      </c>
      <c r="D303" s="601" t="s">
        <v>455</v>
      </c>
      <c r="E303" s="573" t="s">
        <v>665</v>
      </c>
      <c r="F303" s="601" t="s">
        <v>666</v>
      </c>
      <c r="G303" s="573" t="s">
        <v>1263</v>
      </c>
      <c r="H303" s="573" t="s">
        <v>1264</v>
      </c>
      <c r="I303" s="587">
        <v>1608.0899658203125</v>
      </c>
      <c r="J303" s="587">
        <v>1</v>
      </c>
      <c r="K303" s="588">
        <v>1608.0899658203125</v>
      </c>
    </row>
    <row r="304" spans="1:11" ht="14.45" customHeight="1" x14ac:dyDescent="0.2">
      <c r="A304" s="569" t="s">
        <v>446</v>
      </c>
      <c r="B304" s="570" t="s">
        <v>447</v>
      </c>
      <c r="C304" s="573" t="s">
        <v>454</v>
      </c>
      <c r="D304" s="601" t="s">
        <v>455</v>
      </c>
      <c r="E304" s="573" t="s">
        <v>665</v>
      </c>
      <c r="F304" s="601" t="s">
        <v>666</v>
      </c>
      <c r="G304" s="573" t="s">
        <v>1265</v>
      </c>
      <c r="H304" s="573" t="s">
        <v>1266</v>
      </c>
      <c r="I304" s="587">
        <v>984.94000244140625</v>
      </c>
      <c r="J304" s="587">
        <v>1</v>
      </c>
      <c r="K304" s="588">
        <v>984.94000244140625</v>
      </c>
    </row>
    <row r="305" spans="1:11" ht="14.45" customHeight="1" x14ac:dyDescent="0.2">
      <c r="A305" s="569" t="s">
        <v>446</v>
      </c>
      <c r="B305" s="570" t="s">
        <v>447</v>
      </c>
      <c r="C305" s="573" t="s">
        <v>454</v>
      </c>
      <c r="D305" s="601" t="s">
        <v>455</v>
      </c>
      <c r="E305" s="573" t="s">
        <v>665</v>
      </c>
      <c r="F305" s="601" t="s">
        <v>666</v>
      </c>
      <c r="G305" s="573" t="s">
        <v>1267</v>
      </c>
      <c r="H305" s="573" t="s">
        <v>1268</v>
      </c>
      <c r="I305" s="587">
        <v>27243.150390625</v>
      </c>
      <c r="J305" s="587">
        <v>1</v>
      </c>
      <c r="K305" s="588">
        <v>27243.150390625</v>
      </c>
    </row>
    <row r="306" spans="1:11" ht="14.45" customHeight="1" x14ac:dyDescent="0.2">
      <c r="A306" s="569" t="s">
        <v>446</v>
      </c>
      <c r="B306" s="570" t="s">
        <v>447</v>
      </c>
      <c r="C306" s="573" t="s">
        <v>454</v>
      </c>
      <c r="D306" s="601" t="s">
        <v>455</v>
      </c>
      <c r="E306" s="573" t="s">
        <v>665</v>
      </c>
      <c r="F306" s="601" t="s">
        <v>666</v>
      </c>
      <c r="G306" s="573" t="s">
        <v>1269</v>
      </c>
      <c r="H306" s="573" t="s">
        <v>1270</v>
      </c>
      <c r="I306" s="587">
        <v>27243.150390625</v>
      </c>
      <c r="J306" s="587">
        <v>1</v>
      </c>
      <c r="K306" s="588">
        <v>27243.150390625</v>
      </c>
    </row>
    <row r="307" spans="1:11" ht="14.45" customHeight="1" x14ac:dyDescent="0.2">
      <c r="A307" s="569" t="s">
        <v>446</v>
      </c>
      <c r="B307" s="570" t="s">
        <v>447</v>
      </c>
      <c r="C307" s="573" t="s">
        <v>454</v>
      </c>
      <c r="D307" s="601" t="s">
        <v>455</v>
      </c>
      <c r="E307" s="573" t="s">
        <v>665</v>
      </c>
      <c r="F307" s="601" t="s">
        <v>666</v>
      </c>
      <c r="G307" s="573" t="s">
        <v>1271</v>
      </c>
      <c r="H307" s="573" t="s">
        <v>1272</v>
      </c>
      <c r="I307" s="587">
        <v>10.369999885559082</v>
      </c>
      <c r="J307" s="587">
        <v>2670</v>
      </c>
      <c r="K307" s="588">
        <v>27687.129608154297</v>
      </c>
    </row>
    <row r="308" spans="1:11" ht="14.45" customHeight="1" x14ac:dyDescent="0.2">
      <c r="A308" s="569" t="s">
        <v>446</v>
      </c>
      <c r="B308" s="570" t="s">
        <v>447</v>
      </c>
      <c r="C308" s="573" t="s">
        <v>454</v>
      </c>
      <c r="D308" s="601" t="s">
        <v>455</v>
      </c>
      <c r="E308" s="573" t="s">
        <v>665</v>
      </c>
      <c r="F308" s="601" t="s">
        <v>666</v>
      </c>
      <c r="G308" s="573" t="s">
        <v>1273</v>
      </c>
      <c r="H308" s="573" t="s">
        <v>1274</v>
      </c>
      <c r="I308" s="587">
        <v>3581.60009765625</v>
      </c>
      <c r="J308" s="587">
        <v>8</v>
      </c>
      <c r="K308" s="588">
        <v>28652.7998046875</v>
      </c>
    </row>
    <row r="309" spans="1:11" ht="14.45" customHeight="1" x14ac:dyDescent="0.2">
      <c r="A309" s="569" t="s">
        <v>446</v>
      </c>
      <c r="B309" s="570" t="s">
        <v>447</v>
      </c>
      <c r="C309" s="573" t="s">
        <v>454</v>
      </c>
      <c r="D309" s="601" t="s">
        <v>455</v>
      </c>
      <c r="E309" s="573" t="s">
        <v>665</v>
      </c>
      <c r="F309" s="601" t="s">
        <v>666</v>
      </c>
      <c r="G309" s="573" t="s">
        <v>1275</v>
      </c>
      <c r="H309" s="573" t="s">
        <v>1276</v>
      </c>
      <c r="I309" s="587">
        <v>51.429333496093747</v>
      </c>
      <c r="J309" s="587">
        <v>900</v>
      </c>
      <c r="K309" s="588">
        <v>46282.199951171875</v>
      </c>
    </row>
    <row r="310" spans="1:11" ht="14.45" customHeight="1" x14ac:dyDescent="0.2">
      <c r="A310" s="569" t="s">
        <v>446</v>
      </c>
      <c r="B310" s="570" t="s">
        <v>447</v>
      </c>
      <c r="C310" s="573" t="s">
        <v>454</v>
      </c>
      <c r="D310" s="601" t="s">
        <v>455</v>
      </c>
      <c r="E310" s="573" t="s">
        <v>665</v>
      </c>
      <c r="F310" s="601" t="s">
        <v>666</v>
      </c>
      <c r="G310" s="573" t="s">
        <v>1277</v>
      </c>
      <c r="H310" s="573" t="s">
        <v>1278</v>
      </c>
      <c r="I310" s="587">
        <v>51.429333496093747</v>
      </c>
      <c r="J310" s="587">
        <v>900</v>
      </c>
      <c r="K310" s="588">
        <v>46282.199951171875</v>
      </c>
    </row>
    <row r="311" spans="1:11" ht="14.45" customHeight="1" x14ac:dyDescent="0.2">
      <c r="A311" s="569" t="s">
        <v>446</v>
      </c>
      <c r="B311" s="570" t="s">
        <v>447</v>
      </c>
      <c r="C311" s="573" t="s">
        <v>454</v>
      </c>
      <c r="D311" s="601" t="s">
        <v>455</v>
      </c>
      <c r="E311" s="573" t="s">
        <v>665</v>
      </c>
      <c r="F311" s="601" t="s">
        <v>666</v>
      </c>
      <c r="G311" s="573" t="s">
        <v>1279</v>
      </c>
      <c r="H311" s="573" t="s">
        <v>1280</v>
      </c>
      <c r="I311" s="587">
        <v>51.429333496093747</v>
      </c>
      <c r="J311" s="587">
        <v>300</v>
      </c>
      <c r="K311" s="588">
        <v>15427.400024414063</v>
      </c>
    </row>
    <row r="312" spans="1:11" ht="14.45" customHeight="1" x14ac:dyDescent="0.2">
      <c r="A312" s="569" t="s">
        <v>446</v>
      </c>
      <c r="B312" s="570" t="s">
        <v>447</v>
      </c>
      <c r="C312" s="573" t="s">
        <v>454</v>
      </c>
      <c r="D312" s="601" t="s">
        <v>455</v>
      </c>
      <c r="E312" s="573" t="s">
        <v>665</v>
      </c>
      <c r="F312" s="601" t="s">
        <v>666</v>
      </c>
      <c r="G312" s="573" t="s">
        <v>1281</v>
      </c>
      <c r="H312" s="573" t="s">
        <v>1282</v>
      </c>
      <c r="I312" s="587">
        <v>51.429333496093747</v>
      </c>
      <c r="J312" s="587">
        <v>300</v>
      </c>
      <c r="K312" s="588">
        <v>15427.400024414063</v>
      </c>
    </row>
    <row r="313" spans="1:11" ht="14.45" customHeight="1" x14ac:dyDescent="0.2">
      <c r="A313" s="569" t="s">
        <v>446</v>
      </c>
      <c r="B313" s="570" t="s">
        <v>447</v>
      </c>
      <c r="C313" s="573" t="s">
        <v>454</v>
      </c>
      <c r="D313" s="601" t="s">
        <v>455</v>
      </c>
      <c r="E313" s="573" t="s">
        <v>665</v>
      </c>
      <c r="F313" s="601" t="s">
        <v>666</v>
      </c>
      <c r="G313" s="573" t="s">
        <v>1283</v>
      </c>
      <c r="H313" s="573" t="s">
        <v>1284</v>
      </c>
      <c r="I313" s="587">
        <v>51.429333496093747</v>
      </c>
      <c r="J313" s="587">
        <v>300</v>
      </c>
      <c r="K313" s="588">
        <v>15427.400024414063</v>
      </c>
    </row>
    <row r="314" spans="1:11" ht="14.45" customHeight="1" x14ac:dyDescent="0.2">
      <c r="A314" s="569" t="s">
        <v>446</v>
      </c>
      <c r="B314" s="570" t="s">
        <v>447</v>
      </c>
      <c r="C314" s="573" t="s">
        <v>454</v>
      </c>
      <c r="D314" s="601" t="s">
        <v>455</v>
      </c>
      <c r="E314" s="573" t="s">
        <v>665</v>
      </c>
      <c r="F314" s="601" t="s">
        <v>666</v>
      </c>
      <c r="G314" s="573" t="s">
        <v>1285</v>
      </c>
      <c r="H314" s="573" t="s">
        <v>1286</v>
      </c>
      <c r="I314" s="587">
        <v>51.429333496093747</v>
      </c>
      <c r="J314" s="587">
        <v>300</v>
      </c>
      <c r="K314" s="588">
        <v>15427.400024414063</v>
      </c>
    </row>
    <row r="315" spans="1:11" ht="14.45" customHeight="1" x14ac:dyDescent="0.2">
      <c r="A315" s="569" t="s">
        <v>446</v>
      </c>
      <c r="B315" s="570" t="s">
        <v>447</v>
      </c>
      <c r="C315" s="573" t="s">
        <v>454</v>
      </c>
      <c r="D315" s="601" t="s">
        <v>455</v>
      </c>
      <c r="E315" s="573" t="s">
        <v>665</v>
      </c>
      <c r="F315" s="601" t="s">
        <v>666</v>
      </c>
      <c r="G315" s="573" t="s">
        <v>1287</v>
      </c>
      <c r="H315" s="573" t="s">
        <v>1288</v>
      </c>
      <c r="I315" s="587">
        <v>9.6880002975463864</v>
      </c>
      <c r="J315" s="587">
        <v>60</v>
      </c>
      <c r="K315" s="588">
        <v>581.53001403808594</v>
      </c>
    </row>
    <row r="316" spans="1:11" ht="14.45" customHeight="1" x14ac:dyDescent="0.2">
      <c r="A316" s="569" t="s">
        <v>446</v>
      </c>
      <c r="B316" s="570" t="s">
        <v>447</v>
      </c>
      <c r="C316" s="573" t="s">
        <v>454</v>
      </c>
      <c r="D316" s="601" t="s">
        <v>455</v>
      </c>
      <c r="E316" s="573" t="s">
        <v>665</v>
      </c>
      <c r="F316" s="601" t="s">
        <v>666</v>
      </c>
      <c r="G316" s="573" t="s">
        <v>1289</v>
      </c>
      <c r="H316" s="573" t="s">
        <v>1290</v>
      </c>
      <c r="I316" s="587">
        <v>411.39999389648438</v>
      </c>
      <c r="J316" s="587">
        <v>1</v>
      </c>
      <c r="K316" s="588">
        <v>411.39999389648438</v>
      </c>
    </row>
    <row r="317" spans="1:11" ht="14.45" customHeight="1" x14ac:dyDescent="0.2">
      <c r="A317" s="569" t="s">
        <v>446</v>
      </c>
      <c r="B317" s="570" t="s">
        <v>447</v>
      </c>
      <c r="C317" s="573" t="s">
        <v>454</v>
      </c>
      <c r="D317" s="601" t="s">
        <v>455</v>
      </c>
      <c r="E317" s="573" t="s">
        <v>665</v>
      </c>
      <c r="F317" s="601" t="s">
        <v>666</v>
      </c>
      <c r="G317" s="573" t="s">
        <v>1291</v>
      </c>
      <c r="H317" s="573" t="s">
        <v>1292</v>
      </c>
      <c r="I317" s="587">
        <v>4335.10009765625</v>
      </c>
      <c r="J317" s="587">
        <v>4</v>
      </c>
      <c r="K317" s="588">
        <v>17340.400390625</v>
      </c>
    </row>
    <row r="318" spans="1:11" ht="14.45" customHeight="1" x14ac:dyDescent="0.2">
      <c r="A318" s="569" t="s">
        <v>446</v>
      </c>
      <c r="B318" s="570" t="s">
        <v>447</v>
      </c>
      <c r="C318" s="573" t="s">
        <v>454</v>
      </c>
      <c r="D318" s="601" t="s">
        <v>455</v>
      </c>
      <c r="E318" s="573" t="s">
        <v>665</v>
      </c>
      <c r="F318" s="601" t="s">
        <v>666</v>
      </c>
      <c r="G318" s="573" t="s">
        <v>1293</v>
      </c>
      <c r="H318" s="573" t="s">
        <v>1294</v>
      </c>
      <c r="I318" s="587">
        <v>5650.7001953125</v>
      </c>
      <c r="J318" s="587">
        <v>1</v>
      </c>
      <c r="K318" s="588">
        <v>5650.7001953125</v>
      </c>
    </row>
    <row r="319" spans="1:11" ht="14.45" customHeight="1" x14ac:dyDescent="0.2">
      <c r="A319" s="569" t="s">
        <v>446</v>
      </c>
      <c r="B319" s="570" t="s">
        <v>447</v>
      </c>
      <c r="C319" s="573" t="s">
        <v>454</v>
      </c>
      <c r="D319" s="601" t="s">
        <v>455</v>
      </c>
      <c r="E319" s="573" t="s">
        <v>665</v>
      </c>
      <c r="F319" s="601" t="s">
        <v>666</v>
      </c>
      <c r="G319" s="573" t="s">
        <v>1295</v>
      </c>
      <c r="H319" s="573" t="s">
        <v>1296</v>
      </c>
      <c r="I319" s="587">
        <v>756.25</v>
      </c>
      <c r="J319" s="587">
        <v>13</v>
      </c>
      <c r="K319" s="588">
        <v>9831.25</v>
      </c>
    </row>
    <row r="320" spans="1:11" ht="14.45" customHeight="1" x14ac:dyDescent="0.2">
      <c r="A320" s="569" t="s">
        <v>446</v>
      </c>
      <c r="B320" s="570" t="s">
        <v>447</v>
      </c>
      <c r="C320" s="573" t="s">
        <v>454</v>
      </c>
      <c r="D320" s="601" t="s">
        <v>455</v>
      </c>
      <c r="E320" s="573" t="s">
        <v>665</v>
      </c>
      <c r="F320" s="601" t="s">
        <v>666</v>
      </c>
      <c r="G320" s="573" t="s">
        <v>1297</v>
      </c>
      <c r="H320" s="573" t="s">
        <v>1298</v>
      </c>
      <c r="I320" s="587">
        <v>4089.800048828125</v>
      </c>
      <c r="J320" s="587">
        <v>1</v>
      </c>
      <c r="K320" s="588">
        <v>4089.800048828125</v>
      </c>
    </row>
    <row r="321" spans="1:11" ht="14.45" customHeight="1" x14ac:dyDescent="0.2">
      <c r="A321" s="569" t="s">
        <v>446</v>
      </c>
      <c r="B321" s="570" t="s">
        <v>447</v>
      </c>
      <c r="C321" s="573" t="s">
        <v>454</v>
      </c>
      <c r="D321" s="601" t="s">
        <v>455</v>
      </c>
      <c r="E321" s="573" t="s">
        <v>665</v>
      </c>
      <c r="F321" s="601" t="s">
        <v>666</v>
      </c>
      <c r="G321" s="573" t="s">
        <v>1299</v>
      </c>
      <c r="H321" s="573" t="s">
        <v>1300</v>
      </c>
      <c r="I321" s="587">
        <v>2821.97998046875</v>
      </c>
      <c r="J321" s="587">
        <v>1</v>
      </c>
      <c r="K321" s="588">
        <v>2821.97998046875</v>
      </c>
    </row>
    <row r="322" spans="1:11" ht="14.45" customHeight="1" x14ac:dyDescent="0.2">
      <c r="A322" s="569" t="s">
        <v>446</v>
      </c>
      <c r="B322" s="570" t="s">
        <v>447</v>
      </c>
      <c r="C322" s="573" t="s">
        <v>454</v>
      </c>
      <c r="D322" s="601" t="s">
        <v>455</v>
      </c>
      <c r="E322" s="573" t="s">
        <v>665</v>
      </c>
      <c r="F322" s="601" t="s">
        <v>666</v>
      </c>
      <c r="G322" s="573" t="s">
        <v>1301</v>
      </c>
      <c r="H322" s="573" t="s">
        <v>1302</v>
      </c>
      <c r="I322" s="587">
        <v>274.67001342773438</v>
      </c>
      <c r="J322" s="587">
        <v>3</v>
      </c>
      <c r="K322" s="588">
        <v>824.010009765625</v>
      </c>
    </row>
    <row r="323" spans="1:11" ht="14.45" customHeight="1" x14ac:dyDescent="0.2">
      <c r="A323" s="569" t="s">
        <v>446</v>
      </c>
      <c r="B323" s="570" t="s">
        <v>447</v>
      </c>
      <c r="C323" s="573" t="s">
        <v>454</v>
      </c>
      <c r="D323" s="601" t="s">
        <v>455</v>
      </c>
      <c r="E323" s="573" t="s">
        <v>665</v>
      </c>
      <c r="F323" s="601" t="s">
        <v>666</v>
      </c>
      <c r="G323" s="573" t="s">
        <v>1303</v>
      </c>
      <c r="H323" s="573" t="s">
        <v>1304</v>
      </c>
      <c r="I323" s="587">
        <v>1809.0050048828125</v>
      </c>
      <c r="J323" s="587">
        <v>2</v>
      </c>
      <c r="K323" s="588">
        <v>3618.010009765625</v>
      </c>
    </row>
    <row r="324" spans="1:11" ht="14.45" customHeight="1" x14ac:dyDescent="0.2">
      <c r="A324" s="569" t="s">
        <v>446</v>
      </c>
      <c r="B324" s="570" t="s">
        <v>447</v>
      </c>
      <c r="C324" s="573" t="s">
        <v>454</v>
      </c>
      <c r="D324" s="601" t="s">
        <v>455</v>
      </c>
      <c r="E324" s="573" t="s">
        <v>665</v>
      </c>
      <c r="F324" s="601" t="s">
        <v>666</v>
      </c>
      <c r="G324" s="573" t="s">
        <v>1305</v>
      </c>
      <c r="H324" s="573" t="s">
        <v>1306</v>
      </c>
      <c r="I324" s="587">
        <v>11.659999847412109</v>
      </c>
      <c r="J324" s="587">
        <v>1240</v>
      </c>
      <c r="K324" s="588">
        <v>14463.889923095703</v>
      </c>
    </row>
    <row r="325" spans="1:11" ht="14.45" customHeight="1" x14ac:dyDescent="0.2">
      <c r="A325" s="569" t="s">
        <v>446</v>
      </c>
      <c r="B325" s="570" t="s">
        <v>447</v>
      </c>
      <c r="C325" s="573" t="s">
        <v>454</v>
      </c>
      <c r="D325" s="601" t="s">
        <v>455</v>
      </c>
      <c r="E325" s="573" t="s">
        <v>665</v>
      </c>
      <c r="F325" s="601" t="s">
        <v>666</v>
      </c>
      <c r="G325" s="573" t="s">
        <v>1307</v>
      </c>
      <c r="H325" s="573" t="s">
        <v>1308</v>
      </c>
      <c r="I325" s="587">
        <v>3906.793212890625</v>
      </c>
      <c r="J325" s="587">
        <v>3</v>
      </c>
      <c r="K325" s="588">
        <v>11720.3798828125</v>
      </c>
    </row>
    <row r="326" spans="1:11" ht="14.45" customHeight="1" x14ac:dyDescent="0.2">
      <c r="A326" s="569" t="s">
        <v>446</v>
      </c>
      <c r="B326" s="570" t="s">
        <v>447</v>
      </c>
      <c r="C326" s="573" t="s">
        <v>454</v>
      </c>
      <c r="D326" s="601" t="s">
        <v>455</v>
      </c>
      <c r="E326" s="573" t="s">
        <v>665</v>
      </c>
      <c r="F326" s="601" t="s">
        <v>666</v>
      </c>
      <c r="G326" s="573" t="s">
        <v>1309</v>
      </c>
      <c r="H326" s="573" t="s">
        <v>1310</v>
      </c>
      <c r="I326" s="587">
        <v>215.74333699544272</v>
      </c>
      <c r="J326" s="587">
        <v>3</v>
      </c>
      <c r="K326" s="588">
        <v>647.23001098632813</v>
      </c>
    </row>
    <row r="327" spans="1:11" ht="14.45" customHeight="1" x14ac:dyDescent="0.2">
      <c r="A327" s="569" t="s">
        <v>446</v>
      </c>
      <c r="B327" s="570" t="s">
        <v>447</v>
      </c>
      <c r="C327" s="573" t="s">
        <v>454</v>
      </c>
      <c r="D327" s="601" t="s">
        <v>455</v>
      </c>
      <c r="E327" s="573" t="s">
        <v>665</v>
      </c>
      <c r="F327" s="601" t="s">
        <v>666</v>
      </c>
      <c r="G327" s="573" t="s">
        <v>1311</v>
      </c>
      <c r="H327" s="573" t="s">
        <v>1312</v>
      </c>
      <c r="I327" s="587">
        <v>2821.97998046875</v>
      </c>
      <c r="J327" s="587">
        <v>1</v>
      </c>
      <c r="K327" s="588">
        <v>2821.97998046875</v>
      </c>
    </row>
    <row r="328" spans="1:11" ht="14.45" customHeight="1" x14ac:dyDescent="0.2">
      <c r="A328" s="569" t="s">
        <v>446</v>
      </c>
      <c r="B328" s="570" t="s">
        <v>447</v>
      </c>
      <c r="C328" s="573" t="s">
        <v>454</v>
      </c>
      <c r="D328" s="601" t="s">
        <v>455</v>
      </c>
      <c r="E328" s="573" t="s">
        <v>665</v>
      </c>
      <c r="F328" s="601" t="s">
        <v>666</v>
      </c>
      <c r="G328" s="573" t="s">
        <v>1313</v>
      </c>
      <c r="H328" s="573" t="s">
        <v>1314</v>
      </c>
      <c r="I328" s="587">
        <v>274.66799926757813</v>
      </c>
      <c r="J328" s="587">
        <v>5</v>
      </c>
      <c r="K328" s="588">
        <v>1373.3399658203125</v>
      </c>
    </row>
    <row r="329" spans="1:11" ht="14.45" customHeight="1" x14ac:dyDescent="0.2">
      <c r="A329" s="569" t="s">
        <v>446</v>
      </c>
      <c r="B329" s="570" t="s">
        <v>447</v>
      </c>
      <c r="C329" s="573" t="s">
        <v>454</v>
      </c>
      <c r="D329" s="601" t="s">
        <v>455</v>
      </c>
      <c r="E329" s="573" t="s">
        <v>665</v>
      </c>
      <c r="F329" s="601" t="s">
        <v>666</v>
      </c>
      <c r="G329" s="573" t="s">
        <v>1315</v>
      </c>
      <c r="H329" s="573" t="s">
        <v>1316</v>
      </c>
      <c r="I329" s="587">
        <v>611.04998779296875</v>
      </c>
      <c r="J329" s="587">
        <v>1</v>
      </c>
      <c r="K329" s="588">
        <v>611.04998779296875</v>
      </c>
    </row>
    <row r="330" spans="1:11" ht="14.45" customHeight="1" x14ac:dyDescent="0.2">
      <c r="A330" s="569" t="s">
        <v>446</v>
      </c>
      <c r="B330" s="570" t="s">
        <v>447</v>
      </c>
      <c r="C330" s="573" t="s">
        <v>454</v>
      </c>
      <c r="D330" s="601" t="s">
        <v>455</v>
      </c>
      <c r="E330" s="573" t="s">
        <v>665</v>
      </c>
      <c r="F330" s="601" t="s">
        <v>666</v>
      </c>
      <c r="G330" s="573" t="s">
        <v>1317</v>
      </c>
      <c r="H330" s="573" t="s">
        <v>1318</v>
      </c>
      <c r="I330" s="587">
        <v>62920</v>
      </c>
      <c r="J330" s="587">
        <v>1</v>
      </c>
      <c r="K330" s="588">
        <v>62920</v>
      </c>
    </row>
    <row r="331" spans="1:11" ht="14.45" customHeight="1" x14ac:dyDescent="0.2">
      <c r="A331" s="569" t="s">
        <v>446</v>
      </c>
      <c r="B331" s="570" t="s">
        <v>447</v>
      </c>
      <c r="C331" s="573" t="s">
        <v>454</v>
      </c>
      <c r="D331" s="601" t="s">
        <v>455</v>
      </c>
      <c r="E331" s="573" t="s">
        <v>665</v>
      </c>
      <c r="F331" s="601" t="s">
        <v>666</v>
      </c>
      <c r="G331" s="573" t="s">
        <v>1319</v>
      </c>
      <c r="H331" s="573" t="s">
        <v>1320</v>
      </c>
      <c r="I331" s="587">
        <v>12.960000038146973</v>
      </c>
      <c r="J331" s="587">
        <v>1210</v>
      </c>
      <c r="K331" s="588">
        <v>15680.550018310547</v>
      </c>
    </row>
    <row r="332" spans="1:11" ht="14.45" customHeight="1" x14ac:dyDescent="0.2">
      <c r="A332" s="569" t="s">
        <v>446</v>
      </c>
      <c r="B332" s="570" t="s">
        <v>447</v>
      </c>
      <c r="C332" s="573" t="s">
        <v>454</v>
      </c>
      <c r="D332" s="601" t="s">
        <v>455</v>
      </c>
      <c r="E332" s="573" t="s">
        <v>665</v>
      </c>
      <c r="F332" s="601" t="s">
        <v>666</v>
      </c>
      <c r="G332" s="573" t="s">
        <v>1321</v>
      </c>
      <c r="H332" s="573" t="s">
        <v>1322</v>
      </c>
      <c r="I332" s="587">
        <v>12.959904761541457</v>
      </c>
      <c r="J332" s="587">
        <v>1210</v>
      </c>
      <c r="K332" s="588">
        <v>15680.529998779297</v>
      </c>
    </row>
    <row r="333" spans="1:11" ht="14.45" customHeight="1" x14ac:dyDescent="0.2">
      <c r="A333" s="569" t="s">
        <v>446</v>
      </c>
      <c r="B333" s="570" t="s">
        <v>447</v>
      </c>
      <c r="C333" s="573" t="s">
        <v>454</v>
      </c>
      <c r="D333" s="601" t="s">
        <v>455</v>
      </c>
      <c r="E333" s="573" t="s">
        <v>665</v>
      </c>
      <c r="F333" s="601" t="s">
        <v>666</v>
      </c>
      <c r="G333" s="573" t="s">
        <v>1323</v>
      </c>
      <c r="H333" s="573" t="s">
        <v>1324</v>
      </c>
      <c r="I333" s="587">
        <v>2821.97802734375</v>
      </c>
      <c r="J333" s="587">
        <v>10</v>
      </c>
      <c r="K333" s="588">
        <v>28219.7802734375</v>
      </c>
    </row>
    <row r="334" spans="1:11" ht="14.45" customHeight="1" x14ac:dyDescent="0.2">
      <c r="A334" s="569" t="s">
        <v>446</v>
      </c>
      <c r="B334" s="570" t="s">
        <v>447</v>
      </c>
      <c r="C334" s="573" t="s">
        <v>454</v>
      </c>
      <c r="D334" s="601" t="s">
        <v>455</v>
      </c>
      <c r="E334" s="573" t="s">
        <v>665</v>
      </c>
      <c r="F334" s="601" t="s">
        <v>666</v>
      </c>
      <c r="G334" s="573" t="s">
        <v>1325</v>
      </c>
      <c r="H334" s="573" t="s">
        <v>1326</v>
      </c>
      <c r="I334" s="587">
        <v>274.67500305175781</v>
      </c>
      <c r="J334" s="587">
        <v>8</v>
      </c>
      <c r="K334" s="588">
        <v>2197.3999633789063</v>
      </c>
    </row>
    <row r="335" spans="1:11" ht="14.45" customHeight="1" x14ac:dyDescent="0.2">
      <c r="A335" s="569" t="s">
        <v>446</v>
      </c>
      <c r="B335" s="570" t="s">
        <v>447</v>
      </c>
      <c r="C335" s="573" t="s">
        <v>454</v>
      </c>
      <c r="D335" s="601" t="s">
        <v>455</v>
      </c>
      <c r="E335" s="573" t="s">
        <v>665</v>
      </c>
      <c r="F335" s="601" t="s">
        <v>666</v>
      </c>
      <c r="G335" s="573" t="s">
        <v>1327</v>
      </c>
      <c r="H335" s="573" t="s">
        <v>1328</v>
      </c>
      <c r="I335" s="587">
        <v>4489.005859375</v>
      </c>
      <c r="J335" s="587">
        <v>12</v>
      </c>
      <c r="K335" s="588">
        <v>53641.74072265625</v>
      </c>
    </row>
    <row r="336" spans="1:11" ht="14.45" customHeight="1" x14ac:dyDescent="0.2">
      <c r="A336" s="569" t="s">
        <v>446</v>
      </c>
      <c r="B336" s="570" t="s">
        <v>447</v>
      </c>
      <c r="C336" s="573" t="s">
        <v>454</v>
      </c>
      <c r="D336" s="601" t="s">
        <v>455</v>
      </c>
      <c r="E336" s="573" t="s">
        <v>665</v>
      </c>
      <c r="F336" s="601" t="s">
        <v>666</v>
      </c>
      <c r="G336" s="573" t="s">
        <v>1329</v>
      </c>
      <c r="H336" s="573" t="s">
        <v>1330</v>
      </c>
      <c r="I336" s="587">
        <v>42350</v>
      </c>
      <c r="J336" s="587">
        <v>12</v>
      </c>
      <c r="K336" s="588">
        <v>508200</v>
      </c>
    </row>
    <row r="337" spans="1:11" ht="14.45" customHeight="1" x14ac:dyDescent="0.2">
      <c r="A337" s="569" t="s">
        <v>446</v>
      </c>
      <c r="B337" s="570" t="s">
        <v>447</v>
      </c>
      <c r="C337" s="573" t="s">
        <v>454</v>
      </c>
      <c r="D337" s="601" t="s">
        <v>455</v>
      </c>
      <c r="E337" s="573" t="s">
        <v>665</v>
      </c>
      <c r="F337" s="601" t="s">
        <v>666</v>
      </c>
      <c r="G337" s="573" t="s">
        <v>1331</v>
      </c>
      <c r="H337" s="573" t="s">
        <v>1332</v>
      </c>
      <c r="I337" s="587">
        <v>5324</v>
      </c>
      <c r="J337" s="587">
        <v>1</v>
      </c>
      <c r="K337" s="588">
        <v>5324</v>
      </c>
    </row>
    <row r="338" spans="1:11" ht="14.45" customHeight="1" x14ac:dyDescent="0.2">
      <c r="A338" s="569" t="s">
        <v>446</v>
      </c>
      <c r="B338" s="570" t="s">
        <v>447</v>
      </c>
      <c r="C338" s="573" t="s">
        <v>454</v>
      </c>
      <c r="D338" s="601" t="s">
        <v>455</v>
      </c>
      <c r="E338" s="573" t="s">
        <v>665</v>
      </c>
      <c r="F338" s="601" t="s">
        <v>666</v>
      </c>
      <c r="G338" s="573" t="s">
        <v>1333</v>
      </c>
      <c r="H338" s="573" t="s">
        <v>1334</v>
      </c>
      <c r="I338" s="587">
        <v>15.550000190734863</v>
      </c>
      <c r="J338" s="587">
        <v>130</v>
      </c>
      <c r="K338" s="588">
        <v>2021.3500518798828</v>
      </c>
    </row>
    <row r="339" spans="1:11" ht="14.45" customHeight="1" x14ac:dyDescent="0.2">
      <c r="A339" s="569" t="s">
        <v>446</v>
      </c>
      <c r="B339" s="570" t="s">
        <v>447</v>
      </c>
      <c r="C339" s="573" t="s">
        <v>454</v>
      </c>
      <c r="D339" s="601" t="s">
        <v>455</v>
      </c>
      <c r="E339" s="573" t="s">
        <v>665</v>
      </c>
      <c r="F339" s="601" t="s">
        <v>666</v>
      </c>
      <c r="G339" s="573" t="s">
        <v>1335</v>
      </c>
      <c r="H339" s="573" t="s">
        <v>1336</v>
      </c>
      <c r="I339" s="587">
        <v>4056.820068359375</v>
      </c>
      <c r="J339" s="587">
        <v>2</v>
      </c>
      <c r="K339" s="588">
        <v>8113.64013671875</v>
      </c>
    </row>
    <row r="340" spans="1:11" ht="14.45" customHeight="1" x14ac:dyDescent="0.2">
      <c r="A340" s="569" t="s">
        <v>446</v>
      </c>
      <c r="B340" s="570" t="s">
        <v>447</v>
      </c>
      <c r="C340" s="573" t="s">
        <v>454</v>
      </c>
      <c r="D340" s="601" t="s">
        <v>455</v>
      </c>
      <c r="E340" s="573" t="s">
        <v>665</v>
      </c>
      <c r="F340" s="601" t="s">
        <v>666</v>
      </c>
      <c r="G340" s="573" t="s">
        <v>1337</v>
      </c>
      <c r="H340" s="573" t="s">
        <v>1338</v>
      </c>
      <c r="I340" s="587">
        <v>701.79998779296875</v>
      </c>
      <c r="J340" s="587">
        <v>1</v>
      </c>
      <c r="K340" s="588">
        <v>701.79998779296875</v>
      </c>
    </row>
    <row r="341" spans="1:11" ht="14.45" customHeight="1" x14ac:dyDescent="0.2">
      <c r="A341" s="569" t="s">
        <v>446</v>
      </c>
      <c r="B341" s="570" t="s">
        <v>447</v>
      </c>
      <c r="C341" s="573" t="s">
        <v>454</v>
      </c>
      <c r="D341" s="601" t="s">
        <v>455</v>
      </c>
      <c r="E341" s="573" t="s">
        <v>665</v>
      </c>
      <c r="F341" s="601" t="s">
        <v>666</v>
      </c>
      <c r="G341" s="573" t="s">
        <v>1339</v>
      </c>
      <c r="H341" s="573" t="s">
        <v>1340</v>
      </c>
      <c r="I341" s="587">
        <v>11725.8095703125</v>
      </c>
      <c r="J341" s="587">
        <v>2</v>
      </c>
      <c r="K341" s="588">
        <v>23451.619140625</v>
      </c>
    </row>
    <row r="342" spans="1:11" ht="14.45" customHeight="1" x14ac:dyDescent="0.2">
      <c r="A342" s="569" t="s">
        <v>446</v>
      </c>
      <c r="B342" s="570" t="s">
        <v>447</v>
      </c>
      <c r="C342" s="573" t="s">
        <v>454</v>
      </c>
      <c r="D342" s="601" t="s">
        <v>455</v>
      </c>
      <c r="E342" s="573" t="s">
        <v>665</v>
      </c>
      <c r="F342" s="601" t="s">
        <v>666</v>
      </c>
      <c r="G342" s="573" t="s">
        <v>1341</v>
      </c>
      <c r="H342" s="573" t="s">
        <v>1342</v>
      </c>
      <c r="I342" s="587">
        <v>16891.599609375</v>
      </c>
      <c r="J342" s="587">
        <v>27</v>
      </c>
      <c r="K342" s="588">
        <v>456073.197265625</v>
      </c>
    </row>
    <row r="343" spans="1:11" ht="14.45" customHeight="1" x14ac:dyDescent="0.2">
      <c r="A343" s="569" t="s">
        <v>446</v>
      </c>
      <c r="B343" s="570" t="s">
        <v>447</v>
      </c>
      <c r="C343" s="573" t="s">
        <v>454</v>
      </c>
      <c r="D343" s="601" t="s">
        <v>455</v>
      </c>
      <c r="E343" s="573" t="s">
        <v>665</v>
      </c>
      <c r="F343" s="601" t="s">
        <v>666</v>
      </c>
      <c r="G343" s="573" t="s">
        <v>1343</v>
      </c>
      <c r="H343" s="573" t="s">
        <v>1344</v>
      </c>
      <c r="I343" s="587">
        <v>13310.000244140625</v>
      </c>
      <c r="J343" s="587">
        <v>103</v>
      </c>
      <c r="K343" s="588">
        <v>1370930.01171875</v>
      </c>
    </row>
    <row r="344" spans="1:11" ht="14.45" customHeight="1" x14ac:dyDescent="0.2">
      <c r="A344" s="569" t="s">
        <v>446</v>
      </c>
      <c r="B344" s="570" t="s">
        <v>447</v>
      </c>
      <c r="C344" s="573" t="s">
        <v>454</v>
      </c>
      <c r="D344" s="601" t="s">
        <v>455</v>
      </c>
      <c r="E344" s="573" t="s">
        <v>665</v>
      </c>
      <c r="F344" s="601" t="s">
        <v>666</v>
      </c>
      <c r="G344" s="573" t="s">
        <v>1345</v>
      </c>
      <c r="H344" s="573" t="s">
        <v>1346</v>
      </c>
      <c r="I344" s="587">
        <v>14520</v>
      </c>
      <c r="J344" s="587">
        <v>265</v>
      </c>
      <c r="K344" s="588">
        <v>3847800</v>
      </c>
    </row>
    <row r="345" spans="1:11" ht="14.45" customHeight="1" x14ac:dyDescent="0.2">
      <c r="A345" s="569" t="s">
        <v>446</v>
      </c>
      <c r="B345" s="570" t="s">
        <v>447</v>
      </c>
      <c r="C345" s="573" t="s">
        <v>454</v>
      </c>
      <c r="D345" s="601" t="s">
        <v>455</v>
      </c>
      <c r="E345" s="573" t="s">
        <v>665</v>
      </c>
      <c r="F345" s="601" t="s">
        <v>666</v>
      </c>
      <c r="G345" s="573" t="s">
        <v>1347</v>
      </c>
      <c r="H345" s="573" t="s">
        <v>1348</v>
      </c>
      <c r="I345" s="587">
        <v>94.635998535156247</v>
      </c>
      <c r="J345" s="587">
        <v>8</v>
      </c>
      <c r="K345" s="588">
        <v>752.68998718261719</v>
      </c>
    </row>
    <row r="346" spans="1:11" ht="14.45" customHeight="1" x14ac:dyDescent="0.2">
      <c r="A346" s="569" t="s">
        <v>446</v>
      </c>
      <c r="B346" s="570" t="s">
        <v>447</v>
      </c>
      <c r="C346" s="573" t="s">
        <v>454</v>
      </c>
      <c r="D346" s="601" t="s">
        <v>455</v>
      </c>
      <c r="E346" s="573" t="s">
        <v>665</v>
      </c>
      <c r="F346" s="601" t="s">
        <v>666</v>
      </c>
      <c r="G346" s="573" t="s">
        <v>1349</v>
      </c>
      <c r="H346" s="573" t="s">
        <v>1350</v>
      </c>
      <c r="I346" s="587">
        <v>1419.3299560546875</v>
      </c>
      <c r="J346" s="587">
        <v>1</v>
      </c>
      <c r="K346" s="588">
        <v>1419.3299560546875</v>
      </c>
    </row>
    <row r="347" spans="1:11" ht="14.45" customHeight="1" x14ac:dyDescent="0.2">
      <c r="A347" s="569" t="s">
        <v>446</v>
      </c>
      <c r="B347" s="570" t="s">
        <v>447</v>
      </c>
      <c r="C347" s="573" t="s">
        <v>454</v>
      </c>
      <c r="D347" s="601" t="s">
        <v>455</v>
      </c>
      <c r="E347" s="573" t="s">
        <v>1351</v>
      </c>
      <c r="F347" s="601" t="s">
        <v>1352</v>
      </c>
      <c r="G347" s="573" t="s">
        <v>1353</v>
      </c>
      <c r="H347" s="573" t="s">
        <v>1354</v>
      </c>
      <c r="I347" s="587">
        <v>121</v>
      </c>
      <c r="J347" s="587">
        <v>2000</v>
      </c>
      <c r="K347" s="588">
        <v>242000</v>
      </c>
    </row>
    <row r="348" spans="1:11" ht="14.45" customHeight="1" x14ac:dyDescent="0.2">
      <c r="A348" s="569" t="s">
        <v>446</v>
      </c>
      <c r="B348" s="570" t="s">
        <v>447</v>
      </c>
      <c r="C348" s="573" t="s">
        <v>454</v>
      </c>
      <c r="D348" s="601" t="s">
        <v>455</v>
      </c>
      <c r="E348" s="573" t="s">
        <v>1355</v>
      </c>
      <c r="F348" s="601" t="s">
        <v>1356</v>
      </c>
      <c r="G348" s="573" t="s">
        <v>1357</v>
      </c>
      <c r="H348" s="573" t="s">
        <v>1358</v>
      </c>
      <c r="I348" s="587">
        <v>624.3599853515625</v>
      </c>
      <c r="J348" s="587">
        <v>2</v>
      </c>
      <c r="K348" s="588">
        <v>1248.719970703125</v>
      </c>
    </row>
    <row r="349" spans="1:11" ht="14.45" customHeight="1" x14ac:dyDescent="0.2">
      <c r="A349" s="569" t="s">
        <v>446</v>
      </c>
      <c r="B349" s="570" t="s">
        <v>447</v>
      </c>
      <c r="C349" s="573" t="s">
        <v>454</v>
      </c>
      <c r="D349" s="601" t="s">
        <v>455</v>
      </c>
      <c r="E349" s="573" t="s">
        <v>1355</v>
      </c>
      <c r="F349" s="601" t="s">
        <v>1356</v>
      </c>
      <c r="G349" s="573" t="s">
        <v>1359</v>
      </c>
      <c r="H349" s="573" t="s">
        <v>1360</v>
      </c>
      <c r="I349" s="587">
        <v>2.4371428830283031</v>
      </c>
      <c r="J349" s="587">
        <v>14336</v>
      </c>
      <c r="K349" s="588">
        <v>34910.92041015625</v>
      </c>
    </row>
    <row r="350" spans="1:11" ht="14.45" customHeight="1" x14ac:dyDescent="0.2">
      <c r="A350" s="569" t="s">
        <v>446</v>
      </c>
      <c r="B350" s="570" t="s">
        <v>447</v>
      </c>
      <c r="C350" s="573" t="s">
        <v>454</v>
      </c>
      <c r="D350" s="601" t="s">
        <v>455</v>
      </c>
      <c r="E350" s="573" t="s">
        <v>1355</v>
      </c>
      <c r="F350" s="601" t="s">
        <v>1356</v>
      </c>
      <c r="G350" s="573" t="s">
        <v>1361</v>
      </c>
      <c r="H350" s="573" t="s">
        <v>1362</v>
      </c>
      <c r="I350" s="587">
        <v>2.5659999847412109</v>
      </c>
      <c r="J350" s="587">
        <v>8192</v>
      </c>
      <c r="K350" s="588">
        <v>21702.56005859375</v>
      </c>
    </row>
    <row r="351" spans="1:11" ht="14.45" customHeight="1" x14ac:dyDescent="0.2">
      <c r="A351" s="569" t="s">
        <v>446</v>
      </c>
      <c r="B351" s="570" t="s">
        <v>447</v>
      </c>
      <c r="C351" s="573" t="s">
        <v>454</v>
      </c>
      <c r="D351" s="601" t="s">
        <v>455</v>
      </c>
      <c r="E351" s="573" t="s">
        <v>1355</v>
      </c>
      <c r="F351" s="601" t="s">
        <v>1356</v>
      </c>
      <c r="G351" s="573" t="s">
        <v>1363</v>
      </c>
      <c r="H351" s="573" t="s">
        <v>1364</v>
      </c>
      <c r="I351" s="587">
        <v>9.6800003051757813</v>
      </c>
      <c r="J351" s="587">
        <v>200</v>
      </c>
      <c r="K351" s="588">
        <v>1936</v>
      </c>
    </row>
    <row r="352" spans="1:11" ht="14.45" customHeight="1" x14ac:dyDescent="0.2">
      <c r="A352" s="569" t="s">
        <v>446</v>
      </c>
      <c r="B352" s="570" t="s">
        <v>447</v>
      </c>
      <c r="C352" s="573" t="s">
        <v>454</v>
      </c>
      <c r="D352" s="601" t="s">
        <v>455</v>
      </c>
      <c r="E352" s="573" t="s">
        <v>1355</v>
      </c>
      <c r="F352" s="601" t="s">
        <v>1356</v>
      </c>
      <c r="G352" s="573" t="s">
        <v>1365</v>
      </c>
      <c r="H352" s="573" t="s">
        <v>1366</v>
      </c>
      <c r="I352" s="587">
        <v>9.8400001525878906</v>
      </c>
      <c r="J352" s="587">
        <v>600</v>
      </c>
      <c r="K352" s="588">
        <v>5904</v>
      </c>
    </row>
    <row r="353" spans="1:11" ht="14.45" customHeight="1" x14ac:dyDescent="0.2">
      <c r="A353" s="569" t="s">
        <v>446</v>
      </c>
      <c r="B353" s="570" t="s">
        <v>447</v>
      </c>
      <c r="C353" s="573" t="s">
        <v>454</v>
      </c>
      <c r="D353" s="601" t="s">
        <v>455</v>
      </c>
      <c r="E353" s="573" t="s">
        <v>1355</v>
      </c>
      <c r="F353" s="601" t="s">
        <v>1356</v>
      </c>
      <c r="G353" s="573" t="s">
        <v>1367</v>
      </c>
      <c r="H353" s="573" t="s">
        <v>1368</v>
      </c>
      <c r="I353" s="587">
        <v>24.739999771118164</v>
      </c>
      <c r="J353" s="587">
        <v>300</v>
      </c>
      <c r="K353" s="588">
        <v>7423.179931640625</v>
      </c>
    </row>
    <row r="354" spans="1:11" ht="14.45" customHeight="1" x14ac:dyDescent="0.2">
      <c r="A354" s="569" t="s">
        <v>446</v>
      </c>
      <c r="B354" s="570" t="s">
        <v>447</v>
      </c>
      <c r="C354" s="573" t="s">
        <v>454</v>
      </c>
      <c r="D354" s="601" t="s">
        <v>455</v>
      </c>
      <c r="E354" s="573" t="s">
        <v>1355</v>
      </c>
      <c r="F354" s="601" t="s">
        <v>1356</v>
      </c>
      <c r="G354" s="573" t="s">
        <v>1369</v>
      </c>
      <c r="H354" s="573" t="s">
        <v>1370</v>
      </c>
      <c r="I354" s="587">
        <v>0.28999999165534973</v>
      </c>
      <c r="J354" s="587">
        <v>3000</v>
      </c>
      <c r="K354" s="588">
        <v>871.20001220703125</v>
      </c>
    </row>
    <row r="355" spans="1:11" ht="14.45" customHeight="1" x14ac:dyDescent="0.2">
      <c r="A355" s="569" t="s">
        <v>446</v>
      </c>
      <c r="B355" s="570" t="s">
        <v>447</v>
      </c>
      <c r="C355" s="573" t="s">
        <v>454</v>
      </c>
      <c r="D355" s="601" t="s">
        <v>455</v>
      </c>
      <c r="E355" s="573" t="s">
        <v>1355</v>
      </c>
      <c r="F355" s="601" t="s">
        <v>1356</v>
      </c>
      <c r="G355" s="573" t="s">
        <v>1371</v>
      </c>
      <c r="H355" s="573" t="s">
        <v>1372</v>
      </c>
      <c r="I355" s="587">
        <v>0.49857142141887117</v>
      </c>
      <c r="J355" s="587">
        <v>32000</v>
      </c>
      <c r="K355" s="588">
        <v>15609</v>
      </c>
    </row>
    <row r="356" spans="1:11" ht="14.45" customHeight="1" x14ac:dyDescent="0.2">
      <c r="A356" s="569" t="s">
        <v>446</v>
      </c>
      <c r="B356" s="570" t="s">
        <v>447</v>
      </c>
      <c r="C356" s="573" t="s">
        <v>454</v>
      </c>
      <c r="D356" s="601" t="s">
        <v>455</v>
      </c>
      <c r="E356" s="573" t="s">
        <v>1355</v>
      </c>
      <c r="F356" s="601" t="s">
        <v>1356</v>
      </c>
      <c r="G356" s="573" t="s">
        <v>1373</v>
      </c>
      <c r="H356" s="573" t="s">
        <v>1374</v>
      </c>
      <c r="I356" s="587">
        <v>2.5199999809265137</v>
      </c>
      <c r="J356" s="587">
        <v>2160</v>
      </c>
      <c r="K356" s="588">
        <v>5445</v>
      </c>
    </row>
    <row r="357" spans="1:11" ht="14.45" customHeight="1" x14ac:dyDescent="0.2">
      <c r="A357" s="569" t="s">
        <v>446</v>
      </c>
      <c r="B357" s="570" t="s">
        <v>447</v>
      </c>
      <c r="C357" s="573" t="s">
        <v>454</v>
      </c>
      <c r="D357" s="601" t="s">
        <v>455</v>
      </c>
      <c r="E357" s="573" t="s">
        <v>1355</v>
      </c>
      <c r="F357" s="601" t="s">
        <v>1356</v>
      </c>
      <c r="G357" s="573" t="s">
        <v>1375</v>
      </c>
      <c r="H357" s="573" t="s">
        <v>1376</v>
      </c>
      <c r="I357" s="587">
        <v>2.5199999809265137</v>
      </c>
      <c r="J357" s="587">
        <v>2160</v>
      </c>
      <c r="K357" s="588">
        <v>5445</v>
      </c>
    </row>
    <row r="358" spans="1:11" ht="14.45" customHeight="1" x14ac:dyDescent="0.2">
      <c r="A358" s="569" t="s">
        <v>446</v>
      </c>
      <c r="B358" s="570" t="s">
        <v>447</v>
      </c>
      <c r="C358" s="573" t="s">
        <v>454</v>
      </c>
      <c r="D358" s="601" t="s">
        <v>455</v>
      </c>
      <c r="E358" s="573" t="s">
        <v>1355</v>
      </c>
      <c r="F358" s="601" t="s">
        <v>1356</v>
      </c>
      <c r="G358" s="573" t="s">
        <v>1377</v>
      </c>
      <c r="H358" s="573" t="s">
        <v>1378</v>
      </c>
      <c r="I358" s="587">
        <v>3.8399999141693115</v>
      </c>
      <c r="J358" s="587">
        <v>1920</v>
      </c>
      <c r="K358" s="588">
        <v>7372.7998046875</v>
      </c>
    </row>
    <row r="359" spans="1:11" ht="14.45" customHeight="1" x14ac:dyDescent="0.2">
      <c r="A359" s="569" t="s">
        <v>446</v>
      </c>
      <c r="B359" s="570" t="s">
        <v>447</v>
      </c>
      <c r="C359" s="573" t="s">
        <v>454</v>
      </c>
      <c r="D359" s="601" t="s">
        <v>455</v>
      </c>
      <c r="E359" s="573" t="s">
        <v>1355</v>
      </c>
      <c r="F359" s="601" t="s">
        <v>1356</v>
      </c>
      <c r="G359" s="573" t="s">
        <v>1379</v>
      </c>
      <c r="H359" s="573" t="s">
        <v>1380</v>
      </c>
      <c r="I359" s="587">
        <v>4.1225000023841858</v>
      </c>
      <c r="J359" s="587">
        <v>10560</v>
      </c>
      <c r="K359" s="588">
        <v>42796.610107421875</v>
      </c>
    </row>
    <row r="360" spans="1:11" ht="14.45" customHeight="1" x14ac:dyDescent="0.2">
      <c r="A360" s="569" t="s">
        <v>446</v>
      </c>
      <c r="B360" s="570" t="s">
        <v>447</v>
      </c>
      <c r="C360" s="573" t="s">
        <v>454</v>
      </c>
      <c r="D360" s="601" t="s">
        <v>455</v>
      </c>
      <c r="E360" s="573" t="s">
        <v>1355</v>
      </c>
      <c r="F360" s="601" t="s">
        <v>1356</v>
      </c>
      <c r="G360" s="573" t="s">
        <v>1381</v>
      </c>
      <c r="H360" s="573" t="s">
        <v>1382</v>
      </c>
      <c r="I360" s="587">
        <v>0.4699999988079071</v>
      </c>
      <c r="J360" s="587">
        <v>1000</v>
      </c>
      <c r="K360" s="588">
        <v>469.07998657226563</v>
      </c>
    </row>
    <row r="361" spans="1:11" ht="14.45" customHeight="1" x14ac:dyDescent="0.2">
      <c r="A361" s="569" t="s">
        <v>446</v>
      </c>
      <c r="B361" s="570" t="s">
        <v>447</v>
      </c>
      <c r="C361" s="573" t="s">
        <v>454</v>
      </c>
      <c r="D361" s="601" t="s">
        <v>455</v>
      </c>
      <c r="E361" s="573" t="s">
        <v>1355</v>
      </c>
      <c r="F361" s="601" t="s">
        <v>1356</v>
      </c>
      <c r="G361" s="573" t="s">
        <v>1383</v>
      </c>
      <c r="H361" s="573" t="s">
        <v>1384</v>
      </c>
      <c r="I361" s="587">
        <v>2.3591665625572205</v>
      </c>
      <c r="J361" s="587">
        <v>38592</v>
      </c>
      <c r="K361" s="588">
        <v>90960.539672851563</v>
      </c>
    </row>
    <row r="362" spans="1:11" ht="14.45" customHeight="1" x14ac:dyDescent="0.2">
      <c r="A362" s="569" t="s">
        <v>446</v>
      </c>
      <c r="B362" s="570" t="s">
        <v>447</v>
      </c>
      <c r="C362" s="573" t="s">
        <v>454</v>
      </c>
      <c r="D362" s="601" t="s">
        <v>455</v>
      </c>
      <c r="E362" s="573" t="s">
        <v>1355</v>
      </c>
      <c r="F362" s="601" t="s">
        <v>1356</v>
      </c>
      <c r="G362" s="573" t="s">
        <v>1385</v>
      </c>
      <c r="H362" s="573" t="s">
        <v>1386</v>
      </c>
      <c r="I362" s="587">
        <v>1.5514285223824638</v>
      </c>
      <c r="J362" s="587">
        <v>35520</v>
      </c>
      <c r="K362" s="588">
        <v>55201.410766601563</v>
      </c>
    </row>
    <row r="363" spans="1:11" ht="14.45" customHeight="1" x14ac:dyDescent="0.2">
      <c r="A363" s="569" t="s">
        <v>446</v>
      </c>
      <c r="B363" s="570" t="s">
        <v>447</v>
      </c>
      <c r="C363" s="573" t="s">
        <v>454</v>
      </c>
      <c r="D363" s="601" t="s">
        <v>455</v>
      </c>
      <c r="E363" s="573" t="s">
        <v>1355</v>
      </c>
      <c r="F363" s="601" t="s">
        <v>1356</v>
      </c>
      <c r="G363" s="573" t="s">
        <v>1387</v>
      </c>
      <c r="H363" s="573" t="s">
        <v>1388</v>
      </c>
      <c r="I363" s="587">
        <v>2.3836363445628774</v>
      </c>
      <c r="J363" s="587">
        <v>60672</v>
      </c>
      <c r="K363" s="588">
        <v>142296.0009765625</v>
      </c>
    </row>
    <row r="364" spans="1:11" ht="14.45" customHeight="1" x14ac:dyDescent="0.2">
      <c r="A364" s="569" t="s">
        <v>446</v>
      </c>
      <c r="B364" s="570" t="s">
        <v>447</v>
      </c>
      <c r="C364" s="573" t="s">
        <v>454</v>
      </c>
      <c r="D364" s="601" t="s">
        <v>455</v>
      </c>
      <c r="E364" s="573" t="s">
        <v>1355</v>
      </c>
      <c r="F364" s="601" t="s">
        <v>1356</v>
      </c>
      <c r="G364" s="573" t="s">
        <v>1389</v>
      </c>
      <c r="H364" s="573" t="s">
        <v>1390</v>
      </c>
      <c r="I364" s="587">
        <v>0.1574999988079071</v>
      </c>
      <c r="J364" s="587">
        <v>41000</v>
      </c>
      <c r="K364" s="588">
        <v>6462.8699951171875</v>
      </c>
    </row>
    <row r="365" spans="1:11" ht="14.45" customHeight="1" x14ac:dyDescent="0.2">
      <c r="A365" s="569" t="s">
        <v>446</v>
      </c>
      <c r="B365" s="570" t="s">
        <v>447</v>
      </c>
      <c r="C365" s="573" t="s">
        <v>454</v>
      </c>
      <c r="D365" s="601" t="s">
        <v>455</v>
      </c>
      <c r="E365" s="573" t="s">
        <v>1355</v>
      </c>
      <c r="F365" s="601" t="s">
        <v>1356</v>
      </c>
      <c r="G365" s="573" t="s">
        <v>1391</v>
      </c>
      <c r="H365" s="573" t="s">
        <v>1392</v>
      </c>
      <c r="I365" s="587">
        <v>0.35399999618530276</v>
      </c>
      <c r="J365" s="587">
        <v>8000</v>
      </c>
      <c r="K365" s="588">
        <v>2789.0499877929688</v>
      </c>
    </row>
    <row r="366" spans="1:11" ht="14.45" customHeight="1" x14ac:dyDescent="0.2">
      <c r="A366" s="569" t="s">
        <v>446</v>
      </c>
      <c r="B366" s="570" t="s">
        <v>447</v>
      </c>
      <c r="C366" s="573" t="s">
        <v>454</v>
      </c>
      <c r="D366" s="601" t="s">
        <v>455</v>
      </c>
      <c r="E366" s="573" t="s">
        <v>1355</v>
      </c>
      <c r="F366" s="601" t="s">
        <v>1356</v>
      </c>
      <c r="G366" s="573" t="s">
        <v>1393</v>
      </c>
      <c r="H366" s="573" t="s">
        <v>1394</v>
      </c>
      <c r="I366" s="587">
        <v>0.25999999046325684</v>
      </c>
      <c r="J366" s="587">
        <v>2500</v>
      </c>
      <c r="K366" s="588">
        <v>647.3499755859375</v>
      </c>
    </row>
    <row r="367" spans="1:11" ht="14.45" customHeight="1" x14ac:dyDescent="0.2">
      <c r="A367" s="569" t="s">
        <v>446</v>
      </c>
      <c r="B367" s="570" t="s">
        <v>447</v>
      </c>
      <c r="C367" s="573" t="s">
        <v>454</v>
      </c>
      <c r="D367" s="601" t="s">
        <v>455</v>
      </c>
      <c r="E367" s="573" t="s">
        <v>1355</v>
      </c>
      <c r="F367" s="601" t="s">
        <v>1356</v>
      </c>
      <c r="G367" s="573" t="s">
        <v>1393</v>
      </c>
      <c r="H367" s="573" t="s">
        <v>1395</v>
      </c>
      <c r="I367" s="587">
        <v>0.25</v>
      </c>
      <c r="J367" s="587">
        <v>22000</v>
      </c>
      <c r="K367" s="588">
        <v>5462.419921875</v>
      </c>
    </row>
    <row r="368" spans="1:11" ht="14.45" customHeight="1" x14ac:dyDescent="0.2">
      <c r="A368" s="569" t="s">
        <v>446</v>
      </c>
      <c r="B368" s="570" t="s">
        <v>447</v>
      </c>
      <c r="C368" s="573" t="s">
        <v>454</v>
      </c>
      <c r="D368" s="601" t="s">
        <v>455</v>
      </c>
      <c r="E368" s="573" t="s">
        <v>1355</v>
      </c>
      <c r="F368" s="601" t="s">
        <v>1356</v>
      </c>
      <c r="G368" s="573" t="s">
        <v>1396</v>
      </c>
      <c r="H368" s="573" t="s">
        <v>1397</v>
      </c>
      <c r="I368" s="587">
        <v>1.0200000286102295</v>
      </c>
      <c r="J368" s="587">
        <v>8000</v>
      </c>
      <c r="K368" s="588">
        <v>8068.280029296875</v>
      </c>
    </row>
    <row r="369" spans="1:11" ht="14.45" customHeight="1" x14ac:dyDescent="0.2">
      <c r="A369" s="569" t="s">
        <v>446</v>
      </c>
      <c r="B369" s="570" t="s">
        <v>447</v>
      </c>
      <c r="C369" s="573" t="s">
        <v>454</v>
      </c>
      <c r="D369" s="601" t="s">
        <v>455</v>
      </c>
      <c r="E369" s="573" t="s">
        <v>1355</v>
      </c>
      <c r="F369" s="601" t="s">
        <v>1356</v>
      </c>
      <c r="G369" s="573" t="s">
        <v>1398</v>
      </c>
      <c r="H369" s="573" t="s">
        <v>1399</v>
      </c>
      <c r="I369" s="587">
        <v>2.0983333786328635</v>
      </c>
      <c r="J369" s="587">
        <v>15840</v>
      </c>
      <c r="K369" s="588">
        <v>33271.140625</v>
      </c>
    </row>
    <row r="370" spans="1:11" ht="14.45" customHeight="1" x14ac:dyDescent="0.2">
      <c r="A370" s="569" t="s">
        <v>446</v>
      </c>
      <c r="B370" s="570" t="s">
        <v>447</v>
      </c>
      <c r="C370" s="573" t="s">
        <v>454</v>
      </c>
      <c r="D370" s="601" t="s">
        <v>455</v>
      </c>
      <c r="E370" s="573" t="s">
        <v>1355</v>
      </c>
      <c r="F370" s="601" t="s">
        <v>1356</v>
      </c>
      <c r="G370" s="573" t="s">
        <v>1400</v>
      </c>
      <c r="H370" s="573" t="s">
        <v>1401</v>
      </c>
      <c r="I370" s="587">
        <v>0.56000000238418579</v>
      </c>
      <c r="J370" s="587">
        <v>500</v>
      </c>
      <c r="K370" s="588">
        <v>278.29998779296875</v>
      </c>
    </row>
    <row r="371" spans="1:11" ht="14.45" customHeight="1" x14ac:dyDescent="0.2">
      <c r="A371" s="569" t="s">
        <v>446</v>
      </c>
      <c r="B371" s="570" t="s">
        <v>447</v>
      </c>
      <c r="C371" s="573" t="s">
        <v>454</v>
      </c>
      <c r="D371" s="601" t="s">
        <v>455</v>
      </c>
      <c r="E371" s="573" t="s">
        <v>1355</v>
      </c>
      <c r="F371" s="601" t="s">
        <v>1356</v>
      </c>
      <c r="G371" s="573" t="s">
        <v>1402</v>
      </c>
      <c r="H371" s="573" t="s">
        <v>1403</v>
      </c>
      <c r="I371" s="587">
        <v>0.57999998331069946</v>
      </c>
      <c r="J371" s="587">
        <v>1000</v>
      </c>
      <c r="K371" s="588">
        <v>580.39999389648438</v>
      </c>
    </row>
    <row r="372" spans="1:11" ht="14.45" customHeight="1" x14ac:dyDescent="0.2">
      <c r="A372" s="569" t="s">
        <v>446</v>
      </c>
      <c r="B372" s="570" t="s">
        <v>447</v>
      </c>
      <c r="C372" s="573" t="s">
        <v>454</v>
      </c>
      <c r="D372" s="601" t="s">
        <v>455</v>
      </c>
      <c r="E372" s="573" t="s">
        <v>1355</v>
      </c>
      <c r="F372" s="601" t="s">
        <v>1356</v>
      </c>
      <c r="G372" s="573" t="s">
        <v>1404</v>
      </c>
      <c r="H372" s="573" t="s">
        <v>1405</v>
      </c>
      <c r="I372" s="587">
        <v>1.7799999713897705</v>
      </c>
      <c r="J372" s="587">
        <v>500</v>
      </c>
      <c r="K372" s="588">
        <v>890.51998901367188</v>
      </c>
    </row>
    <row r="373" spans="1:11" ht="14.45" customHeight="1" x14ac:dyDescent="0.2">
      <c r="A373" s="569" t="s">
        <v>446</v>
      </c>
      <c r="B373" s="570" t="s">
        <v>447</v>
      </c>
      <c r="C373" s="573" t="s">
        <v>454</v>
      </c>
      <c r="D373" s="601" t="s">
        <v>455</v>
      </c>
      <c r="E373" s="573" t="s">
        <v>1355</v>
      </c>
      <c r="F373" s="601" t="s">
        <v>1356</v>
      </c>
      <c r="G373" s="573" t="s">
        <v>1406</v>
      </c>
      <c r="H373" s="573" t="s">
        <v>1407</v>
      </c>
      <c r="I373" s="587">
        <v>26.959999084472656</v>
      </c>
      <c r="J373" s="587">
        <v>5000</v>
      </c>
      <c r="K373" s="588">
        <v>134794</v>
      </c>
    </row>
    <row r="374" spans="1:11" ht="14.45" customHeight="1" x14ac:dyDescent="0.2">
      <c r="A374" s="569" t="s">
        <v>446</v>
      </c>
      <c r="B374" s="570" t="s">
        <v>447</v>
      </c>
      <c r="C374" s="573" t="s">
        <v>454</v>
      </c>
      <c r="D374" s="601" t="s">
        <v>455</v>
      </c>
      <c r="E374" s="573" t="s">
        <v>1355</v>
      </c>
      <c r="F374" s="601" t="s">
        <v>1356</v>
      </c>
      <c r="G374" s="573" t="s">
        <v>1408</v>
      </c>
      <c r="H374" s="573" t="s">
        <v>1409</v>
      </c>
      <c r="I374" s="587">
        <v>25.03999964396159</v>
      </c>
      <c r="J374" s="587">
        <v>2160</v>
      </c>
      <c r="K374" s="588">
        <v>54087</v>
      </c>
    </row>
    <row r="375" spans="1:11" ht="14.45" customHeight="1" x14ac:dyDescent="0.2">
      <c r="A375" s="569" t="s">
        <v>446</v>
      </c>
      <c r="B375" s="570" t="s">
        <v>447</v>
      </c>
      <c r="C375" s="573" t="s">
        <v>454</v>
      </c>
      <c r="D375" s="601" t="s">
        <v>455</v>
      </c>
      <c r="E375" s="573" t="s">
        <v>1355</v>
      </c>
      <c r="F375" s="601" t="s">
        <v>1356</v>
      </c>
      <c r="G375" s="573" t="s">
        <v>1410</v>
      </c>
      <c r="H375" s="573" t="s">
        <v>1411</v>
      </c>
      <c r="I375" s="587">
        <v>26.979999542236328</v>
      </c>
      <c r="J375" s="587">
        <v>1200</v>
      </c>
      <c r="K375" s="588">
        <v>32375.970703125</v>
      </c>
    </row>
    <row r="376" spans="1:11" ht="14.45" customHeight="1" x14ac:dyDescent="0.2">
      <c r="A376" s="569" t="s">
        <v>446</v>
      </c>
      <c r="B376" s="570" t="s">
        <v>447</v>
      </c>
      <c r="C376" s="573" t="s">
        <v>454</v>
      </c>
      <c r="D376" s="601" t="s">
        <v>455</v>
      </c>
      <c r="E376" s="573" t="s">
        <v>1355</v>
      </c>
      <c r="F376" s="601" t="s">
        <v>1356</v>
      </c>
      <c r="G376" s="573" t="s">
        <v>1410</v>
      </c>
      <c r="H376" s="573" t="s">
        <v>1412</v>
      </c>
      <c r="I376" s="587">
        <v>27.744999885559082</v>
      </c>
      <c r="J376" s="587">
        <v>7200</v>
      </c>
      <c r="K376" s="588">
        <v>199770.9970703125</v>
      </c>
    </row>
    <row r="377" spans="1:11" ht="14.45" customHeight="1" x14ac:dyDescent="0.2">
      <c r="A377" s="569" t="s">
        <v>446</v>
      </c>
      <c r="B377" s="570" t="s">
        <v>447</v>
      </c>
      <c r="C377" s="573" t="s">
        <v>454</v>
      </c>
      <c r="D377" s="601" t="s">
        <v>455</v>
      </c>
      <c r="E377" s="573" t="s">
        <v>1355</v>
      </c>
      <c r="F377" s="601" t="s">
        <v>1356</v>
      </c>
      <c r="G377" s="573" t="s">
        <v>1413</v>
      </c>
      <c r="H377" s="573" t="s">
        <v>1414</v>
      </c>
      <c r="I377" s="587">
        <v>12.48799991607666</v>
      </c>
      <c r="J377" s="587">
        <v>9600</v>
      </c>
      <c r="K377" s="588">
        <v>121181.50012207031</v>
      </c>
    </row>
    <row r="378" spans="1:11" ht="14.45" customHeight="1" x14ac:dyDescent="0.2">
      <c r="A378" s="569" t="s">
        <v>446</v>
      </c>
      <c r="B378" s="570" t="s">
        <v>447</v>
      </c>
      <c r="C378" s="573" t="s">
        <v>454</v>
      </c>
      <c r="D378" s="601" t="s">
        <v>455</v>
      </c>
      <c r="E378" s="573" t="s">
        <v>1355</v>
      </c>
      <c r="F378" s="601" t="s">
        <v>1356</v>
      </c>
      <c r="G378" s="573" t="s">
        <v>1415</v>
      </c>
      <c r="H378" s="573" t="s">
        <v>1416</v>
      </c>
      <c r="I378" s="587">
        <v>97.209999084472656</v>
      </c>
      <c r="J378" s="587">
        <v>10</v>
      </c>
      <c r="K378" s="588">
        <v>972.1099853515625</v>
      </c>
    </row>
    <row r="379" spans="1:11" ht="14.45" customHeight="1" x14ac:dyDescent="0.2">
      <c r="A379" s="569" t="s">
        <v>446</v>
      </c>
      <c r="B379" s="570" t="s">
        <v>447</v>
      </c>
      <c r="C379" s="573" t="s">
        <v>454</v>
      </c>
      <c r="D379" s="601" t="s">
        <v>455</v>
      </c>
      <c r="E379" s="573" t="s">
        <v>1355</v>
      </c>
      <c r="F379" s="601" t="s">
        <v>1356</v>
      </c>
      <c r="G379" s="573" t="s">
        <v>1417</v>
      </c>
      <c r="H379" s="573" t="s">
        <v>1418</v>
      </c>
      <c r="I379" s="587">
        <v>107.08999633789063</v>
      </c>
      <c r="J379" s="587">
        <v>10</v>
      </c>
      <c r="K379" s="588">
        <v>1070.8499755859375</v>
      </c>
    </row>
    <row r="380" spans="1:11" ht="14.45" customHeight="1" x14ac:dyDescent="0.2">
      <c r="A380" s="569" t="s">
        <v>446</v>
      </c>
      <c r="B380" s="570" t="s">
        <v>447</v>
      </c>
      <c r="C380" s="573" t="s">
        <v>454</v>
      </c>
      <c r="D380" s="601" t="s">
        <v>455</v>
      </c>
      <c r="E380" s="573" t="s">
        <v>1355</v>
      </c>
      <c r="F380" s="601" t="s">
        <v>1356</v>
      </c>
      <c r="G380" s="573" t="s">
        <v>1419</v>
      </c>
      <c r="H380" s="573" t="s">
        <v>1420</v>
      </c>
      <c r="I380" s="587">
        <v>34.270000457763672</v>
      </c>
      <c r="J380" s="587">
        <v>300</v>
      </c>
      <c r="K380" s="588">
        <v>10279.820068359375</v>
      </c>
    </row>
    <row r="381" spans="1:11" ht="14.45" customHeight="1" x14ac:dyDescent="0.2">
      <c r="A381" s="569" t="s">
        <v>446</v>
      </c>
      <c r="B381" s="570" t="s">
        <v>447</v>
      </c>
      <c r="C381" s="573" t="s">
        <v>454</v>
      </c>
      <c r="D381" s="601" t="s">
        <v>455</v>
      </c>
      <c r="E381" s="573" t="s">
        <v>1355</v>
      </c>
      <c r="F381" s="601" t="s">
        <v>1356</v>
      </c>
      <c r="G381" s="573" t="s">
        <v>1421</v>
      </c>
      <c r="H381" s="573" t="s">
        <v>1422</v>
      </c>
      <c r="I381" s="587">
        <v>3.1019999504089357</v>
      </c>
      <c r="J381" s="587">
        <v>9000</v>
      </c>
      <c r="K381" s="588">
        <v>27837.739990234375</v>
      </c>
    </row>
    <row r="382" spans="1:11" ht="14.45" customHeight="1" x14ac:dyDescent="0.2">
      <c r="A382" s="569" t="s">
        <v>446</v>
      </c>
      <c r="B382" s="570" t="s">
        <v>447</v>
      </c>
      <c r="C382" s="573" t="s">
        <v>454</v>
      </c>
      <c r="D382" s="601" t="s">
        <v>455</v>
      </c>
      <c r="E382" s="573" t="s">
        <v>1355</v>
      </c>
      <c r="F382" s="601" t="s">
        <v>1356</v>
      </c>
      <c r="G382" s="573" t="s">
        <v>1423</v>
      </c>
      <c r="H382" s="573" t="s">
        <v>1424</v>
      </c>
      <c r="I382" s="587">
        <v>1.4400000333786012</v>
      </c>
      <c r="J382" s="587">
        <v>10000</v>
      </c>
      <c r="K382" s="588">
        <v>14471.599975585938</v>
      </c>
    </row>
    <row r="383" spans="1:11" ht="14.45" customHeight="1" x14ac:dyDescent="0.2">
      <c r="A383" s="569" t="s">
        <v>446</v>
      </c>
      <c r="B383" s="570" t="s">
        <v>447</v>
      </c>
      <c r="C383" s="573" t="s">
        <v>454</v>
      </c>
      <c r="D383" s="601" t="s">
        <v>455</v>
      </c>
      <c r="E383" s="573" t="s">
        <v>1425</v>
      </c>
      <c r="F383" s="601" t="s">
        <v>1426</v>
      </c>
      <c r="G383" s="573" t="s">
        <v>1427</v>
      </c>
      <c r="H383" s="573" t="s">
        <v>1428</v>
      </c>
      <c r="I383" s="587">
        <v>0.18999999761581421</v>
      </c>
      <c r="J383" s="587">
        <v>100</v>
      </c>
      <c r="K383" s="588">
        <v>19</v>
      </c>
    </row>
    <row r="384" spans="1:11" ht="14.45" customHeight="1" x14ac:dyDescent="0.2">
      <c r="A384" s="569" t="s">
        <v>446</v>
      </c>
      <c r="B384" s="570" t="s">
        <v>447</v>
      </c>
      <c r="C384" s="573" t="s">
        <v>454</v>
      </c>
      <c r="D384" s="601" t="s">
        <v>455</v>
      </c>
      <c r="E384" s="573" t="s">
        <v>1425</v>
      </c>
      <c r="F384" s="601" t="s">
        <v>1426</v>
      </c>
      <c r="G384" s="573" t="s">
        <v>1429</v>
      </c>
      <c r="H384" s="573" t="s">
        <v>1430</v>
      </c>
      <c r="I384" s="587">
        <v>0.86000001430511475</v>
      </c>
      <c r="J384" s="587">
        <v>5</v>
      </c>
      <c r="K384" s="588">
        <v>4.3000001907348633</v>
      </c>
    </row>
    <row r="385" spans="1:11" ht="14.45" customHeight="1" x14ac:dyDescent="0.2">
      <c r="A385" s="569" t="s">
        <v>446</v>
      </c>
      <c r="B385" s="570" t="s">
        <v>447</v>
      </c>
      <c r="C385" s="573" t="s">
        <v>454</v>
      </c>
      <c r="D385" s="601" t="s">
        <v>455</v>
      </c>
      <c r="E385" s="573" t="s">
        <v>1425</v>
      </c>
      <c r="F385" s="601" t="s">
        <v>1426</v>
      </c>
      <c r="G385" s="573" t="s">
        <v>1431</v>
      </c>
      <c r="H385" s="573" t="s">
        <v>1432</v>
      </c>
      <c r="I385" s="587">
        <v>0.37999999523162842</v>
      </c>
      <c r="J385" s="587">
        <v>10</v>
      </c>
      <c r="K385" s="588">
        <v>3.7999999523162842</v>
      </c>
    </row>
    <row r="386" spans="1:11" ht="14.45" customHeight="1" x14ac:dyDescent="0.2">
      <c r="A386" s="569" t="s">
        <v>446</v>
      </c>
      <c r="B386" s="570" t="s">
        <v>447</v>
      </c>
      <c r="C386" s="573" t="s">
        <v>454</v>
      </c>
      <c r="D386" s="601" t="s">
        <v>455</v>
      </c>
      <c r="E386" s="573" t="s">
        <v>1425</v>
      </c>
      <c r="F386" s="601" t="s">
        <v>1426</v>
      </c>
      <c r="G386" s="573" t="s">
        <v>1433</v>
      </c>
      <c r="H386" s="573" t="s">
        <v>1434</v>
      </c>
      <c r="I386" s="587">
        <v>8.8900003433227539</v>
      </c>
      <c r="J386" s="587">
        <v>2</v>
      </c>
      <c r="K386" s="588">
        <v>17.780000686645508</v>
      </c>
    </row>
    <row r="387" spans="1:11" ht="14.45" customHeight="1" x14ac:dyDescent="0.2">
      <c r="A387" s="569" t="s">
        <v>446</v>
      </c>
      <c r="B387" s="570" t="s">
        <v>447</v>
      </c>
      <c r="C387" s="573" t="s">
        <v>454</v>
      </c>
      <c r="D387" s="601" t="s">
        <v>455</v>
      </c>
      <c r="E387" s="573" t="s">
        <v>1425</v>
      </c>
      <c r="F387" s="601" t="s">
        <v>1426</v>
      </c>
      <c r="G387" s="573" t="s">
        <v>1435</v>
      </c>
      <c r="H387" s="573" t="s">
        <v>1436</v>
      </c>
      <c r="I387" s="587">
        <v>7.0799999237060547</v>
      </c>
      <c r="J387" s="587">
        <v>1</v>
      </c>
      <c r="K387" s="588">
        <v>7.0799999237060547</v>
      </c>
    </row>
    <row r="388" spans="1:11" ht="14.45" customHeight="1" x14ac:dyDescent="0.2">
      <c r="A388" s="569" t="s">
        <v>446</v>
      </c>
      <c r="B388" s="570" t="s">
        <v>447</v>
      </c>
      <c r="C388" s="573" t="s">
        <v>454</v>
      </c>
      <c r="D388" s="601" t="s">
        <v>455</v>
      </c>
      <c r="E388" s="573" t="s">
        <v>1425</v>
      </c>
      <c r="F388" s="601" t="s">
        <v>1426</v>
      </c>
      <c r="G388" s="573" t="s">
        <v>1437</v>
      </c>
      <c r="H388" s="573" t="s">
        <v>1438</v>
      </c>
      <c r="I388" s="587">
        <v>8.3400001525878906</v>
      </c>
      <c r="J388" s="587">
        <v>1</v>
      </c>
      <c r="K388" s="588">
        <v>8.3400001525878906</v>
      </c>
    </row>
    <row r="389" spans="1:11" ht="14.45" customHeight="1" x14ac:dyDescent="0.2">
      <c r="A389" s="569" t="s">
        <v>446</v>
      </c>
      <c r="B389" s="570" t="s">
        <v>447</v>
      </c>
      <c r="C389" s="573" t="s">
        <v>454</v>
      </c>
      <c r="D389" s="601" t="s">
        <v>455</v>
      </c>
      <c r="E389" s="573" t="s">
        <v>1425</v>
      </c>
      <c r="F389" s="601" t="s">
        <v>1426</v>
      </c>
      <c r="G389" s="573" t="s">
        <v>1439</v>
      </c>
      <c r="H389" s="573" t="s">
        <v>1440</v>
      </c>
      <c r="I389" s="587">
        <v>31.430000305175781</v>
      </c>
      <c r="J389" s="587">
        <v>15</v>
      </c>
      <c r="K389" s="588">
        <v>471.44998168945313</v>
      </c>
    </row>
    <row r="390" spans="1:11" ht="14.45" customHeight="1" x14ac:dyDescent="0.2">
      <c r="A390" s="569" t="s">
        <v>446</v>
      </c>
      <c r="B390" s="570" t="s">
        <v>447</v>
      </c>
      <c r="C390" s="573" t="s">
        <v>454</v>
      </c>
      <c r="D390" s="601" t="s">
        <v>455</v>
      </c>
      <c r="E390" s="573" t="s">
        <v>1425</v>
      </c>
      <c r="F390" s="601" t="s">
        <v>1426</v>
      </c>
      <c r="G390" s="573" t="s">
        <v>1441</v>
      </c>
      <c r="H390" s="573" t="s">
        <v>1442</v>
      </c>
      <c r="I390" s="587">
        <v>30.552500247955322</v>
      </c>
      <c r="J390" s="587">
        <v>278</v>
      </c>
      <c r="K390" s="588">
        <v>8484.0399169921875</v>
      </c>
    </row>
    <row r="391" spans="1:11" ht="14.45" customHeight="1" x14ac:dyDescent="0.2">
      <c r="A391" s="569" t="s">
        <v>446</v>
      </c>
      <c r="B391" s="570" t="s">
        <v>447</v>
      </c>
      <c r="C391" s="573" t="s">
        <v>454</v>
      </c>
      <c r="D391" s="601" t="s">
        <v>455</v>
      </c>
      <c r="E391" s="573" t="s">
        <v>1443</v>
      </c>
      <c r="F391" s="601" t="s">
        <v>1444</v>
      </c>
      <c r="G391" s="573" t="s">
        <v>1445</v>
      </c>
      <c r="H391" s="573" t="s">
        <v>1446</v>
      </c>
      <c r="I391" s="587">
        <v>9.4653844833374023</v>
      </c>
      <c r="J391" s="587">
        <v>19920</v>
      </c>
      <c r="K391" s="588">
        <v>188574.7216796875</v>
      </c>
    </row>
    <row r="392" spans="1:11" ht="14.45" customHeight="1" x14ac:dyDescent="0.2">
      <c r="A392" s="569" t="s">
        <v>446</v>
      </c>
      <c r="B392" s="570" t="s">
        <v>447</v>
      </c>
      <c r="C392" s="573" t="s">
        <v>454</v>
      </c>
      <c r="D392" s="601" t="s">
        <v>455</v>
      </c>
      <c r="E392" s="573" t="s">
        <v>1443</v>
      </c>
      <c r="F392" s="601" t="s">
        <v>1444</v>
      </c>
      <c r="G392" s="573" t="s">
        <v>1447</v>
      </c>
      <c r="H392" s="573" t="s">
        <v>1448</v>
      </c>
      <c r="I392" s="587">
        <v>1.0199999809265137</v>
      </c>
      <c r="J392" s="587">
        <v>13000</v>
      </c>
      <c r="K392" s="588">
        <v>13213.200317382813</v>
      </c>
    </row>
    <row r="393" spans="1:11" ht="14.45" customHeight="1" x14ac:dyDescent="0.2">
      <c r="A393" s="569" t="s">
        <v>446</v>
      </c>
      <c r="B393" s="570" t="s">
        <v>447</v>
      </c>
      <c r="C393" s="573" t="s">
        <v>454</v>
      </c>
      <c r="D393" s="601" t="s">
        <v>455</v>
      </c>
      <c r="E393" s="573" t="s">
        <v>1443</v>
      </c>
      <c r="F393" s="601" t="s">
        <v>1444</v>
      </c>
      <c r="G393" s="573" t="s">
        <v>1449</v>
      </c>
      <c r="H393" s="573" t="s">
        <v>1450</v>
      </c>
      <c r="I393" s="587">
        <v>41.139999389648438</v>
      </c>
      <c r="J393" s="587">
        <v>10</v>
      </c>
      <c r="K393" s="588">
        <v>411.39999389648438</v>
      </c>
    </row>
    <row r="394" spans="1:11" ht="14.45" customHeight="1" x14ac:dyDescent="0.2">
      <c r="A394" s="569" t="s">
        <v>446</v>
      </c>
      <c r="B394" s="570" t="s">
        <v>447</v>
      </c>
      <c r="C394" s="573" t="s">
        <v>454</v>
      </c>
      <c r="D394" s="601" t="s">
        <v>455</v>
      </c>
      <c r="E394" s="573" t="s">
        <v>1443</v>
      </c>
      <c r="F394" s="601" t="s">
        <v>1444</v>
      </c>
      <c r="G394" s="573" t="s">
        <v>1451</v>
      </c>
      <c r="H394" s="573" t="s">
        <v>1452</v>
      </c>
      <c r="I394" s="587">
        <v>1.7524999976158142</v>
      </c>
      <c r="J394" s="587">
        <v>500</v>
      </c>
      <c r="K394" s="588">
        <v>877.29998779296875</v>
      </c>
    </row>
    <row r="395" spans="1:11" ht="14.45" customHeight="1" x14ac:dyDescent="0.2">
      <c r="A395" s="569" t="s">
        <v>446</v>
      </c>
      <c r="B395" s="570" t="s">
        <v>447</v>
      </c>
      <c r="C395" s="573" t="s">
        <v>454</v>
      </c>
      <c r="D395" s="601" t="s">
        <v>455</v>
      </c>
      <c r="E395" s="573" t="s">
        <v>1443</v>
      </c>
      <c r="F395" s="601" t="s">
        <v>1444</v>
      </c>
      <c r="G395" s="573" t="s">
        <v>1453</v>
      </c>
      <c r="H395" s="573" t="s">
        <v>1454</v>
      </c>
      <c r="I395" s="587">
        <v>11.739999771118164</v>
      </c>
      <c r="J395" s="587">
        <v>50</v>
      </c>
      <c r="K395" s="588">
        <v>587.0000114440918</v>
      </c>
    </row>
    <row r="396" spans="1:11" ht="14.45" customHeight="1" x14ac:dyDescent="0.2">
      <c r="A396" s="569" t="s">
        <v>446</v>
      </c>
      <c r="B396" s="570" t="s">
        <v>447</v>
      </c>
      <c r="C396" s="573" t="s">
        <v>454</v>
      </c>
      <c r="D396" s="601" t="s">
        <v>455</v>
      </c>
      <c r="E396" s="573" t="s">
        <v>1443</v>
      </c>
      <c r="F396" s="601" t="s">
        <v>1444</v>
      </c>
      <c r="G396" s="573" t="s">
        <v>1453</v>
      </c>
      <c r="H396" s="573" t="s">
        <v>1455</v>
      </c>
      <c r="I396" s="587">
        <v>11.739999771118164</v>
      </c>
      <c r="J396" s="587">
        <v>10</v>
      </c>
      <c r="K396" s="588">
        <v>117.40000152587891</v>
      </c>
    </row>
    <row r="397" spans="1:11" ht="14.45" customHeight="1" x14ac:dyDescent="0.2">
      <c r="A397" s="569" t="s">
        <v>446</v>
      </c>
      <c r="B397" s="570" t="s">
        <v>447</v>
      </c>
      <c r="C397" s="573" t="s">
        <v>454</v>
      </c>
      <c r="D397" s="601" t="s">
        <v>455</v>
      </c>
      <c r="E397" s="573" t="s">
        <v>1443</v>
      </c>
      <c r="F397" s="601" t="s">
        <v>1444</v>
      </c>
      <c r="G397" s="573" t="s">
        <v>1456</v>
      </c>
      <c r="H397" s="573" t="s">
        <v>1457</v>
      </c>
      <c r="I397" s="587">
        <v>13.310000419616699</v>
      </c>
      <c r="J397" s="587">
        <v>60</v>
      </c>
      <c r="K397" s="588">
        <v>798.60000610351563</v>
      </c>
    </row>
    <row r="398" spans="1:11" ht="14.45" customHeight="1" x14ac:dyDescent="0.2">
      <c r="A398" s="569" t="s">
        <v>446</v>
      </c>
      <c r="B398" s="570" t="s">
        <v>447</v>
      </c>
      <c r="C398" s="573" t="s">
        <v>454</v>
      </c>
      <c r="D398" s="601" t="s">
        <v>455</v>
      </c>
      <c r="E398" s="573" t="s">
        <v>1443</v>
      </c>
      <c r="F398" s="601" t="s">
        <v>1444</v>
      </c>
      <c r="G398" s="573" t="s">
        <v>1458</v>
      </c>
      <c r="H398" s="573" t="s">
        <v>1459</v>
      </c>
      <c r="I398" s="587">
        <v>321.76998901367188</v>
      </c>
      <c r="J398" s="587">
        <v>5</v>
      </c>
      <c r="K398" s="588">
        <v>1608.8499755859375</v>
      </c>
    </row>
    <row r="399" spans="1:11" ht="14.45" customHeight="1" x14ac:dyDescent="0.2">
      <c r="A399" s="569" t="s">
        <v>446</v>
      </c>
      <c r="B399" s="570" t="s">
        <v>447</v>
      </c>
      <c r="C399" s="573" t="s">
        <v>454</v>
      </c>
      <c r="D399" s="601" t="s">
        <v>455</v>
      </c>
      <c r="E399" s="573" t="s">
        <v>1443</v>
      </c>
      <c r="F399" s="601" t="s">
        <v>1444</v>
      </c>
      <c r="G399" s="573" t="s">
        <v>1460</v>
      </c>
      <c r="H399" s="573" t="s">
        <v>1461</v>
      </c>
      <c r="I399" s="587">
        <v>123.90500259399414</v>
      </c>
      <c r="J399" s="587">
        <v>25</v>
      </c>
      <c r="K399" s="588">
        <v>3097.6500244140625</v>
      </c>
    </row>
    <row r="400" spans="1:11" ht="14.45" customHeight="1" x14ac:dyDescent="0.2">
      <c r="A400" s="569" t="s">
        <v>446</v>
      </c>
      <c r="B400" s="570" t="s">
        <v>447</v>
      </c>
      <c r="C400" s="573" t="s">
        <v>454</v>
      </c>
      <c r="D400" s="601" t="s">
        <v>455</v>
      </c>
      <c r="E400" s="573" t="s">
        <v>1443</v>
      </c>
      <c r="F400" s="601" t="s">
        <v>1444</v>
      </c>
      <c r="G400" s="573" t="s">
        <v>1462</v>
      </c>
      <c r="H400" s="573" t="s">
        <v>1463</v>
      </c>
      <c r="I400" s="587">
        <v>148.22999572753906</v>
      </c>
      <c r="J400" s="587">
        <v>5</v>
      </c>
      <c r="K400" s="588">
        <v>741.1500244140625</v>
      </c>
    </row>
    <row r="401" spans="1:11" ht="14.45" customHeight="1" x14ac:dyDescent="0.2">
      <c r="A401" s="569" t="s">
        <v>446</v>
      </c>
      <c r="B401" s="570" t="s">
        <v>447</v>
      </c>
      <c r="C401" s="573" t="s">
        <v>454</v>
      </c>
      <c r="D401" s="601" t="s">
        <v>455</v>
      </c>
      <c r="E401" s="573" t="s">
        <v>1443</v>
      </c>
      <c r="F401" s="601" t="s">
        <v>1444</v>
      </c>
      <c r="G401" s="573" t="s">
        <v>1464</v>
      </c>
      <c r="H401" s="573" t="s">
        <v>1465</v>
      </c>
      <c r="I401" s="587">
        <v>0.5899999737739563</v>
      </c>
      <c r="J401" s="587">
        <v>17500</v>
      </c>
      <c r="K401" s="588">
        <v>10378.900207519531</v>
      </c>
    </row>
    <row r="402" spans="1:11" ht="14.45" customHeight="1" x14ac:dyDescent="0.2">
      <c r="A402" s="569" t="s">
        <v>446</v>
      </c>
      <c r="B402" s="570" t="s">
        <v>447</v>
      </c>
      <c r="C402" s="573" t="s">
        <v>454</v>
      </c>
      <c r="D402" s="601" t="s">
        <v>455</v>
      </c>
      <c r="E402" s="573" t="s">
        <v>1443</v>
      </c>
      <c r="F402" s="601" t="s">
        <v>1444</v>
      </c>
      <c r="G402" s="573" t="s">
        <v>1466</v>
      </c>
      <c r="H402" s="573" t="s">
        <v>1467</v>
      </c>
      <c r="I402" s="587">
        <v>1.2100000381469727</v>
      </c>
      <c r="J402" s="587">
        <v>2000</v>
      </c>
      <c r="K402" s="588">
        <v>2420</v>
      </c>
    </row>
    <row r="403" spans="1:11" ht="14.45" customHeight="1" x14ac:dyDescent="0.2">
      <c r="A403" s="569" t="s">
        <v>446</v>
      </c>
      <c r="B403" s="570" t="s">
        <v>447</v>
      </c>
      <c r="C403" s="573" t="s">
        <v>454</v>
      </c>
      <c r="D403" s="601" t="s">
        <v>455</v>
      </c>
      <c r="E403" s="573" t="s">
        <v>1443</v>
      </c>
      <c r="F403" s="601" t="s">
        <v>1444</v>
      </c>
      <c r="G403" s="573" t="s">
        <v>1468</v>
      </c>
      <c r="H403" s="573" t="s">
        <v>1469</v>
      </c>
      <c r="I403" s="587">
        <v>1.75</v>
      </c>
      <c r="J403" s="587">
        <v>1700</v>
      </c>
      <c r="K403" s="588">
        <v>2982.64990234375</v>
      </c>
    </row>
    <row r="404" spans="1:11" ht="14.45" customHeight="1" x14ac:dyDescent="0.2">
      <c r="A404" s="569" t="s">
        <v>446</v>
      </c>
      <c r="B404" s="570" t="s">
        <v>447</v>
      </c>
      <c r="C404" s="573" t="s">
        <v>454</v>
      </c>
      <c r="D404" s="601" t="s">
        <v>455</v>
      </c>
      <c r="E404" s="573" t="s">
        <v>1443</v>
      </c>
      <c r="F404" s="601" t="s">
        <v>1444</v>
      </c>
      <c r="G404" s="573" t="s">
        <v>1470</v>
      </c>
      <c r="H404" s="573" t="s">
        <v>1471</v>
      </c>
      <c r="I404" s="587">
        <v>4.314000129699707</v>
      </c>
      <c r="J404" s="587">
        <v>2640</v>
      </c>
      <c r="K404" s="588">
        <v>11632.93994140625</v>
      </c>
    </row>
    <row r="405" spans="1:11" ht="14.45" customHeight="1" x14ac:dyDescent="0.2">
      <c r="A405" s="569" t="s">
        <v>446</v>
      </c>
      <c r="B405" s="570" t="s">
        <v>447</v>
      </c>
      <c r="C405" s="573" t="s">
        <v>454</v>
      </c>
      <c r="D405" s="601" t="s">
        <v>455</v>
      </c>
      <c r="E405" s="573" t="s">
        <v>1443</v>
      </c>
      <c r="F405" s="601" t="s">
        <v>1444</v>
      </c>
      <c r="G405" s="573" t="s">
        <v>1472</v>
      </c>
      <c r="H405" s="573" t="s">
        <v>1473</v>
      </c>
      <c r="I405" s="587">
        <v>0.82333332300186157</v>
      </c>
      <c r="J405" s="587">
        <v>300</v>
      </c>
      <c r="K405" s="588">
        <v>247</v>
      </c>
    </row>
    <row r="406" spans="1:11" ht="14.45" customHeight="1" x14ac:dyDescent="0.2">
      <c r="A406" s="569" t="s">
        <v>446</v>
      </c>
      <c r="B406" s="570" t="s">
        <v>447</v>
      </c>
      <c r="C406" s="573" t="s">
        <v>454</v>
      </c>
      <c r="D406" s="601" t="s">
        <v>455</v>
      </c>
      <c r="E406" s="573" t="s">
        <v>1443</v>
      </c>
      <c r="F406" s="601" t="s">
        <v>1444</v>
      </c>
      <c r="G406" s="573" t="s">
        <v>1474</v>
      </c>
      <c r="H406" s="573" t="s">
        <v>1475</v>
      </c>
      <c r="I406" s="587">
        <v>0.43666666746139526</v>
      </c>
      <c r="J406" s="587">
        <v>1100</v>
      </c>
      <c r="K406" s="588">
        <v>481</v>
      </c>
    </row>
    <row r="407" spans="1:11" ht="14.45" customHeight="1" x14ac:dyDescent="0.2">
      <c r="A407" s="569" t="s">
        <v>446</v>
      </c>
      <c r="B407" s="570" t="s">
        <v>447</v>
      </c>
      <c r="C407" s="573" t="s">
        <v>454</v>
      </c>
      <c r="D407" s="601" t="s">
        <v>455</v>
      </c>
      <c r="E407" s="573" t="s">
        <v>1443</v>
      </c>
      <c r="F407" s="601" t="s">
        <v>1444</v>
      </c>
      <c r="G407" s="573" t="s">
        <v>1476</v>
      </c>
      <c r="H407" s="573" t="s">
        <v>1477</v>
      </c>
      <c r="I407" s="587">
        <v>0.57999998331069946</v>
      </c>
      <c r="J407" s="587">
        <v>300</v>
      </c>
      <c r="K407" s="588">
        <v>174</v>
      </c>
    </row>
    <row r="408" spans="1:11" ht="14.45" customHeight="1" x14ac:dyDescent="0.2">
      <c r="A408" s="569" t="s">
        <v>446</v>
      </c>
      <c r="B408" s="570" t="s">
        <v>447</v>
      </c>
      <c r="C408" s="573" t="s">
        <v>454</v>
      </c>
      <c r="D408" s="601" t="s">
        <v>455</v>
      </c>
      <c r="E408" s="573" t="s">
        <v>1443</v>
      </c>
      <c r="F408" s="601" t="s">
        <v>1444</v>
      </c>
      <c r="G408" s="573" t="s">
        <v>1478</v>
      </c>
      <c r="H408" s="573" t="s">
        <v>1479</v>
      </c>
      <c r="I408" s="587">
        <v>59.409999847412109</v>
      </c>
      <c r="J408" s="587">
        <v>5</v>
      </c>
      <c r="K408" s="588">
        <v>297.05999755859375</v>
      </c>
    </row>
    <row r="409" spans="1:11" ht="14.45" customHeight="1" x14ac:dyDescent="0.2">
      <c r="A409" s="569" t="s">
        <v>446</v>
      </c>
      <c r="B409" s="570" t="s">
        <v>447</v>
      </c>
      <c r="C409" s="573" t="s">
        <v>454</v>
      </c>
      <c r="D409" s="601" t="s">
        <v>455</v>
      </c>
      <c r="E409" s="573" t="s">
        <v>1443</v>
      </c>
      <c r="F409" s="601" t="s">
        <v>1444</v>
      </c>
      <c r="G409" s="573" t="s">
        <v>1480</v>
      </c>
      <c r="H409" s="573" t="s">
        <v>1481</v>
      </c>
      <c r="I409" s="587">
        <v>100.43000030517578</v>
      </c>
      <c r="J409" s="587">
        <v>10</v>
      </c>
      <c r="K409" s="588">
        <v>1004.2999877929688</v>
      </c>
    </row>
    <row r="410" spans="1:11" ht="14.45" customHeight="1" x14ac:dyDescent="0.2">
      <c r="A410" s="569" t="s">
        <v>446</v>
      </c>
      <c r="B410" s="570" t="s">
        <v>447</v>
      </c>
      <c r="C410" s="573" t="s">
        <v>454</v>
      </c>
      <c r="D410" s="601" t="s">
        <v>455</v>
      </c>
      <c r="E410" s="573" t="s">
        <v>1443</v>
      </c>
      <c r="F410" s="601" t="s">
        <v>1444</v>
      </c>
      <c r="G410" s="573" t="s">
        <v>1482</v>
      </c>
      <c r="H410" s="573" t="s">
        <v>1483</v>
      </c>
      <c r="I410" s="587">
        <v>6.2333332697550459</v>
      </c>
      <c r="J410" s="587">
        <v>600</v>
      </c>
      <c r="K410" s="588">
        <v>3740.2099609375</v>
      </c>
    </row>
    <row r="411" spans="1:11" ht="14.45" customHeight="1" x14ac:dyDescent="0.2">
      <c r="A411" s="569" t="s">
        <v>446</v>
      </c>
      <c r="B411" s="570" t="s">
        <v>447</v>
      </c>
      <c r="C411" s="573" t="s">
        <v>454</v>
      </c>
      <c r="D411" s="601" t="s">
        <v>455</v>
      </c>
      <c r="E411" s="573" t="s">
        <v>1443</v>
      </c>
      <c r="F411" s="601" t="s">
        <v>1444</v>
      </c>
      <c r="G411" s="573" t="s">
        <v>1484</v>
      </c>
      <c r="H411" s="573" t="s">
        <v>1485</v>
      </c>
      <c r="I411" s="587">
        <v>202.55000305175781</v>
      </c>
      <c r="J411" s="587">
        <v>20</v>
      </c>
      <c r="K411" s="588">
        <v>4051.080078125</v>
      </c>
    </row>
    <row r="412" spans="1:11" ht="14.45" customHeight="1" x14ac:dyDescent="0.2">
      <c r="A412" s="569" t="s">
        <v>446</v>
      </c>
      <c r="B412" s="570" t="s">
        <v>447</v>
      </c>
      <c r="C412" s="573" t="s">
        <v>454</v>
      </c>
      <c r="D412" s="601" t="s">
        <v>455</v>
      </c>
      <c r="E412" s="573" t="s">
        <v>1443</v>
      </c>
      <c r="F412" s="601" t="s">
        <v>1444</v>
      </c>
      <c r="G412" s="573" t="s">
        <v>1486</v>
      </c>
      <c r="H412" s="573" t="s">
        <v>1487</v>
      </c>
      <c r="I412" s="587">
        <v>2.2300000190734863</v>
      </c>
      <c r="J412" s="587">
        <v>1220</v>
      </c>
      <c r="K412" s="588">
        <v>2792.8401069641113</v>
      </c>
    </row>
    <row r="413" spans="1:11" ht="14.45" customHeight="1" x14ac:dyDescent="0.2">
      <c r="A413" s="569" t="s">
        <v>446</v>
      </c>
      <c r="B413" s="570" t="s">
        <v>447</v>
      </c>
      <c r="C413" s="573" t="s">
        <v>454</v>
      </c>
      <c r="D413" s="601" t="s">
        <v>455</v>
      </c>
      <c r="E413" s="573" t="s">
        <v>1443</v>
      </c>
      <c r="F413" s="601" t="s">
        <v>1444</v>
      </c>
      <c r="G413" s="573" t="s">
        <v>1488</v>
      </c>
      <c r="H413" s="573" t="s">
        <v>1489</v>
      </c>
      <c r="I413" s="587">
        <v>0.67000001668930054</v>
      </c>
      <c r="J413" s="587">
        <v>2000</v>
      </c>
      <c r="K413" s="588">
        <v>1348.4200439453125</v>
      </c>
    </row>
    <row r="414" spans="1:11" ht="14.45" customHeight="1" x14ac:dyDescent="0.2">
      <c r="A414" s="569" t="s">
        <v>446</v>
      </c>
      <c r="B414" s="570" t="s">
        <v>447</v>
      </c>
      <c r="C414" s="573" t="s">
        <v>454</v>
      </c>
      <c r="D414" s="601" t="s">
        <v>455</v>
      </c>
      <c r="E414" s="573" t="s">
        <v>1490</v>
      </c>
      <c r="F414" s="601" t="s">
        <v>1491</v>
      </c>
      <c r="G414" s="573" t="s">
        <v>1492</v>
      </c>
      <c r="H414" s="573" t="s">
        <v>1493</v>
      </c>
      <c r="I414" s="587">
        <v>0.30400000810623168</v>
      </c>
      <c r="J414" s="587">
        <v>800</v>
      </c>
      <c r="K414" s="588">
        <v>243</v>
      </c>
    </row>
    <row r="415" spans="1:11" ht="14.45" customHeight="1" x14ac:dyDescent="0.2">
      <c r="A415" s="569" t="s">
        <v>446</v>
      </c>
      <c r="B415" s="570" t="s">
        <v>447</v>
      </c>
      <c r="C415" s="573" t="s">
        <v>454</v>
      </c>
      <c r="D415" s="601" t="s">
        <v>455</v>
      </c>
      <c r="E415" s="573" t="s">
        <v>1490</v>
      </c>
      <c r="F415" s="601" t="s">
        <v>1491</v>
      </c>
      <c r="G415" s="573" t="s">
        <v>1494</v>
      </c>
      <c r="H415" s="573" t="s">
        <v>1495</v>
      </c>
      <c r="I415" s="587">
        <v>0.5414285915238517</v>
      </c>
      <c r="J415" s="587">
        <v>1000</v>
      </c>
      <c r="K415" s="588">
        <v>541</v>
      </c>
    </row>
    <row r="416" spans="1:11" ht="14.45" customHeight="1" x14ac:dyDescent="0.2">
      <c r="A416" s="569" t="s">
        <v>446</v>
      </c>
      <c r="B416" s="570" t="s">
        <v>447</v>
      </c>
      <c r="C416" s="573" t="s">
        <v>454</v>
      </c>
      <c r="D416" s="601" t="s">
        <v>455</v>
      </c>
      <c r="E416" s="573" t="s">
        <v>1496</v>
      </c>
      <c r="F416" s="601" t="s">
        <v>1497</v>
      </c>
      <c r="G416" s="573" t="s">
        <v>1498</v>
      </c>
      <c r="H416" s="573" t="s">
        <v>1499</v>
      </c>
      <c r="I416" s="587">
        <v>15.729999542236328</v>
      </c>
      <c r="J416" s="587">
        <v>5</v>
      </c>
      <c r="K416" s="588">
        <v>78.650001525878906</v>
      </c>
    </row>
    <row r="417" spans="1:11" ht="14.45" customHeight="1" x14ac:dyDescent="0.2">
      <c r="A417" s="569" t="s">
        <v>446</v>
      </c>
      <c r="B417" s="570" t="s">
        <v>447</v>
      </c>
      <c r="C417" s="573" t="s">
        <v>454</v>
      </c>
      <c r="D417" s="601" t="s">
        <v>455</v>
      </c>
      <c r="E417" s="573" t="s">
        <v>1496</v>
      </c>
      <c r="F417" s="601" t="s">
        <v>1497</v>
      </c>
      <c r="G417" s="573" t="s">
        <v>1500</v>
      </c>
      <c r="H417" s="573" t="s">
        <v>1501</v>
      </c>
      <c r="I417" s="587">
        <v>0.6919999957084656</v>
      </c>
      <c r="J417" s="587">
        <v>1800</v>
      </c>
      <c r="K417" s="588">
        <v>1258</v>
      </c>
    </row>
    <row r="418" spans="1:11" ht="14.45" customHeight="1" x14ac:dyDescent="0.2">
      <c r="A418" s="569" t="s">
        <v>446</v>
      </c>
      <c r="B418" s="570" t="s">
        <v>447</v>
      </c>
      <c r="C418" s="573" t="s">
        <v>454</v>
      </c>
      <c r="D418" s="601" t="s">
        <v>455</v>
      </c>
      <c r="E418" s="573" t="s">
        <v>1496</v>
      </c>
      <c r="F418" s="601" t="s">
        <v>1497</v>
      </c>
      <c r="G418" s="573" t="s">
        <v>1502</v>
      </c>
      <c r="H418" s="573" t="s">
        <v>1503</v>
      </c>
      <c r="I418" s="587">
        <v>0.7300000082362782</v>
      </c>
      <c r="J418" s="587">
        <v>21200</v>
      </c>
      <c r="K418" s="588">
        <v>15600</v>
      </c>
    </row>
    <row r="419" spans="1:11" ht="14.45" customHeight="1" x14ac:dyDescent="0.2">
      <c r="A419" s="569" t="s">
        <v>446</v>
      </c>
      <c r="B419" s="570" t="s">
        <v>447</v>
      </c>
      <c r="C419" s="573" t="s">
        <v>454</v>
      </c>
      <c r="D419" s="601" t="s">
        <v>455</v>
      </c>
      <c r="E419" s="573" t="s">
        <v>1496</v>
      </c>
      <c r="F419" s="601" t="s">
        <v>1497</v>
      </c>
      <c r="G419" s="573" t="s">
        <v>1504</v>
      </c>
      <c r="H419" s="573" t="s">
        <v>1505</v>
      </c>
      <c r="I419" s="587">
        <v>0.71555554866790771</v>
      </c>
      <c r="J419" s="587">
        <v>19000</v>
      </c>
      <c r="K419" s="588">
        <v>13778</v>
      </c>
    </row>
    <row r="420" spans="1:11" ht="14.45" customHeight="1" x14ac:dyDescent="0.2">
      <c r="A420" s="569" t="s">
        <v>446</v>
      </c>
      <c r="B420" s="570" t="s">
        <v>447</v>
      </c>
      <c r="C420" s="573" t="s">
        <v>454</v>
      </c>
      <c r="D420" s="601" t="s">
        <v>455</v>
      </c>
      <c r="E420" s="573" t="s">
        <v>1496</v>
      </c>
      <c r="F420" s="601" t="s">
        <v>1497</v>
      </c>
      <c r="G420" s="573" t="s">
        <v>1500</v>
      </c>
      <c r="H420" s="573" t="s">
        <v>1506</v>
      </c>
      <c r="I420" s="587">
        <v>0.88999998569488525</v>
      </c>
      <c r="J420" s="587">
        <v>400</v>
      </c>
      <c r="K420" s="588">
        <v>356</v>
      </c>
    </row>
    <row r="421" spans="1:11" ht="14.45" customHeight="1" x14ac:dyDescent="0.2">
      <c r="A421" s="569" t="s">
        <v>446</v>
      </c>
      <c r="B421" s="570" t="s">
        <v>447</v>
      </c>
      <c r="C421" s="573" t="s">
        <v>454</v>
      </c>
      <c r="D421" s="601" t="s">
        <v>455</v>
      </c>
      <c r="E421" s="573" t="s">
        <v>1496</v>
      </c>
      <c r="F421" s="601" t="s">
        <v>1497</v>
      </c>
      <c r="G421" s="573" t="s">
        <v>1502</v>
      </c>
      <c r="H421" s="573" t="s">
        <v>1507</v>
      </c>
      <c r="I421" s="587">
        <v>1.0499999523162842</v>
      </c>
      <c r="J421" s="587">
        <v>2000</v>
      </c>
      <c r="K421" s="588">
        <v>2100</v>
      </c>
    </row>
    <row r="422" spans="1:11" ht="14.45" customHeight="1" x14ac:dyDescent="0.2">
      <c r="A422" s="569" t="s">
        <v>446</v>
      </c>
      <c r="B422" s="570" t="s">
        <v>447</v>
      </c>
      <c r="C422" s="573" t="s">
        <v>454</v>
      </c>
      <c r="D422" s="601" t="s">
        <v>455</v>
      </c>
      <c r="E422" s="573" t="s">
        <v>1496</v>
      </c>
      <c r="F422" s="601" t="s">
        <v>1497</v>
      </c>
      <c r="G422" s="573" t="s">
        <v>1504</v>
      </c>
      <c r="H422" s="573" t="s">
        <v>1508</v>
      </c>
      <c r="I422" s="587">
        <v>0.85000002384185791</v>
      </c>
      <c r="J422" s="587">
        <v>2000</v>
      </c>
      <c r="K422" s="588">
        <v>1700</v>
      </c>
    </row>
    <row r="423" spans="1:11" ht="14.45" customHeight="1" x14ac:dyDescent="0.2">
      <c r="A423" s="569" t="s">
        <v>446</v>
      </c>
      <c r="B423" s="570" t="s">
        <v>447</v>
      </c>
      <c r="C423" s="573" t="s">
        <v>454</v>
      </c>
      <c r="D423" s="601" t="s">
        <v>455</v>
      </c>
      <c r="E423" s="573" t="s">
        <v>1496</v>
      </c>
      <c r="F423" s="601" t="s">
        <v>1497</v>
      </c>
      <c r="G423" s="573" t="s">
        <v>1509</v>
      </c>
      <c r="H423" s="573" t="s">
        <v>1510</v>
      </c>
      <c r="I423" s="587">
        <v>0.75</v>
      </c>
      <c r="J423" s="587">
        <v>1000</v>
      </c>
      <c r="K423" s="588">
        <v>750.20001220703125</v>
      </c>
    </row>
    <row r="424" spans="1:11" ht="14.45" customHeight="1" thickBot="1" x14ac:dyDescent="0.25">
      <c r="A424" s="577" t="s">
        <v>446</v>
      </c>
      <c r="B424" s="578" t="s">
        <v>447</v>
      </c>
      <c r="C424" s="581" t="s">
        <v>454</v>
      </c>
      <c r="D424" s="602" t="s">
        <v>455</v>
      </c>
      <c r="E424" s="581" t="s">
        <v>1496</v>
      </c>
      <c r="F424" s="602" t="s">
        <v>1497</v>
      </c>
      <c r="G424" s="581" t="s">
        <v>1511</v>
      </c>
      <c r="H424" s="581" t="s">
        <v>1512</v>
      </c>
      <c r="I424" s="589">
        <v>0.82999998331069946</v>
      </c>
      <c r="J424" s="589">
        <v>1500</v>
      </c>
      <c r="K424" s="590">
        <v>1245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3ADEC7D-F70F-4F5D-9B2C-1BE54903081E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38.550000000000004</v>
      </c>
      <c r="D6" s="308"/>
      <c r="E6" s="308"/>
      <c r="F6" s="307"/>
      <c r="G6" s="309">
        <f ca="1">SUM(Tabulka[05 h_vram])/2</f>
        <v>45540.1</v>
      </c>
      <c r="H6" s="308">
        <f ca="1">SUM(Tabulka[06 h_naduv])/2</f>
        <v>3429.5</v>
      </c>
      <c r="I6" s="308">
        <f ca="1">SUM(Tabulka[07 h_nadzk])/2</f>
        <v>313.14999999999998</v>
      </c>
      <c r="J6" s="307">
        <f ca="1">SUM(Tabulka[08 h_oon])/2</f>
        <v>440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821321</v>
      </c>
      <c r="N6" s="308">
        <f ca="1">SUM(Tabulka[12 m_oc])/2</f>
        <v>821321</v>
      </c>
      <c r="O6" s="307">
        <f ca="1">SUM(Tabulka[13 m_sk])/2</f>
        <v>15579645</v>
      </c>
      <c r="P6" s="306">
        <f ca="1">SUM(Tabulka[14_vzsk])/2</f>
        <v>16900</v>
      </c>
      <c r="Q6" s="306">
        <f ca="1">SUM(Tabulka[15_vzpl])/2</f>
        <v>29085.322389771871</v>
      </c>
      <c r="R6" s="305">
        <f ca="1">IF(Q6=0,0,P6/Q6)</f>
        <v>0.58104908632345242</v>
      </c>
      <c r="S6" s="304">
        <f ca="1">Q6-P6</f>
        <v>12185.322389771871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6497.6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313.14999999999998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345858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345858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3353248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10050.830889540566</v>
      </c>
      <c r="R8" s="288">
        <f ca="1">IF(Tabulka[[#This Row],[15_vzpl]]=0,"",Tabulka[[#This Row],[14_vzsk]]/Tabulka[[#This Row],[15_vzpl]])</f>
        <v>0.37807819490371525</v>
      </c>
      <c r="S8" s="287">
        <f ca="1">IF(Tabulka[[#This Row],[15_vzpl]]-Tabulka[[#This Row],[14_vzsk]]=0,"",Tabulka[[#This Row],[15_vzpl]]-Tabulka[[#This Row],[14_vzsk]])</f>
        <v>6250.8308895405662</v>
      </c>
    </row>
    <row r="9" spans="1:19" x14ac:dyDescent="0.25">
      <c r="A9" s="286">
        <v>99</v>
      </c>
      <c r="B9" s="285" t="s">
        <v>1526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332041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10050.830889540566</v>
      </c>
      <c r="R9" s="288">
        <f ca="1">IF(Tabulka[[#This Row],[15_vzpl]]=0,"",Tabulka[[#This Row],[14_vzsk]]/Tabulka[[#This Row],[15_vzpl]])</f>
        <v>0.37807819490371525</v>
      </c>
      <c r="S9" s="287">
        <f ca="1">IF(Tabulka[[#This Row],[15_vzpl]]-Tabulka[[#This Row],[14_vzsk]]=0,"",Tabulka[[#This Row],[15_vzpl]]-Tabulka[[#This Row],[14_vzsk]])</f>
        <v>6250.8308895405662</v>
      </c>
    </row>
    <row r="10" spans="1:19" x14ac:dyDescent="0.25">
      <c r="A10" s="286">
        <v>100</v>
      </c>
      <c r="B10" s="285" t="s">
        <v>1527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0.52500000000000002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662.4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105.75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241055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1528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3.7250000000000005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4611.2000000000007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207.4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327165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327165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2780152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1514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96114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96114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3390696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13034.491500231303</v>
      </c>
      <c r="R12" s="288">
        <f ca="1">IF(Tabulka[[#This Row],[15_vzpl]]=0,"",Tabulka[[#This Row],[14_vzsk]]/Tabulka[[#This Row],[15_vzpl]])</f>
        <v>0.94365016078929742</v>
      </c>
      <c r="S12" s="287">
        <f ca="1">IF(Tabulka[[#This Row],[15_vzpl]]-Tabulka[[#This Row],[14_vzsk]]=0,"",Tabulka[[#This Row],[15_vzpl]]-Tabulka[[#This Row],[14_vzsk]])</f>
        <v>734.49150023130278</v>
      </c>
    </row>
    <row r="13" spans="1:19" x14ac:dyDescent="0.25">
      <c r="A13" s="286">
        <v>526</v>
      </c>
      <c r="B13" s="285" t="s">
        <v>1529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96114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96114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3390696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13034.491500231303</v>
      </c>
      <c r="R13" s="288">
        <f ca="1">IF(Tabulka[[#This Row],[15_vzpl]]=0,"",Tabulka[[#This Row],[14_vzsk]]/Tabulka[[#This Row],[15_vzpl]])</f>
        <v>0.94365016078929742</v>
      </c>
      <c r="S13" s="287">
        <f ca="1">IF(Tabulka[[#This Row],[15_vzpl]]-Tabulka[[#This Row],[14_vzsk]]=0,"",Tabulka[[#This Row],[15_vzpl]]-Tabulka[[#This Row],[14_vzsk]])</f>
        <v>734.49150023130278</v>
      </c>
    </row>
    <row r="14" spans="1:19" x14ac:dyDescent="0.25">
      <c r="A14" s="286" t="s">
        <v>1515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25.300000000000004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29238.5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2267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370661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370661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8597997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14" s="288">
        <f ca="1">IF(Tabulka[[#This Row],[15_vzpl]]=0,"",Tabulka[[#This Row],[14_vzsk]]/Tabulka[[#This Row],[15_vzpl]])</f>
        <v>0.13333333333333333</v>
      </c>
      <c r="S14" s="287">
        <f ca="1">IF(Tabulka[[#This Row],[15_vzpl]]-Tabulka[[#This Row],[14_vzsk]]=0,"",Tabulka[[#This Row],[15_vzpl]]-Tabulka[[#This Row],[14_vzsk]])</f>
        <v>5200</v>
      </c>
    </row>
    <row r="15" spans="1:19" x14ac:dyDescent="0.25">
      <c r="A15" s="286">
        <v>303</v>
      </c>
      <c r="B15" s="285" t="s">
        <v>1530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15" s="288">
        <f ca="1">IF(Tabulka[[#This Row],[15_vzpl]]=0,"",Tabulka[[#This Row],[14_vzsk]]/Tabulka[[#This Row],[15_vzpl]])</f>
        <v>0.13333333333333333</v>
      </c>
      <c r="S15" s="287">
        <f ca="1">IF(Tabulka[[#This Row],[15_vzpl]]-Tabulka[[#This Row],[14_vzsk]]=0,"",Tabulka[[#This Row],[15_vzpl]]-Tabulka[[#This Row],[14_vzsk]])</f>
        <v>5200</v>
      </c>
    </row>
    <row r="16" spans="1:19" x14ac:dyDescent="0.25">
      <c r="A16" s="286">
        <v>409</v>
      </c>
      <c r="B16" s="285" t="s">
        <v>1531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22.300000000000004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26154.5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2057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318584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318584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7967273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1532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52077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52077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630724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1516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237704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25</v>
      </c>
      <c r="B19" s="285" t="s">
        <v>1533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30</v>
      </c>
      <c r="B20" s="285" t="s">
        <v>1534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224504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244</v>
      </c>
    </row>
    <row r="22" spans="1:19" x14ac:dyDescent="0.25">
      <c r="A22" s="113" t="s">
        <v>160</v>
      </c>
    </row>
    <row r="23" spans="1:19" x14ac:dyDescent="0.25">
      <c r="A23" s="114" t="s">
        <v>214</v>
      </c>
    </row>
    <row r="24" spans="1:19" x14ac:dyDescent="0.25">
      <c r="A24" s="278" t="s">
        <v>213</v>
      </c>
    </row>
    <row r="25" spans="1:19" x14ac:dyDescent="0.25">
      <c r="A25" s="235" t="s">
        <v>189</v>
      </c>
    </row>
    <row r="26" spans="1:19" x14ac:dyDescent="0.25">
      <c r="A26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64854A3-7C21-4BA3-B1C2-516BE0F12F1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66470.958639999997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17.13279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0.2588893885589344</v>
      </c>
      <c r="E8" s="165">
        <f t="shared" si="0"/>
        <v>0.28765487617659374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0.82956801860064733</v>
      </c>
      <c r="E11" s="165">
        <f t="shared" si="0"/>
        <v>1.3826133643344123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0.68214685933352992</v>
      </c>
      <c r="E12" s="165">
        <f t="shared" si="0"/>
        <v>0.85268357416691232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42307.212630000002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21150.77462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35462.059000000001</v>
      </c>
      <c r="D18" s="183">
        <f ca="1">IF(ISERROR(VLOOKUP("Výnosy celkem",INDIRECT("HI!$A:$G"),5,0)),0,VLOOKUP("Výnosy celkem",INDIRECT("HI!$A:$G"),5,0))</f>
        <v>45601.777000000002</v>
      </c>
      <c r="E18" s="184">
        <f t="shared" ref="E18:E23" ca="1" si="1">IF(C18=0,0,D18/C18)</f>
        <v>1.285931451414031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35462.059000000001</v>
      </c>
      <c r="D19" s="164">
        <f ca="1">IF(ISERROR(VLOOKUP("Ambulance *",INDIRECT("HI!$A:$G"),5,0)),0,VLOOKUP("Ambulance *",INDIRECT("HI!$A:$G"),5,0))</f>
        <v>45601.777000000002</v>
      </c>
      <c r="E19" s="165">
        <f t="shared" ca="1" si="1"/>
        <v>1.285931451414031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1.285931451414031</v>
      </c>
      <c r="E20" s="165">
        <f t="shared" si="1"/>
        <v>1.285931451414031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1.285931451414031</v>
      </c>
      <c r="E22" s="165">
        <f>IF(OR(C22=0,D22=""),0,IF(C22="","",D22/C22))</f>
        <v>1.285931451414031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0.9691073156616079</v>
      </c>
      <c r="E23" s="165">
        <f t="shared" si="1"/>
        <v>1.1401262537195387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0517D03-C8AF-40FD-9608-7AD5DEC193D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1525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5.25</v>
      </c>
      <c r="F4" s="315"/>
      <c r="G4" s="315"/>
      <c r="H4" s="315"/>
      <c r="I4" s="315">
        <v>918.8</v>
      </c>
      <c r="J4" s="315">
        <v>8</v>
      </c>
      <c r="K4" s="315">
        <v>32</v>
      </c>
      <c r="L4" s="315"/>
      <c r="M4" s="315"/>
      <c r="N4" s="315"/>
      <c r="O4" s="315"/>
      <c r="P4" s="315"/>
      <c r="Q4" s="315">
        <v>434541</v>
      </c>
      <c r="R4" s="315"/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</v>
      </c>
      <c r="I5">
        <v>176</v>
      </c>
      <c r="Q5">
        <v>36344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0.6</v>
      </c>
      <c r="I6">
        <v>91.2</v>
      </c>
      <c r="K6">
        <v>8</v>
      </c>
      <c r="Q6">
        <v>29937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3.65</v>
      </c>
      <c r="I7">
        <v>651.6</v>
      </c>
      <c r="J7">
        <v>8</v>
      </c>
      <c r="K7">
        <v>24</v>
      </c>
      <c r="Q7">
        <v>368260</v>
      </c>
    </row>
    <row r="8" spans="1:19" x14ac:dyDescent="0.25">
      <c r="A8" s="322" t="s">
        <v>171</v>
      </c>
      <c r="B8" s="321">
        <v>5</v>
      </c>
      <c r="C8">
        <v>1</v>
      </c>
      <c r="D8" t="s">
        <v>1514</v>
      </c>
      <c r="E8">
        <v>7</v>
      </c>
      <c r="I8">
        <v>1148</v>
      </c>
      <c r="J8">
        <v>45</v>
      </c>
      <c r="Q8">
        <v>349437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1148</v>
      </c>
      <c r="J9">
        <v>45</v>
      </c>
      <c r="Q9">
        <v>349437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1515</v>
      </c>
      <c r="E10">
        <v>25.3</v>
      </c>
      <c r="I10">
        <v>3923</v>
      </c>
      <c r="J10">
        <v>114</v>
      </c>
      <c r="O10">
        <v>10746</v>
      </c>
      <c r="P10">
        <v>10746</v>
      </c>
      <c r="Q10">
        <v>893959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22.3</v>
      </c>
      <c r="I12">
        <v>3507</v>
      </c>
      <c r="J12">
        <v>114</v>
      </c>
      <c r="O12">
        <v>10746</v>
      </c>
      <c r="P12">
        <v>10746</v>
      </c>
      <c r="Q12">
        <v>827885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416</v>
      </c>
      <c r="Q13">
        <v>66074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1516</v>
      </c>
      <c r="E14">
        <v>1</v>
      </c>
      <c r="I14">
        <v>184</v>
      </c>
      <c r="Q14">
        <v>26530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184</v>
      </c>
      <c r="Q15">
        <v>26530</v>
      </c>
    </row>
    <row r="16" spans="1:19" x14ac:dyDescent="0.25">
      <c r="A16" s="318" t="s">
        <v>166</v>
      </c>
      <c r="B16" s="317">
        <v>2020</v>
      </c>
      <c r="C16" t="s">
        <v>1517</v>
      </c>
      <c r="E16">
        <v>38.549999999999997</v>
      </c>
      <c r="I16">
        <v>6173.8</v>
      </c>
      <c r="J16">
        <v>167</v>
      </c>
      <c r="K16">
        <v>32</v>
      </c>
      <c r="O16">
        <v>10746</v>
      </c>
      <c r="P16">
        <v>10746</v>
      </c>
      <c r="Q16">
        <v>1704467</v>
      </c>
      <c r="S16">
        <v>3635.6652987214834</v>
      </c>
    </row>
    <row r="17" spans="3:19" x14ac:dyDescent="0.25">
      <c r="C17">
        <v>2</v>
      </c>
      <c r="D17" t="s">
        <v>215</v>
      </c>
      <c r="E17">
        <v>5.25</v>
      </c>
      <c r="I17">
        <v>722</v>
      </c>
      <c r="J17">
        <v>8</v>
      </c>
      <c r="K17">
        <v>19</v>
      </c>
      <c r="Q17">
        <v>343175</v>
      </c>
      <c r="R17">
        <v>800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136</v>
      </c>
      <c r="Q18">
        <v>35762</v>
      </c>
      <c r="R18">
        <v>800</v>
      </c>
      <c r="S18">
        <v>1256.3538611925708</v>
      </c>
    </row>
    <row r="19" spans="3:19" x14ac:dyDescent="0.25">
      <c r="C19">
        <v>2</v>
      </c>
      <c r="D19">
        <v>100</v>
      </c>
      <c r="E19">
        <v>0.6</v>
      </c>
      <c r="I19">
        <v>96</v>
      </c>
      <c r="K19">
        <v>11</v>
      </c>
      <c r="Q19">
        <v>35611</v>
      </c>
    </row>
    <row r="20" spans="3:19" x14ac:dyDescent="0.25">
      <c r="C20">
        <v>2</v>
      </c>
      <c r="D20">
        <v>101</v>
      </c>
      <c r="E20">
        <v>3.65</v>
      </c>
      <c r="I20">
        <v>490</v>
      </c>
      <c r="J20">
        <v>8</v>
      </c>
      <c r="K20">
        <v>8</v>
      </c>
      <c r="Q20">
        <v>271802</v>
      </c>
    </row>
    <row r="21" spans="3:19" x14ac:dyDescent="0.25">
      <c r="C21">
        <v>2</v>
      </c>
      <c r="D21" t="s">
        <v>1514</v>
      </c>
      <c r="E21">
        <v>7</v>
      </c>
      <c r="I21">
        <v>1008</v>
      </c>
      <c r="J21">
        <v>71</v>
      </c>
      <c r="Q21">
        <v>346616</v>
      </c>
      <c r="R21">
        <v>1000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1008</v>
      </c>
      <c r="J22">
        <v>71</v>
      </c>
      <c r="Q22">
        <v>346616</v>
      </c>
      <c r="R22">
        <v>1000</v>
      </c>
      <c r="S22">
        <v>1629.3114375289126</v>
      </c>
    </row>
    <row r="23" spans="3:19" x14ac:dyDescent="0.25">
      <c r="C23">
        <v>2</v>
      </c>
      <c r="D23" t="s">
        <v>1515</v>
      </c>
      <c r="E23">
        <v>25.3</v>
      </c>
      <c r="I23">
        <v>3528</v>
      </c>
      <c r="J23">
        <v>146</v>
      </c>
      <c r="O23">
        <v>12746</v>
      </c>
      <c r="P23">
        <v>12746</v>
      </c>
      <c r="Q23">
        <v>917717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22.3</v>
      </c>
      <c r="I25">
        <v>3116</v>
      </c>
      <c r="J25">
        <v>146</v>
      </c>
      <c r="O25">
        <v>3750</v>
      </c>
      <c r="P25">
        <v>3750</v>
      </c>
      <c r="Q25">
        <v>839220</v>
      </c>
    </row>
    <row r="26" spans="3:19" x14ac:dyDescent="0.25">
      <c r="C26">
        <v>2</v>
      </c>
      <c r="D26">
        <v>642</v>
      </c>
      <c r="E26">
        <v>3</v>
      </c>
      <c r="I26">
        <v>412</v>
      </c>
      <c r="O26">
        <v>8996</v>
      </c>
      <c r="P26">
        <v>8996</v>
      </c>
      <c r="Q26">
        <v>78497</v>
      </c>
    </row>
    <row r="27" spans="3:19" x14ac:dyDescent="0.25">
      <c r="C27">
        <v>2</v>
      </c>
      <c r="D27" t="s">
        <v>1516</v>
      </c>
      <c r="E27">
        <v>1</v>
      </c>
      <c r="I27">
        <v>128</v>
      </c>
      <c r="Q27">
        <v>26100</v>
      </c>
    </row>
    <row r="28" spans="3:19" x14ac:dyDescent="0.25">
      <c r="C28">
        <v>2</v>
      </c>
      <c r="D28">
        <v>30</v>
      </c>
      <c r="E28">
        <v>1</v>
      </c>
      <c r="I28">
        <v>128</v>
      </c>
      <c r="Q28">
        <v>26100</v>
      </c>
    </row>
    <row r="29" spans="3:19" x14ac:dyDescent="0.25">
      <c r="C29" t="s">
        <v>1518</v>
      </c>
      <c r="E29">
        <v>38.549999999999997</v>
      </c>
      <c r="I29">
        <v>5386</v>
      </c>
      <c r="J29">
        <v>225</v>
      </c>
      <c r="K29">
        <v>19</v>
      </c>
      <c r="O29">
        <v>12746</v>
      </c>
      <c r="P29">
        <v>12746</v>
      </c>
      <c r="Q29">
        <v>1633608</v>
      </c>
      <c r="R29">
        <v>1800</v>
      </c>
      <c r="S29">
        <v>3635.6652987214834</v>
      </c>
    </row>
    <row r="30" spans="3:19" x14ac:dyDescent="0.25">
      <c r="C30">
        <v>3</v>
      </c>
      <c r="D30" t="s">
        <v>215</v>
      </c>
      <c r="E30">
        <v>5.25</v>
      </c>
      <c r="I30">
        <v>904</v>
      </c>
      <c r="J30">
        <v>27</v>
      </c>
      <c r="K30">
        <v>58</v>
      </c>
      <c r="Q30">
        <v>369926</v>
      </c>
      <c r="R30">
        <v>3000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176</v>
      </c>
      <c r="J31">
        <v>19</v>
      </c>
      <c r="Q31">
        <v>43146</v>
      </c>
      <c r="R31">
        <v>3000</v>
      </c>
      <c r="S31">
        <v>1256.3538611925708</v>
      </c>
    </row>
    <row r="32" spans="3:19" x14ac:dyDescent="0.25">
      <c r="C32">
        <v>3</v>
      </c>
      <c r="D32">
        <v>100</v>
      </c>
      <c r="E32">
        <v>0.6</v>
      </c>
      <c r="I32">
        <v>105.6</v>
      </c>
      <c r="K32">
        <v>30</v>
      </c>
      <c r="Q32">
        <v>36367</v>
      </c>
    </row>
    <row r="33" spans="3:19" x14ac:dyDescent="0.25">
      <c r="C33">
        <v>3</v>
      </c>
      <c r="D33">
        <v>101</v>
      </c>
      <c r="E33">
        <v>3.65</v>
      </c>
      <c r="I33">
        <v>622.4</v>
      </c>
      <c r="J33">
        <v>8</v>
      </c>
      <c r="K33">
        <v>28</v>
      </c>
      <c r="Q33">
        <v>290413</v>
      </c>
    </row>
    <row r="34" spans="3:19" x14ac:dyDescent="0.25">
      <c r="C34">
        <v>3</v>
      </c>
      <c r="D34" t="s">
        <v>1514</v>
      </c>
      <c r="E34">
        <v>7</v>
      </c>
      <c r="I34">
        <v>1096</v>
      </c>
      <c r="J34">
        <v>300</v>
      </c>
      <c r="Q34">
        <v>445733</v>
      </c>
      <c r="R34">
        <v>8500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1096</v>
      </c>
      <c r="J35">
        <v>300</v>
      </c>
      <c r="Q35">
        <v>445733</v>
      </c>
      <c r="R35">
        <v>8500</v>
      </c>
      <c r="S35">
        <v>1629.3114375289126</v>
      </c>
    </row>
    <row r="36" spans="3:19" x14ac:dyDescent="0.25">
      <c r="C36">
        <v>3</v>
      </c>
      <c r="D36" t="s">
        <v>1515</v>
      </c>
      <c r="E36">
        <v>25.3</v>
      </c>
      <c r="I36">
        <v>3637</v>
      </c>
      <c r="J36">
        <v>489.5</v>
      </c>
      <c r="L36">
        <v>40</v>
      </c>
      <c r="O36">
        <v>11996</v>
      </c>
      <c r="P36">
        <v>11996</v>
      </c>
      <c r="Q36">
        <v>991857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22.3</v>
      </c>
      <c r="I38">
        <v>3141</v>
      </c>
      <c r="J38">
        <v>441.5</v>
      </c>
      <c r="L38">
        <v>32</v>
      </c>
      <c r="O38">
        <v>11996</v>
      </c>
      <c r="P38">
        <v>11996</v>
      </c>
      <c r="Q38">
        <v>905887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J39">
        <v>48</v>
      </c>
      <c r="L39">
        <v>8</v>
      </c>
      <c r="Q39">
        <v>85970</v>
      </c>
    </row>
    <row r="40" spans="3:19" x14ac:dyDescent="0.25">
      <c r="C40">
        <v>3</v>
      </c>
      <c r="D40" t="s">
        <v>1516</v>
      </c>
      <c r="E40">
        <v>1</v>
      </c>
      <c r="I40">
        <v>176</v>
      </c>
      <c r="L40">
        <v>32</v>
      </c>
      <c r="Q40">
        <v>29730</v>
      </c>
    </row>
    <row r="41" spans="3:19" x14ac:dyDescent="0.25">
      <c r="C41">
        <v>3</v>
      </c>
      <c r="D41">
        <v>25</v>
      </c>
      <c r="L41">
        <v>32</v>
      </c>
      <c r="Q41">
        <v>3200</v>
      </c>
    </row>
    <row r="42" spans="3:19" x14ac:dyDescent="0.25">
      <c r="C42">
        <v>3</v>
      </c>
      <c r="D42">
        <v>30</v>
      </c>
      <c r="E42">
        <v>1</v>
      </c>
      <c r="I42">
        <v>176</v>
      </c>
      <c r="Q42">
        <v>26530</v>
      </c>
    </row>
    <row r="43" spans="3:19" x14ac:dyDescent="0.25">
      <c r="C43" t="s">
        <v>1519</v>
      </c>
      <c r="E43">
        <v>38.549999999999997</v>
      </c>
      <c r="I43">
        <v>5813</v>
      </c>
      <c r="J43">
        <v>816.5</v>
      </c>
      <c r="K43">
        <v>58</v>
      </c>
      <c r="L43">
        <v>72</v>
      </c>
      <c r="O43">
        <v>11996</v>
      </c>
      <c r="P43">
        <v>11996</v>
      </c>
      <c r="Q43">
        <v>1837246</v>
      </c>
      <c r="R43">
        <v>12300</v>
      </c>
      <c r="S43">
        <v>3635.6652987214834</v>
      </c>
    </row>
    <row r="44" spans="3:19" x14ac:dyDescent="0.25">
      <c r="C44">
        <v>4</v>
      </c>
      <c r="D44" t="s">
        <v>215</v>
      </c>
      <c r="E44">
        <v>5.25</v>
      </c>
      <c r="I44">
        <v>924</v>
      </c>
      <c r="J44">
        <v>14.5</v>
      </c>
      <c r="K44">
        <v>54.75</v>
      </c>
      <c r="Q44">
        <v>365073</v>
      </c>
      <c r="S44">
        <v>1256.3538611925708</v>
      </c>
    </row>
    <row r="45" spans="3:19" x14ac:dyDescent="0.25">
      <c r="C45">
        <v>4</v>
      </c>
      <c r="D45">
        <v>99</v>
      </c>
      <c r="E45">
        <v>1</v>
      </c>
      <c r="I45">
        <v>176</v>
      </c>
      <c r="J45">
        <v>6.5</v>
      </c>
      <c r="Q45">
        <v>40453</v>
      </c>
      <c r="S45">
        <v>1256.3538611925708</v>
      </c>
    </row>
    <row r="46" spans="3:19" x14ac:dyDescent="0.25">
      <c r="C46">
        <v>4</v>
      </c>
      <c r="D46">
        <v>100</v>
      </c>
      <c r="E46">
        <v>0.6</v>
      </c>
      <c r="I46">
        <v>105.6</v>
      </c>
      <c r="K46">
        <v>29.75</v>
      </c>
      <c r="Q46">
        <v>43904</v>
      </c>
    </row>
    <row r="47" spans="3:19" x14ac:dyDescent="0.25">
      <c r="C47">
        <v>4</v>
      </c>
      <c r="D47">
        <v>101</v>
      </c>
      <c r="E47">
        <v>3.65</v>
      </c>
      <c r="I47">
        <v>642.4</v>
      </c>
      <c r="J47">
        <v>8</v>
      </c>
      <c r="K47">
        <v>25</v>
      </c>
      <c r="Q47">
        <v>280716</v>
      </c>
    </row>
    <row r="48" spans="3:19" x14ac:dyDescent="0.25">
      <c r="C48">
        <v>4</v>
      </c>
      <c r="D48" t="s">
        <v>1514</v>
      </c>
      <c r="E48">
        <v>7</v>
      </c>
      <c r="I48">
        <v>1168</v>
      </c>
      <c r="J48">
        <v>329</v>
      </c>
      <c r="Q48">
        <v>445966</v>
      </c>
      <c r="S48">
        <v>1629.3114375289126</v>
      </c>
    </row>
    <row r="49" spans="3:19" x14ac:dyDescent="0.25">
      <c r="C49">
        <v>4</v>
      </c>
      <c r="D49">
        <v>526</v>
      </c>
      <c r="E49">
        <v>7</v>
      </c>
      <c r="I49">
        <v>1168</v>
      </c>
      <c r="J49">
        <v>329</v>
      </c>
      <c r="Q49">
        <v>445966</v>
      </c>
      <c r="S49">
        <v>1629.3114375289126</v>
      </c>
    </row>
    <row r="50" spans="3:19" x14ac:dyDescent="0.25">
      <c r="C50">
        <v>4</v>
      </c>
      <c r="D50" t="s">
        <v>1515</v>
      </c>
      <c r="E50">
        <v>25.3</v>
      </c>
      <c r="I50">
        <v>4270</v>
      </c>
      <c r="J50">
        <v>658.5</v>
      </c>
      <c r="L50">
        <v>100</v>
      </c>
      <c r="O50">
        <v>12746</v>
      </c>
      <c r="P50">
        <v>12746</v>
      </c>
      <c r="Q50">
        <v>1127027</v>
      </c>
      <c r="S50">
        <v>750</v>
      </c>
    </row>
    <row r="51" spans="3:19" x14ac:dyDescent="0.25">
      <c r="C51">
        <v>4</v>
      </c>
      <c r="D51">
        <v>303</v>
      </c>
      <c r="S51">
        <v>750</v>
      </c>
    </row>
    <row r="52" spans="3:19" x14ac:dyDescent="0.25">
      <c r="C52">
        <v>4</v>
      </c>
      <c r="D52">
        <v>409</v>
      </c>
      <c r="E52">
        <v>22.3</v>
      </c>
      <c r="I52">
        <v>3742</v>
      </c>
      <c r="J52">
        <v>603.5</v>
      </c>
      <c r="L52">
        <v>80</v>
      </c>
      <c r="O52">
        <v>12746</v>
      </c>
      <c r="P52">
        <v>12746</v>
      </c>
      <c r="Q52">
        <v>1032325</v>
      </c>
    </row>
    <row r="53" spans="3:19" x14ac:dyDescent="0.25">
      <c r="C53">
        <v>4</v>
      </c>
      <c r="D53">
        <v>642</v>
      </c>
      <c r="E53">
        <v>3</v>
      </c>
      <c r="I53">
        <v>528</v>
      </c>
      <c r="J53">
        <v>55</v>
      </c>
      <c r="L53">
        <v>20</v>
      </c>
      <c r="Q53">
        <v>94702</v>
      </c>
    </row>
    <row r="54" spans="3:19" x14ac:dyDescent="0.25">
      <c r="C54">
        <v>4</v>
      </c>
      <c r="D54" t="s">
        <v>1516</v>
      </c>
      <c r="E54">
        <v>1</v>
      </c>
      <c r="I54">
        <v>176</v>
      </c>
      <c r="L54">
        <v>153.5</v>
      </c>
      <c r="Q54">
        <v>36530</v>
      </c>
    </row>
    <row r="55" spans="3:19" x14ac:dyDescent="0.25">
      <c r="C55">
        <v>4</v>
      </c>
      <c r="D55">
        <v>25</v>
      </c>
      <c r="L55">
        <v>153.5</v>
      </c>
      <c r="Q55">
        <v>10000</v>
      </c>
    </row>
    <row r="56" spans="3:19" x14ac:dyDescent="0.25">
      <c r="C56">
        <v>4</v>
      </c>
      <c r="D56">
        <v>30</v>
      </c>
      <c r="E56">
        <v>1</v>
      </c>
      <c r="I56">
        <v>176</v>
      </c>
      <c r="Q56">
        <v>26530</v>
      </c>
    </row>
    <row r="57" spans="3:19" x14ac:dyDescent="0.25">
      <c r="C57" t="s">
        <v>1520</v>
      </c>
      <c r="E57">
        <v>38.549999999999997</v>
      </c>
      <c r="I57">
        <v>6538</v>
      </c>
      <c r="J57">
        <v>1002</v>
      </c>
      <c r="K57">
        <v>54.75</v>
      </c>
      <c r="L57">
        <v>253.5</v>
      </c>
      <c r="O57">
        <v>12746</v>
      </c>
      <c r="P57">
        <v>12746</v>
      </c>
      <c r="Q57">
        <v>1974596</v>
      </c>
      <c r="S57">
        <v>3635.6652987214834</v>
      </c>
    </row>
    <row r="58" spans="3:19" x14ac:dyDescent="0.25">
      <c r="C58">
        <v>5</v>
      </c>
      <c r="D58" t="s">
        <v>215</v>
      </c>
      <c r="E58">
        <v>5.25</v>
      </c>
      <c r="I58">
        <v>827.6</v>
      </c>
      <c r="J58">
        <v>24</v>
      </c>
      <c r="K58">
        <v>33</v>
      </c>
      <c r="Q58">
        <v>350540</v>
      </c>
      <c r="S58">
        <v>1256.3538611925708</v>
      </c>
    </row>
    <row r="59" spans="3:19" x14ac:dyDescent="0.25">
      <c r="C59">
        <v>5</v>
      </c>
      <c r="D59">
        <v>99</v>
      </c>
      <c r="E59">
        <v>1</v>
      </c>
      <c r="I59">
        <v>168</v>
      </c>
      <c r="J59">
        <v>16</v>
      </c>
      <c r="Q59">
        <v>42402</v>
      </c>
      <c r="S59">
        <v>1256.3538611925708</v>
      </c>
    </row>
    <row r="60" spans="3:19" x14ac:dyDescent="0.25">
      <c r="C60">
        <v>5</v>
      </c>
      <c r="D60">
        <v>100</v>
      </c>
      <c r="E60">
        <v>0.6</v>
      </c>
      <c r="I60">
        <v>62.4</v>
      </c>
      <c r="K60">
        <v>19</v>
      </c>
      <c r="Q60">
        <v>33711</v>
      </c>
    </row>
    <row r="61" spans="3:19" x14ac:dyDescent="0.25">
      <c r="C61">
        <v>5</v>
      </c>
      <c r="D61">
        <v>101</v>
      </c>
      <c r="E61">
        <v>3.65</v>
      </c>
      <c r="I61">
        <v>597.20000000000005</v>
      </c>
      <c r="J61">
        <v>8</v>
      </c>
      <c r="K61">
        <v>14</v>
      </c>
      <c r="Q61">
        <v>274427</v>
      </c>
    </row>
    <row r="62" spans="3:19" x14ac:dyDescent="0.25">
      <c r="C62">
        <v>5</v>
      </c>
      <c r="D62" t="s">
        <v>1514</v>
      </c>
      <c r="E62">
        <v>7</v>
      </c>
      <c r="I62">
        <v>1128</v>
      </c>
      <c r="J62">
        <v>112</v>
      </c>
      <c r="Q62">
        <v>505940</v>
      </c>
      <c r="S62">
        <v>1629.3114375289126</v>
      </c>
    </row>
    <row r="63" spans="3:19" x14ac:dyDescent="0.25">
      <c r="C63">
        <v>5</v>
      </c>
      <c r="D63">
        <v>526</v>
      </c>
      <c r="E63">
        <v>7</v>
      </c>
      <c r="I63">
        <v>1128</v>
      </c>
      <c r="J63">
        <v>112</v>
      </c>
      <c r="Q63">
        <v>505940</v>
      </c>
      <c r="S63">
        <v>1629.3114375289126</v>
      </c>
    </row>
    <row r="64" spans="3:19" x14ac:dyDescent="0.25">
      <c r="C64">
        <v>5</v>
      </c>
      <c r="D64" t="s">
        <v>1515</v>
      </c>
      <c r="E64">
        <v>24.3</v>
      </c>
      <c r="I64">
        <v>3773</v>
      </c>
      <c r="J64">
        <v>314.5</v>
      </c>
      <c r="L64">
        <v>32</v>
      </c>
      <c r="O64">
        <v>10996</v>
      </c>
      <c r="P64">
        <v>10996</v>
      </c>
      <c r="Q64">
        <v>1189178</v>
      </c>
      <c r="S64">
        <v>750</v>
      </c>
    </row>
    <row r="65" spans="3:19" x14ac:dyDescent="0.25">
      <c r="C65">
        <v>5</v>
      </c>
      <c r="D65">
        <v>303</v>
      </c>
      <c r="S65">
        <v>750</v>
      </c>
    </row>
    <row r="66" spans="3:19" x14ac:dyDescent="0.25">
      <c r="C66">
        <v>5</v>
      </c>
      <c r="D66">
        <v>409</v>
      </c>
      <c r="E66">
        <v>21.3</v>
      </c>
      <c r="I66">
        <v>3365</v>
      </c>
      <c r="J66">
        <v>248</v>
      </c>
      <c r="L66">
        <v>32</v>
      </c>
      <c r="O66">
        <v>8996</v>
      </c>
      <c r="P66">
        <v>8996</v>
      </c>
      <c r="Q66">
        <v>1097905</v>
      </c>
    </row>
    <row r="67" spans="3:19" x14ac:dyDescent="0.25">
      <c r="C67">
        <v>5</v>
      </c>
      <c r="D67">
        <v>642</v>
      </c>
      <c r="E67">
        <v>3</v>
      </c>
      <c r="I67">
        <v>408</v>
      </c>
      <c r="J67">
        <v>66.5</v>
      </c>
      <c r="O67">
        <v>2000</v>
      </c>
      <c r="P67">
        <v>2000</v>
      </c>
      <c r="Q67">
        <v>91273</v>
      </c>
    </row>
    <row r="68" spans="3:19" x14ac:dyDescent="0.25">
      <c r="C68">
        <v>5</v>
      </c>
      <c r="D68" t="s">
        <v>1516</v>
      </c>
      <c r="E68">
        <v>1</v>
      </c>
      <c r="I68">
        <v>160</v>
      </c>
      <c r="L68">
        <v>82.5</v>
      </c>
      <c r="Q68">
        <v>30045</v>
      </c>
    </row>
    <row r="69" spans="3:19" x14ac:dyDescent="0.25">
      <c r="C69">
        <v>5</v>
      </c>
      <c r="D69">
        <v>25</v>
      </c>
      <c r="L69">
        <v>82.5</v>
      </c>
    </row>
    <row r="70" spans="3:19" x14ac:dyDescent="0.25">
      <c r="C70">
        <v>5</v>
      </c>
      <c r="D70">
        <v>30</v>
      </c>
      <c r="E70">
        <v>1</v>
      </c>
      <c r="I70">
        <v>160</v>
      </c>
      <c r="Q70">
        <v>30045</v>
      </c>
    </row>
    <row r="71" spans="3:19" x14ac:dyDescent="0.25">
      <c r="C71" t="s">
        <v>1521</v>
      </c>
      <c r="E71">
        <v>37.549999999999997</v>
      </c>
      <c r="I71">
        <v>5888.6</v>
      </c>
      <c r="J71">
        <v>450.5</v>
      </c>
      <c r="K71">
        <v>33</v>
      </c>
      <c r="L71">
        <v>114.5</v>
      </c>
      <c r="O71">
        <v>10996</v>
      </c>
      <c r="P71">
        <v>10996</v>
      </c>
      <c r="Q71">
        <v>2075703</v>
      </c>
      <c r="S71">
        <v>3635.6652987214834</v>
      </c>
    </row>
    <row r="72" spans="3:19" x14ac:dyDescent="0.25">
      <c r="C72">
        <v>6</v>
      </c>
      <c r="D72" t="s">
        <v>215</v>
      </c>
      <c r="E72">
        <v>5.25</v>
      </c>
      <c r="I72">
        <v>867.19999999999993</v>
      </c>
      <c r="J72">
        <v>16</v>
      </c>
      <c r="K72">
        <v>39</v>
      </c>
      <c r="Q72">
        <v>369197</v>
      </c>
      <c r="S72">
        <v>1256.3538611925708</v>
      </c>
    </row>
    <row r="73" spans="3:19" x14ac:dyDescent="0.25">
      <c r="C73">
        <v>6</v>
      </c>
      <c r="D73">
        <v>99</v>
      </c>
      <c r="E73">
        <v>1</v>
      </c>
      <c r="I73">
        <v>160</v>
      </c>
      <c r="J73">
        <v>8</v>
      </c>
      <c r="Q73">
        <v>39520</v>
      </c>
      <c r="S73">
        <v>1256.3538611925708</v>
      </c>
    </row>
    <row r="74" spans="3:19" x14ac:dyDescent="0.25">
      <c r="C74">
        <v>6</v>
      </c>
      <c r="D74">
        <v>100</v>
      </c>
      <c r="E74">
        <v>0.4</v>
      </c>
      <c r="I74">
        <v>70.400000000000006</v>
      </c>
      <c r="Q74">
        <v>17692</v>
      </c>
    </row>
    <row r="75" spans="3:19" x14ac:dyDescent="0.25">
      <c r="C75">
        <v>6</v>
      </c>
      <c r="D75">
        <v>101</v>
      </c>
      <c r="E75">
        <v>3.85</v>
      </c>
      <c r="I75">
        <v>636.79999999999995</v>
      </c>
      <c r="J75">
        <v>8</v>
      </c>
      <c r="K75">
        <v>39</v>
      </c>
      <c r="Q75">
        <v>311985</v>
      </c>
    </row>
    <row r="76" spans="3:19" x14ac:dyDescent="0.25">
      <c r="C76">
        <v>6</v>
      </c>
      <c r="D76" t="s">
        <v>1514</v>
      </c>
      <c r="E76">
        <v>7</v>
      </c>
      <c r="I76">
        <v>1184</v>
      </c>
      <c r="J76">
        <v>40</v>
      </c>
      <c r="Q76">
        <v>367443</v>
      </c>
      <c r="R76">
        <v>2800</v>
      </c>
      <c r="S76">
        <v>1629.3114375289126</v>
      </c>
    </row>
    <row r="77" spans="3:19" x14ac:dyDescent="0.25">
      <c r="C77">
        <v>6</v>
      </c>
      <c r="D77">
        <v>526</v>
      </c>
      <c r="E77">
        <v>7</v>
      </c>
      <c r="I77">
        <v>1184</v>
      </c>
      <c r="J77">
        <v>40</v>
      </c>
      <c r="Q77">
        <v>367443</v>
      </c>
      <c r="R77">
        <v>2800</v>
      </c>
      <c r="S77">
        <v>1629.3114375289126</v>
      </c>
    </row>
    <row r="78" spans="3:19" x14ac:dyDescent="0.25">
      <c r="C78">
        <v>6</v>
      </c>
      <c r="D78" t="s">
        <v>1515</v>
      </c>
      <c r="E78">
        <v>25.3</v>
      </c>
      <c r="I78">
        <v>3749</v>
      </c>
      <c r="J78">
        <v>183.5</v>
      </c>
      <c r="O78">
        <v>9778</v>
      </c>
      <c r="P78">
        <v>9778</v>
      </c>
      <c r="Q78">
        <v>1044944</v>
      </c>
      <c r="S78">
        <v>750</v>
      </c>
    </row>
    <row r="79" spans="3:19" x14ac:dyDescent="0.25">
      <c r="C79">
        <v>6</v>
      </c>
      <c r="D79">
        <v>303</v>
      </c>
      <c r="S79">
        <v>750</v>
      </c>
    </row>
    <row r="80" spans="3:19" x14ac:dyDescent="0.25">
      <c r="C80">
        <v>6</v>
      </c>
      <c r="D80">
        <v>409</v>
      </c>
      <c r="E80">
        <v>22.3</v>
      </c>
      <c r="I80">
        <v>3445</v>
      </c>
      <c r="J80">
        <v>143</v>
      </c>
      <c r="O80">
        <v>750</v>
      </c>
      <c r="P80">
        <v>750</v>
      </c>
      <c r="Q80">
        <v>973460</v>
      </c>
    </row>
    <row r="81" spans="3:19" x14ac:dyDescent="0.25">
      <c r="C81">
        <v>6</v>
      </c>
      <c r="D81">
        <v>642</v>
      </c>
      <c r="E81">
        <v>3</v>
      </c>
      <c r="I81">
        <v>304</v>
      </c>
      <c r="J81">
        <v>40.5</v>
      </c>
      <c r="O81">
        <v>9028</v>
      </c>
      <c r="P81">
        <v>9028</v>
      </c>
      <c r="Q81">
        <v>71484</v>
      </c>
    </row>
    <row r="82" spans="3:19" x14ac:dyDescent="0.25">
      <c r="C82">
        <v>6</v>
      </c>
      <c r="D82" t="s">
        <v>1516</v>
      </c>
      <c r="E82">
        <v>1</v>
      </c>
      <c r="I82">
        <v>168</v>
      </c>
      <c r="Q82">
        <v>26603</v>
      </c>
    </row>
    <row r="83" spans="3:19" x14ac:dyDescent="0.25">
      <c r="C83">
        <v>6</v>
      </c>
      <c r="D83">
        <v>30</v>
      </c>
      <c r="E83">
        <v>1</v>
      </c>
      <c r="I83">
        <v>168</v>
      </c>
      <c r="Q83">
        <v>26603</v>
      </c>
    </row>
    <row r="84" spans="3:19" x14ac:dyDescent="0.25">
      <c r="C84" t="s">
        <v>1522</v>
      </c>
      <c r="E84">
        <v>38.549999999999997</v>
      </c>
      <c r="I84">
        <v>5968.2</v>
      </c>
      <c r="J84">
        <v>239.5</v>
      </c>
      <c r="K84">
        <v>39</v>
      </c>
      <c r="O84">
        <v>9778</v>
      </c>
      <c r="P84">
        <v>9778</v>
      </c>
      <c r="Q84">
        <v>1808187</v>
      </c>
      <c r="R84">
        <v>2800</v>
      </c>
      <c r="S84">
        <v>3635.6652987214834</v>
      </c>
    </row>
    <row r="85" spans="3:19" x14ac:dyDescent="0.25">
      <c r="C85">
        <v>7</v>
      </c>
      <c r="D85" t="s">
        <v>215</v>
      </c>
      <c r="E85">
        <v>5.25</v>
      </c>
      <c r="I85">
        <v>726.4</v>
      </c>
      <c r="J85">
        <v>8</v>
      </c>
      <c r="K85">
        <v>48.4</v>
      </c>
      <c r="O85">
        <v>345858</v>
      </c>
      <c r="P85">
        <v>345858</v>
      </c>
      <c r="Q85">
        <v>768361</v>
      </c>
      <c r="S85">
        <v>1256.3538611925708</v>
      </c>
    </row>
    <row r="86" spans="3:19" x14ac:dyDescent="0.25">
      <c r="C86">
        <v>7</v>
      </c>
      <c r="D86">
        <v>99</v>
      </c>
      <c r="E86">
        <v>1</v>
      </c>
      <c r="I86">
        <v>104</v>
      </c>
      <c r="J86">
        <v>8</v>
      </c>
      <c r="O86">
        <v>12798</v>
      </c>
      <c r="P86">
        <v>12798</v>
      </c>
      <c r="Q86">
        <v>54000</v>
      </c>
      <c r="S86">
        <v>1256.3538611925708</v>
      </c>
    </row>
    <row r="87" spans="3:19" x14ac:dyDescent="0.25">
      <c r="C87">
        <v>7</v>
      </c>
      <c r="D87">
        <v>100</v>
      </c>
      <c r="E87">
        <v>0.4</v>
      </c>
      <c r="I87">
        <v>73.599999999999994</v>
      </c>
      <c r="K87">
        <v>8</v>
      </c>
      <c r="O87">
        <v>5895</v>
      </c>
      <c r="P87">
        <v>5895</v>
      </c>
      <c r="Q87">
        <v>26055</v>
      </c>
    </row>
    <row r="88" spans="3:19" x14ac:dyDescent="0.25">
      <c r="C88">
        <v>7</v>
      </c>
      <c r="D88">
        <v>101</v>
      </c>
      <c r="E88">
        <v>3.85</v>
      </c>
      <c r="I88">
        <v>548.79999999999995</v>
      </c>
      <c r="K88">
        <v>40.4</v>
      </c>
      <c r="O88">
        <v>327165</v>
      </c>
      <c r="P88">
        <v>327165</v>
      </c>
      <c r="Q88">
        <v>688306</v>
      </c>
    </row>
    <row r="89" spans="3:19" x14ac:dyDescent="0.25">
      <c r="C89">
        <v>7</v>
      </c>
      <c r="D89" t="s">
        <v>1514</v>
      </c>
      <c r="E89">
        <v>7</v>
      </c>
      <c r="I89">
        <v>1032</v>
      </c>
      <c r="J89">
        <v>51</v>
      </c>
      <c r="O89">
        <v>96114</v>
      </c>
      <c r="P89">
        <v>96114</v>
      </c>
      <c r="Q89">
        <v>504263</v>
      </c>
      <c r="S89">
        <v>1629.3114375289126</v>
      </c>
    </row>
    <row r="90" spans="3:19" x14ac:dyDescent="0.25">
      <c r="C90">
        <v>7</v>
      </c>
      <c r="D90">
        <v>526</v>
      </c>
      <c r="E90">
        <v>7</v>
      </c>
      <c r="I90">
        <v>1032</v>
      </c>
      <c r="J90">
        <v>51</v>
      </c>
      <c r="O90">
        <v>96114</v>
      </c>
      <c r="P90">
        <v>96114</v>
      </c>
      <c r="Q90">
        <v>504263</v>
      </c>
      <c r="S90">
        <v>1629.3114375289126</v>
      </c>
    </row>
    <row r="91" spans="3:19" x14ac:dyDescent="0.25">
      <c r="C91">
        <v>7</v>
      </c>
      <c r="D91" t="s">
        <v>1515</v>
      </c>
      <c r="E91">
        <v>26.3</v>
      </c>
      <c r="I91">
        <v>3375</v>
      </c>
      <c r="J91">
        <v>116</v>
      </c>
      <c r="O91">
        <v>282625</v>
      </c>
      <c r="P91">
        <v>282625</v>
      </c>
      <c r="Q91">
        <v>1353421</v>
      </c>
      <c r="S91">
        <v>750</v>
      </c>
    </row>
    <row r="92" spans="3:19" x14ac:dyDescent="0.25">
      <c r="C92">
        <v>7</v>
      </c>
      <c r="D92">
        <v>303</v>
      </c>
      <c r="S92">
        <v>750</v>
      </c>
    </row>
    <row r="93" spans="3:19" x14ac:dyDescent="0.25">
      <c r="C93">
        <v>7</v>
      </c>
      <c r="D93">
        <v>409</v>
      </c>
      <c r="E93">
        <v>23.3</v>
      </c>
      <c r="I93">
        <v>3071</v>
      </c>
      <c r="J93">
        <v>116</v>
      </c>
      <c r="O93">
        <v>259600</v>
      </c>
      <c r="P93">
        <v>259600</v>
      </c>
      <c r="Q93">
        <v>1271365</v>
      </c>
    </row>
    <row r="94" spans="3:19" x14ac:dyDescent="0.25">
      <c r="C94">
        <v>7</v>
      </c>
      <c r="D94">
        <v>642</v>
      </c>
      <c r="E94">
        <v>3</v>
      </c>
      <c r="I94">
        <v>304</v>
      </c>
      <c r="O94">
        <v>23025</v>
      </c>
      <c r="P94">
        <v>23025</v>
      </c>
      <c r="Q94">
        <v>82056</v>
      </c>
    </row>
    <row r="95" spans="3:19" x14ac:dyDescent="0.25">
      <c r="C95">
        <v>7</v>
      </c>
      <c r="D95" t="s">
        <v>1516</v>
      </c>
      <c r="E95">
        <v>1</v>
      </c>
      <c r="I95">
        <v>168</v>
      </c>
      <c r="O95">
        <v>8688</v>
      </c>
      <c r="P95">
        <v>8688</v>
      </c>
      <c r="Q95">
        <v>35471</v>
      </c>
    </row>
    <row r="96" spans="3:19" x14ac:dyDescent="0.25">
      <c r="C96">
        <v>7</v>
      </c>
      <c r="D96">
        <v>30</v>
      </c>
      <c r="E96">
        <v>1</v>
      </c>
      <c r="I96">
        <v>168</v>
      </c>
      <c r="O96">
        <v>8688</v>
      </c>
      <c r="P96">
        <v>8688</v>
      </c>
      <c r="Q96">
        <v>35471</v>
      </c>
    </row>
    <row r="97" spans="3:19" x14ac:dyDescent="0.25">
      <c r="C97" t="s">
        <v>1523</v>
      </c>
      <c r="E97">
        <v>39.549999999999997</v>
      </c>
      <c r="I97">
        <v>5301.4</v>
      </c>
      <c r="J97">
        <v>175</v>
      </c>
      <c r="K97">
        <v>48.4</v>
      </c>
      <c r="O97">
        <v>733285</v>
      </c>
      <c r="P97">
        <v>733285</v>
      </c>
      <c r="Q97">
        <v>2661516</v>
      </c>
      <c r="S97">
        <v>3635.6652987214834</v>
      </c>
    </row>
    <row r="98" spans="3:19" x14ac:dyDescent="0.25">
      <c r="C98">
        <v>8</v>
      </c>
      <c r="D98" t="s">
        <v>215</v>
      </c>
      <c r="E98">
        <v>5.25</v>
      </c>
      <c r="I98">
        <v>607.6</v>
      </c>
      <c r="J98">
        <v>16</v>
      </c>
      <c r="K98">
        <v>29</v>
      </c>
      <c r="Q98">
        <v>352435</v>
      </c>
      <c r="S98">
        <v>1256.3538611925708</v>
      </c>
    </row>
    <row r="99" spans="3:19" x14ac:dyDescent="0.25">
      <c r="C99">
        <v>8</v>
      </c>
      <c r="D99">
        <v>99</v>
      </c>
      <c r="E99">
        <v>1</v>
      </c>
      <c r="I99">
        <v>128</v>
      </c>
      <c r="J99">
        <v>8</v>
      </c>
      <c r="Q99">
        <v>40414</v>
      </c>
      <c r="S99">
        <v>1256.3538611925708</v>
      </c>
    </row>
    <row r="100" spans="3:19" x14ac:dyDescent="0.25">
      <c r="C100">
        <v>8</v>
      </c>
      <c r="D100">
        <v>100</v>
      </c>
      <c r="E100">
        <v>0.4</v>
      </c>
      <c r="I100">
        <v>57.6</v>
      </c>
      <c r="Q100">
        <v>17778</v>
      </c>
    </row>
    <row r="101" spans="3:19" x14ac:dyDescent="0.25">
      <c r="C101">
        <v>8</v>
      </c>
      <c r="D101">
        <v>101</v>
      </c>
      <c r="E101">
        <v>3.85</v>
      </c>
      <c r="I101">
        <v>422</v>
      </c>
      <c r="J101">
        <v>8</v>
      </c>
      <c r="K101">
        <v>29</v>
      </c>
      <c r="Q101">
        <v>294243</v>
      </c>
    </row>
    <row r="102" spans="3:19" x14ac:dyDescent="0.25">
      <c r="C102">
        <v>8</v>
      </c>
      <c r="D102" t="s">
        <v>1514</v>
      </c>
      <c r="E102">
        <v>7</v>
      </c>
      <c r="I102">
        <v>792</v>
      </c>
      <c r="J102">
        <v>93</v>
      </c>
      <c r="Q102">
        <v>425298</v>
      </c>
      <c r="S102">
        <v>1629.3114375289126</v>
      </c>
    </row>
    <row r="103" spans="3:19" x14ac:dyDescent="0.25">
      <c r="C103">
        <v>8</v>
      </c>
      <c r="D103">
        <v>526</v>
      </c>
      <c r="E103">
        <v>7</v>
      </c>
      <c r="I103">
        <v>792</v>
      </c>
      <c r="J103">
        <v>93</v>
      </c>
      <c r="Q103">
        <v>425298</v>
      </c>
      <c r="S103">
        <v>1629.3114375289126</v>
      </c>
    </row>
    <row r="104" spans="3:19" x14ac:dyDescent="0.25">
      <c r="C104">
        <v>8</v>
      </c>
      <c r="D104" t="s">
        <v>1515</v>
      </c>
      <c r="E104">
        <v>25.3</v>
      </c>
      <c r="I104">
        <v>2983.5</v>
      </c>
      <c r="J104">
        <v>245</v>
      </c>
      <c r="O104">
        <v>19028</v>
      </c>
      <c r="P104">
        <v>19028</v>
      </c>
      <c r="Q104">
        <v>1079894</v>
      </c>
      <c r="S104">
        <v>750</v>
      </c>
    </row>
    <row r="105" spans="3:19" x14ac:dyDescent="0.25">
      <c r="C105">
        <v>8</v>
      </c>
      <c r="D105">
        <v>303</v>
      </c>
      <c r="S105">
        <v>750</v>
      </c>
    </row>
    <row r="106" spans="3:19" x14ac:dyDescent="0.25">
      <c r="C106">
        <v>8</v>
      </c>
      <c r="D106">
        <v>409</v>
      </c>
      <c r="E106">
        <v>22.3</v>
      </c>
      <c r="I106">
        <v>2767.5</v>
      </c>
      <c r="J106">
        <v>245</v>
      </c>
      <c r="O106">
        <v>10000</v>
      </c>
      <c r="P106">
        <v>10000</v>
      </c>
      <c r="Q106">
        <v>1019226</v>
      </c>
    </row>
    <row r="107" spans="3:19" x14ac:dyDescent="0.25">
      <c r="C107">
        <v>8</v>
      </c>
      <c r="D107">
        <v>642</v>
      </c>
      <c r="E107">
        <v>3</v>
      </c>
      <c r="I107">
        <v>216</v>
      </c>
      <c r="O107">
        <v>9028</v>
      </c>
      <c r="P107">
        <v>9028</v>
      </c>
      <c r="Q107">
        <v>60668</v>
      </c>
    </row>
    <row r="108" spans="3:19" x14ac:dyDescent="0.25">
      <c r="C108">
        <v>8</v>
      </c>
      <c r="D108" t="s">
        <v>1516</v>
      </c>
      <c r="E108">
        <v>1</v>
      </c>
      <c r="I108">
        <v>88</v>
      </c>
      <c r="Q108">
        <v>26695</v>
      </c>
    </row>
    <row r="109" spans="3:19" x14ac:dyDescent="0.25">
      <c r="C109">
        <v>8</v>
      </c>
      <c r="D109">
        <v>30</v>
      </c>
      <c r="E109">
        <v>1</v>
      </c>
      <c r="I109">
        <v>88</v>
      </c>
      <c r="Q109">
        <v>26695</v>
      </c>
    </row>
    <row r="110" spans="3:19" x14ac:dyDescent="0.25">
      <c r="C110" t="s">
        <v>1524</v>
      </c>
      <c r="E110">
        <v>38.549999999999997</v>
      </c>
      <c r="I110">
        <v>4471.1000000000004</v>
      </c>
      <c r="J110">
        <v>354</v>
      </c>
      <c r="K110">
        <v>29</v>
      </c>
      <c r="O110">
        <v>19028</v>
      </c>
      <c r="P110">
        <v>19028</v>
      </c>
      <c r="Q110">
        <v>1884322</v>
      </c>
      <c r="S110">
        <v>3635.6652987214834</v>
      </c>
    </row>
  </sheetData>
  <hyperlinks>
    <hyperlink ref="A2" location="Obsah!A1" display="Zpět na Obsah  KL 01  1.-4.měsíc" xr:uid="{02CC7D00-8F4A-49B8-916A-C4BEE2969486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1537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32736385</v>
      </c>
      <c r="C3" s="222">
        <f t="shared" ref="C3:Z3" si="0">SUBTOTAL(9,C6:C1048576)</f>
        <v>4</v>
      </c>
      <c r="D3" s="222"/>
      <c r="E3" s="222">
        <f>SUBTOTAL(9,E6:E1048576)/4</f>
        <v>35462059</v>
      </c>
      <c r="F3" s="222"/>
      <c r="G3" s="222">
        <f t="shared" si="0"/>
        <v>4</v>
      </c>
      <c r="H3" s="222">
        <f>SUBTOTAL(9,H6:H1048576)/4</f>
        <v>45601777</v>
      </c>
      <c r="I3" s="225">
        <f>IF(B3&lt;&gt;0,H3/B3,"")</f>
        <v>1.3929997768537974</v>
      </c>
      <c r="J3" s="223">
        <f>IF(E3&lt;&gt;0,H3/E3,"")</f>
        <v>1.285931451414031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2018</v>
      </c>
      <c r="C5" s="605"/>
      <c r="D5" s="605"/>
      <c r="E5" s="605">
        <v>2019</v>
      </c>
      <c r="F5" s="605"/>
      <c r="G5" s="605"/>
      <c r="H5" s="605">
        <v>2020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2019</v>
      </c>
      <c r="O5" s="605"/>
      <c r="P5" s="605"/>
      <c r="Q5" s="605">
        <v>2020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2019</v>
      </c>
      <c r="X5" s="605"/>
      <c r="Y5" s="605"/>
      <c r="Z5" s="605">
        <v>2020</v>
      </c>
      <c r="AA5" s="606" t="s">
        <v>269</v>
      </c>
      <c r="AB5" s="607" t="s">
        <v>2</v>
      </c>
    </row>
    <row r="6" spans="1:28" ht="14.45" customHeight="1" x14ac:dyDescent="0.25">
      <c r="A6" s="608" t="s">
        <v>1535</v>
      </c>
      <c r="B6" s="609">
        <v>32736385</v>
      </c>
      <c r="C6" s="610">
        <v>1</v>
      </c>
      <c r="D6" s="610">
        <v>0.92313830395465757</v>
      </c>
      <c r="E6" s="609">
        <v>35462059</v>
      </c>
      <c r="F6" s="610">
        <v>1.0832613008430834</v>
      </c>
      <c r="G6" s="610">
        <v>1</v>
      </c>
      <c r="H6" s="609">
        <v>45601777</v>
      </c>
      <c r="I6" s="610">
        <v>1.3929997768537974</v>
      </c>
      <c r="J6" s="610">
        <v>1.285931451414031</v>
      </c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thickBot="1" x14ac:dyDescent="0.3">
      <c r="A7" s="615" t="s">
        <v>1536</v>
      </c>
      <c r="B7" s="612">
        <v>32736385</v>
      </c>
      <c r="C7" s="613">
        <v>1</v>
      </c>
      <c r="D7" s="613">
        <v>0.92313830395465757</v>
      </c>
      <c r="E7" s="612">
        <v>35462059</v>
      </c>
      <c r="F7" s="613">
        <v>1.0832613008430834</v>
      </c>
      <c r="G7" s="613">
        <v>1</v>
      </c>
      <c r="H7" s="612">
        <v>45601777</v>
      </c>
      <c r="I7" s="613">
        <v>1.3929997768537974</v>
      </c>
      <c r="J7" s="613">
        <v>1.285931451414031</v>
      </c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thickBot="1" x14ac:dyDescent="0.25"/>
    <row r="9" spans="1:28" ht="14.45" customHeight="1" x14ac:dyDescent="0.25">
      <c r="A9" s="608" t="s">
        <v>454</v>
      </c>
      <c r="B9" s="609">
        <v>32736385</v>
      </c>
      <c r="C9" s="610">
        <v>1</v>
      </c>
      <c r="D9" s="610">
        <v>0.92313830395465757</v>
      </c>
      <c r="E9" s="609">
        <v>35462059</v>
      </c>
      <c r="F9" s="610">
        <v>1.0832613008430834</v>
      </c>
      <c r="G9" s="610">
        <v>1</v>
      </c>
      <c r="H9" s="609">
        <v>45601777</v>
      </c>
      <c r="I9" s="610">
        <v>1.3929997768537974</v>
      </c>
      <c r="J9" s="611">
        <v>1.285931451414031</v>
      </c>
    </row>
    <row r="10" spans="1:28" ht="14.45" customHeight="1" thickBot="1" x14ac:dyDescent="0.3">
      <c r="A10" s="615" t="s">
        <v>1538</v>
      </c>
      <c r="B10" s="612">
        <v>32736385</v>
      </c>
      <c r="C10" s="613">
        <v>1</v>
      </c>
      <c r="D10" s="613">
        <v>0.92313830395465757</v>
      </c>
      <c r="E10" s="612">
        <v>35462059</v>
      </c>
      <c r="F10" s="613">
        <v>1.0832613008430834</v>
      </c>
      <c r="G10" s="613">
        <v>1</v>
      </c>
      <c r="H10" s="612">
        <v>45601777</v>
      </c>
      <c r="I10" s="613">
        <v>1.3929997768537974</v>
      </c>
      <c r="J10" s="614">
        <v>1.285931451414031</v>
      </c>
    </row>
    <row r="11" spans="1:28" ht="14.45" customHeight="1" x14ac:dyDescent="0.2">
      <c r="A11" s="540" t="s">
        <v>244</v>
      </c>
    </row>
    <row r="12" spans="1:28" ht="14.45" customHeight="1" x14ac:dyDescent="0.2">
      <c r="A12" s="541" t="s">
        <v>521</v>
      </c>
    </row>
    <row r="13" spans="1:28" ht="14.45" customHeight="1" x14ac:dyDescent="0.2">
      <c r="A13" s="540" t="s">
        <v>1539</v>
      </c>
    </row>
    <row r="14" spans="1:28" ht="14.45" customHeight="1" x14ac:dyDescent="0.2">
      <c r="A14" s="540" t="s">
        <v>1540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9890E32-8199-444D-BB53-CC8152E234A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1541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131118</v>
      </c>
      <c r="C3" s="260">
        <f t="shared" si="0"/>
        <v>141288</v>
      </c>
      <c r="D3" s="272">
        <f t="shared" si="0"/>
        <v>124841</v>
      </c>
      <c r="E3" s="224">
        <f t="shared" si="0"/>
        <v>32736385</v>
      </c>
      <c r="F3" s="222">
        <f t="shared" si="0"/>
        <v>35462059</v>
      </c>
      <c r="G3" s="261">
        <f t="shared" si="0"/>
        <v>45601777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2018</v>
      </c>
      <c r="C5" s="605">
        <v>2019</v>
      </c>
      <c r="D5" s="616">
        <v>2020</v>
      </c>
      <c r="E5" s="604">
        <v>2018</v>
      </c>
      <c r="F5" s="605">
        <v>2019</v>
      </c>
      <c r="G5" s="616">
        <v>2020</v>
      </c>
    </row>
    <row r="6" spans="1:7" ht="14.45" customHeight="1" thickBot="1" x14ac:dyDescent="0.25">
      <c r="A6" s="619" t="s">
        <v>1538</v>
      </c>
      <c r="B6" s="506">
        <v>131118</v>
      </c>
      <c r="C6" s="506">
        <v>141288</v>
      </c>
      <c r="D6" s="506">
        <v>124841</v>
      </c>
      <c r="E6" s="617">
        <v>32736385</v>
      </c>
      <c r="F6" s="617">
        <v>35462059</v>
      </c>
      <c r="G6" s="618">
        <v>45601777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521</v>
      </c>
    </row>
    <row r="9" spans="1:7" ht="14.45" customHeight="1" x14ac:dyDescent="0.2">
      <c r="A9" s="540" t="s">
        <v>1539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C29C166-E610-45CF-8835-D4827B122EF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1669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131118</v>
      </c>
      <c r="H3" s="103">
        <f t="shared" si="0"/>
        <v>32736385</v>
      </c>
      <c r="I3" s="74"/>
      <c r="J3" s="74"/>
      <c r="K3" s="103">
        <f t="shared" si="0"/>
        <v>141288</v>
      </c>
      <c r="L3" s="103">
        <f t="shared" si="0"/>
        <v>35462059</v>
      </c>
      <c r="M3" s="74"/>
      <c r="N3" s="74"/>
      <c r="O3" s="103">
        <f t="shared" si="0"/>
        <v>124841</v>
      </c>
      <c r="P3" s="103">
        <f t="shared" si="0"/>
        <v>45601777</v>
      </c>
      <c r="Q3" s="75">
        <f>IF(L3=0,0,P3/L3)</f>
        <v>1.285931451414031</v>
      </c>
      <c r="R3" s="104">
        <f>IF(O3=0,0,P3/O3)</f>
        <v>365.27885069808798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0"/>
      <c r="B5" s="620"/>
      <c r="C5" s="621"/>
      <c r="D5" s="622"/>
      <c r="E5" s="623"/>
      <c r="F5" s="624"/>
      <c r="G5" s="625" t="s">
        <v>71</v>
      </c>
      <c r="H5" s="626" t="s">
        <v>14</v>
      </c>
      <c r="I5" s="627"/>
      <c r="J5" s="627"/>
      <c r="K5" s="625" t="s">
        <v>71</v>
      </c>
      <c r="L5" s="626" t="s">
        <v>14</v>
      </c>
      <c r="M5" s="627"/>
      <c r="N5" s="627"/>
      <c r="O5" s="625" t="s">
        <v>71</v>
      </c>
      <c r="P5" s="626" t="s">
        <v>14</v>
      </c>
      <c r="Q5" s="628"/>
      <c r="R5" s="629"/>
    </row>
    <row r="6" spans="1:18" ht="14.45" customHeight="1" x14ac:dyDescent="0.2">
      <c r="A6" s="562" t="s">
        <v>1542</v>
      </c>
      <c r="B6" s="563" t="s">
        <v>1543</v>
      </c>
      <c r="C6" s="563" t="s">
        <v>454</v>
      </c>
      <c r="D6" s="563" t="s">
        <v>1544</v>
      </c>
      <c r="E6" s="563" t="s">
        <v>1545</v>
      </c>
      <c r="F6" s="563" t="s">
        <v>1546</v>
      </c>
      <c r="G6" s="116">
        <v>496</v>
      </c>
      <c r="H6" s="116">
        <v>86304</v>
      </c>
      <c r="I6" s="563">
        <v>0.79929613336420469</v>
      </c>
      <c r="J6" s="563">
        <v>174</v>
      </c>
      <c r="K6" s="116">
        <v>617</v>
      </c>
      <c r="L6" s="116">
        <v>107975</v>
      </c>
      <c r="M6" s="563">
        <v>1</v>
      </c>
      <c r="N6" s="563">
        <v>175</v>
      </c>
      <c r="O6" s="116">
        <v>613</v>
      </c>
      <c r="P6" s="116">
        <v>107888</v>
      </c>
      <c r="Q6" s="568">
        <v>0.99919425793007643</v>
      </c>
      <c r="R6" s="586">
        <v>176</v>
      </c>
    </row>
    <row r="7" spans="1:18" ht="14.45" customHeight="1" x14ac:dyDescent="0.2">
      <c r="A7" s="569" t="s">
        <v>1542</v>
      </c>
      <c r="B7" s="570" t="s">
        <v>1543</v>
      </c>
      <c r="C7" s="570" t="s">
        <v>454</v>
      </c>
      <c r="D7" s="570" t="s">
        <v>1544</v>
      </c>
      <c r="E7" s="570" t="s">
        <v>1547</v>
      </c>
      <c r="F7" s="570" t="s">
        <v>1548</v>
      </c>
      <c r="G7" s="587">
        <v>4233</v>
      </c>
      <c r="H7" s="587">
        <v>816969</v>
      </c>
      <c r="I7" s="570">
        <v>0.98950982885796301</v>
      </c>
      <c r="J7" s="570">
        <v>193</v>
      </c>
      <c r="K7" s="587">
        <v>4234</v>
      </c>
      <c r="L7" s="587">
        <v>825630</v>
      </c>
      <c r="M7" s="570">
        <v>1</v>
      </c>
      <c r="N7" s="570">
        <v>195</v>
      </c>
      <c r="O7" s="587">
        <v>3306</v>
      </c>
      <c r="P7" s="587">
        <v>647976</v>
      </c>
      <c r="Q7" s="575">
        <v>0.78482613277133828</v>
      </c>
      <c r="R7" s="588">
        <v>196</v>
      </c>
    </row>
    <row r="8" spans="1:18" ht="14.45" customHeight="1" x14ac:dyDescent="0.2">
      <c r="A8" s="569" t="s">
        <v>1542</v>
      </c>
      <c r="B8" s="570" t="s">
        <v>1543</v>
      </c>
      <c r="C8" s="570" t="s">
        <v>454</v>
      </c>
      <c r="D8" s="570" t="s">
        <v>1544</v>
      </c>
      <c r="E8" s="570" t="s">
        <v>1549</v>
      </c>
      <c r="F8" s="570" t="s">
        <v>1550</v>
      </c>
      <c r="G8" s="587">
        <v>4211</v>
      </c>
      <c r="H8" s="587">
        <v>320036</v>
      </c>
      <c r="I8" s="570">
        <v>0.91347509633223922</v>
      </c>
      <c r="J8" s="570">
        <v>76</v>
      </c>
      <c r="K8" s="587">
        <v>4550</v>
      </c>
      <c r="L8" s="587">
        <v>350350</v>
      </c>
      <c r="M8" s="570">
        <v>1</v>
      </c>
      <c r="N8" s="570">
        <v>77</v>
      </c>
      <c r="O8" s="587">
        <v>2584</v>
      </c>
      <c r="P8" s="587">
        <v>201552</v>
      </c>
      <c r="Q8" s="575">
        <v>0.57528756957328386</v>
      </c>
      <c r="R8" s="588">
        <v>78</v>
      </c>
    </row>
    <row r="9" spans="1:18" ht="14.45" customHeight="1" x14ac:dyDescent="0.2">
      <c r="A9" s="569" t="s">
        <v>1542</v>
      </c>
      <c r="B9" s="570" t="s">
        <v>1543</v>
      </c>
      <c r="C9" s="570" t="s">
        <v>454</v>
      </c>
      <c r="D9" s="570" t="s">
        <v>1544</v>
      </c>
      <c r="E9" s="570" t="s">
        <v>1551</v>
      </c>
      <c r="F9" s="570" t="s">
        <v>1552</v>
      </c>
      <c r="G9" s="587">
        <v>35</v>
      </c>
      <c r="H9" s="587">
        <v>10395</v>
      </c>
      <c r="I9" s="570">
        <v>1.4485785953177257</v>
      </c>
      <c r="J9" s="570">
        <v>297</v>
      </c>
      <c r="K9" s="587">
        <v>24</v>
      </c>
      <c r="L9" s="587">
        <v>7176</v>
      </c>
      <c r="M9" s="570">
        <v>1</v>
      </c>
      <c r="N9" s="570">
        <v>299</v>
      </c>
      <c r="O9" s="587">
        <v>35</v>
      </c>
      <c r="P9" s="587">
        <v>10535</v>
      </c>
      <c r="Q9" s="575">
        <v>1.4680880713489408</v>
      </c>
      <c r="R9" s="588">
        <v>301</v>
      </c>
    </row>
    <row r="10" spans="1:18" ht="14.45" customHeight="1" x14ac:dyDescent="0.2">
      <c r="A10" s="569" t="s">
        <v>1542</v>
      </c>
      <c r="B10" s="570" t="s">
        <v>1543</v>
      </c>
      <c r="C10" s="570" t="s">
        <v>454</v>
      </c>
      <c r="D10" s="570" t="s">
        <v>1544</v>
      </c>
      <c r="E10" s="570" t="s">
        <v>1553</v>
      </c>
      <c r="F10" s="570" t="s">
        <v>1554</v>
      </c>
      <c r="G10" s="587">
        <v>1953</v>
      </c>
      <c r="H10" s="587">
        <v>499968</v>
      </c>
      <c r="I10" s="570">
        <v>0.93075138783914102</v>
      </c>
      <c r="J10" s="570">
        <v>256</v>
      </c>
      <c r="K10" s="587">
        <v>2074</v>
      </c>
      <c r="L10" s="587">
        <v>537166</v>
      </c>
      <c r="M10" s="570">
        <v>1</v>
      </c>
      <c r="N10" s="570">
        <v>259</v>
      </c>
      <c r="O10" s="587">
        <v>1692</v>
      </c>
      <c r="P10" s="587">
        <v>441612</v>
      </c>
      <c r="Q10" s="575">
        <v>0.82211457910590025</v>
      </c>
      <c r="R10" s="588">
        <v>261</v>
      </c>
    </row>
    <row r="11" spans="1:18" ht="14.45" customHeight="1" x14ac:dyDescent="0.2">
      <c r="A11" s="569" t="s">
        <v>1542</v>
      </c>
      <c r="B11" s="570" t="s">
        <v>1543</v>
      </c>
      <c r="C11" s="570" t="s">
        <v>454</v>
      </c>
      <c r="D11" s="570" t="s">
        <v>1544</v>
      </c>
      <c r="E11" s="570" t="s">
        <v>1555</v>
      </c>
      <c r="F11" s="570" t="s">
        <v>1556</v>
      </c>
      <c r="G11" s="587">
        <v>117</v>
      </c>
      <c r="H11" s="587">
        <v>11700</v>
      </c>
      <c r="I11" s="570">
        <v>1.3956817368483836</v>
      </c>
      <c r="J11" s="570">
        <v>100</v>
      </c>
      <c r="K11" s="587">
        <v>83</v>
      </c>
      <c r="L11" s="587">
        <v>8383</v>
      </c>
      <c r="M11" s="570">
        <v>1</v>
      </c>
      <c r="N11" s="570">
        <v>101</v>
      </c>
      <c r="O11" s="587">
        <v>100</v>
      </c>
      <c r="P11" s="587">
        <v>10100</v>
      </c>
      <c r="Q11" s="575">
        <v>1.2048192771084338</v>
      </c>
      <c r="R11" s="588">
        <v>101</v>
      </c>
    </row>
    <row r="12" spans="1:18" ht="14.45" customHeight="1" x14ac:dyDescent="0.2">
      <c r="A12" s="569" t="s">
        <v>1542</v>
      </c>
      <c r="B12" s="570" t="s">
        <v>1543</v>
      </c>
      <c r="C12" s="570" t="s">
        <v>454</v>
      </c>
      <c r="D12" s="570" t="s">
        <v>1544</v>
      </c>
      <c r="E12" s="570" t="s">
        <v>1557</v>
      </c>
      <c r="F12" s="570" t="s">
        <v>1558</v>
      </c>
      <c r="G12" s="587">
        <v>108</v>
      </c>
      <c r="H12" s="587">
        <v>37908</v>
      </c>
      <c r="I12" s="570">
        <v>0.92838949843260188</v>
      </c>
      <c r="J12" s="570">
        <v>351</v>
      </c>
      <c r="K12" s="587">
        <v>116</v>
      </c>
      <c r="L12" s="587">
        <v>40832</v>
      </c>
      <c r="M12" s="570">
        <v>1</v>
      </c>
      <c r="N12" s="570">
        <v>352</v>
      </c>
      <c r="O12" s="587">
        <v>94</v>
      </c>
      <c r="P12" s="587">
        <v>33182</v>
      </c>
      <c r="Q12" s="575">
        <v>0.81264694357366773</v>
      </c>
      <c r="R12" s="588">
        <v>353</v>
      </c>
    </row>
    <row r="13" spans="1:18" ht="14.45" customHeight="1" x14ac:dyDescent="0.2">
      <c r="A13" s="569" t="s">
        <v>1542</v>
      </c>
      <c r="B13" s="570" t="s">
        <v>1543</v>
      </c>
      <c r="C13" s="570" t="s">
        <v>454</v>
      </c>
      <c r="D13" s="570" t="s">
        <v>1544</v>
      </c>
      <c r="E13" s="570" t="s">
        <v>1559</v>
      </c>
      <c r="F13" s="570" t="s">
        <v>1560</v>
      </c>
      <c r="G13" s="587">
        <v>5266</v>
      </c>
      <c r="H13" s="587">
        <v>5634620</v>
      </c>
      <c r="I13" s="570">
        <v>0.83632374486947203</v>
      </c>
      <c r="J13" s="570">
        <v>1070</v>
      </c>
      <c r="K13" s="587">
        <v>6279</v>
      </c>
      <c r="L13" s="587">
        <v>6737367</v>
      </c>
      <c r="M13" s="570">
        <v>1</v>
      </c>
      <c r="N13" s="570">
        <v>1073</v>
      </c>
      <c r="O13" s="587">
        <v>13719</v>
      </c>
      <c r="P13" s="587">
        <v>14747925</v>
      </c>
      <c r="Q13" s="575">
        <v>2.1889745652864092</v>
      </c>
      <c r="R13" s="588">
        <v>1075</v>
      </c>
    </row>
    <row r="14" spans="1:18" ht="14.45" customHeight="1" x14ac:dyDescent="0.2">
      <c r="A14" s="569" t="s">
        <v>1542</v>
      </c>
      <c r="B14" s="570" t="s">
        <v>1543</v>
      </c>
      <c r="C14" s="570" t="s">
        <v>454</v>
      </c>
      <c r="D14" s="570" t="s">
        <v>1544</v>
      </c>
      <c r="E14" s="570" t="s">
        <v>1561</v>
      </c>
      <c r="F14" s="570" t="s">
        <v>1562</v>
      </c>
      <c r="G14" s="587">
        <v>11704</v>
      </c>
      <c r="H14" s="587">
        <v>538384</v>
      </c>
      <c r="I14" s="570">
        <v>0.89913490764554593</v>
      </c>
      <c r="J14" s="570">
        <v>46</v>
      </c>
      <c r="K14" s="587">
        <v>12740</v>
      </c>
      <c r="L14" s="587">
        <v>598780</v>
      </c>
      <c r="M14" s="570">
        <v>1</v>
      </c>
      <c r="N14" s="570">
        <v>47</v>
      </c>
      <c r="O14" s="587">
        <v>7528</v>
      </c>
      <c r="P14" s="587">
        <v>353816</v>
      </c>
      <c r="Q14" s="575">
        <v>0.590894819466248</v>
      </c>
      <c r="R14" s="588">
        <v>47</v>
      </c>
    </row>
    <row r="15" spans="1:18" ht="14.45" customHeight="1" x14ac:dyDescent="0.2">
      <c r="A15" s="569" t="s">
        <v>1542</v>
      </c>
      <c r="B15" s="570" t="s">
        <v>1543</v>
      </c>
      <c r="C15" s="570" t="s">
        <v>454</v>
      </c>
      <c r="D15" s="570" t="s">
        <v>1544</v>
      </c>
      <c r="E15" s="570" t="s">
        <v>1563</v>
      </c>
      <c r="F15" s="570" t="s">
        <v>1564</v>
      </c>
      <c r="G15" s="587">
        <v>5121</v>
      </c>
      <c r="H15" s="587">
        <v>1776987</v>
      </c>
      <c r="I15" s="570">
        <v>0.87316766121043443</v>
      </c>
      <c r="J15" s="570">
        <v>347</v>
      </c>
      <c r="K15" s="587">
        <v>5848</v>
      </c>
      <c r="L15" s="587">
        <v>2035104</v>
      </c>
      <c r="M15" s="570">
        <v>1</v>
      </c>
      <c r="N15" s="570">
        <v>348</v>
      </c>
      <c r="O15" s="587">
        <v>4333</v>
      </c>
      <c r="P15" s="587">
        <v>1507884</v>
      </c>
      <c r="Q15" s="575">
        <v>0.74093707250342</v>
      </c>
      <c r="R15" s="588">
        <v>348</v>
      </c>
    </row>
    <row r="16" spans="1:18" ht="14.45" customHeight="1" x14ac:dyDescent="0.2">
      <c r="A16" s="569" t="s">
        <v>1542</v>
      </c>
      <c r="B16" s="570" t="s">
        <v>1543</v>
      </c>
      <c r="C16" s="570" t="s">
        <v>454</v>
      </c>
      <c r="D16" s="570" t="s">
        <v>1544</v>
      </c>
      <c r="E16" s="570" t="s">
        <v>1565</v>
      </c>
      <c r="F16" s="570" t="s">
        <v>1566</v>
      </c>
      <c r="G16" s="587">
        <v>1397</v>
      </c>
      <c r="H16" s="587">
        <v>71247</v>
      </c>
      <c r="I16" s="570">
        <v>1.223292469352014</v>
      </c>
      <c r="J16" s="570">
        <v>51</v>
      </c>
      <c r="K16" s="587">
        <v>1142</v>
      </c>
      <c r="L16" s="587">
        <v>58242</v>
      </c>
      <c r="M16" s="570">
        <v>1</v>
      </c>
      <c r="N16" s="570">
        <v>51</v>
      </c>
      <c r="O16" s="587">
        <v>1075</v>
      </c>
      <c r="P16" s="587">
        <v>55900</v>
      </c>
      <c r="Q16" s="575">
        <v>0.95978846880258228</v>
      </c>
      <c r="R16" s="588">
        <v>52</v>
      </c>
    </row>
    <row r="17" spans="1:18" ht="14.45" customHeight="1" x14ac:dyDescent="0.2">
      <c r="A17" s="569" t="s">
        <v>1542</v>
      </c>
      <c r="B17" s="570" t="s">
        <v>1543</v>
      </c>
      <c r="C17" s="570" t="s">
        <v>454</v>
      </c>
      <c r="D17" s="570" t="s">
        <v>1544</v>
      </c>
      <c r="E17" s="570" t="s">
        <v>1567</v>
      </c>
      <c r="F17" s="570" t="s">
        <v>1568</v>
      </c>
      <c r="G17" s="587">
        <v>681</v>
      </c>
      <c r="H17" s="587">
        <v>59928</v>
      </c>
      <c r="I17" s="570">
        <v>0.91736827603098303</v>
      </c>
      <c r="J17" s="570">
        <v>88</v>
      </c>
      <c r="K17" s="587">
        <v>734</v>
      </c>
      <c r="L17" s="587">
        <v>65326</v>
      </c>
      <c r="M17" s="570">
        <v>1</v>
      </c>
      <c r="N17" s="570">
        <v>89</v>
      </c>
      <c r="O17" s="587">
        <v>265</v>
      </c>
      <c r="P17" s="587">
        <v>23850</v>
      </c>
      <c r="Q17" s="575">
        <v>0.36509200012246273</v>
      </c>
      <c r="R17" s="588">
        <v>90</v>
      </c>
    </row>
    <row r="18" spans="1:18" ht="14.45" customHeight="1" x14ac:dyDescent="0.2">
      <c r="A18" s="569" t="s">
        <v>1542</v>
      </c>
      <c r="B18" s="570" t="s">
        <v>1543</v>
      </c>
      <c r="C18" s="570" t="s">
        <v>454</v>
      </c>
      <c r="D18" s="570" t="s">
        <v>1544</v>
      </c>
      <c r="E18" s="570" t="s">
        <v>1569</v>
      </c>
      <c r="F18" s="570" t="s">
        <v>1570</v>
      </c>
      <c r="G18" s="587">
        <v>17622</v>
      </c>
      <c r="H18" s="587">
        <v>6643494</v>
      </c>
      <c r="I18" s="570">
        <v>0.95176979055458422</v>
      </c>
      <c r="J18" s="570">
        <v>377</v>
      </c>
      <c r="K18" s="587">
        <v>18466</v>
      </c>
      <c r="L18" s="587">
        <v>6980148</v>
      </c>
      <c r="M18" s="570">
        <v>1</v>
      </c>
      <c r="N18" s="570">
        <v>378</v>
      </c>
      <c r="O18" s="587">
        <v>13319</v>
      </c>
      <c r="P18" s="587">
        <v>5034582</v>
      </c>
      <c r="Q18" s="575">
        <v>0.72127152604787181</v>
      </c>
      <c r="R18" s="588">
        <v>378</v>
      </c>
    </row>
    <row r="19" spans="1:18" ht="14.45" customHeight="1" x14ac:dyDescent="0.2">
      <c r="A19" s="569" t="s">
        <v>1542</v>
      </c>
      <c r="B19" s="570" t="s">
        <v>1543</v>
      </c>
      <c r="C19" s="570" t="s">
        <v>454</v>
      </c>
      <c r="D19" s="570" t="s">
        <v>1544</v>
      </c>
      <c r="E19" s="570" t="s">
        <v>1571</v>
      </c>
      <c r="F19" s="570" t="s">
        <v>1572</v>
      </c>
      <c r="G19" s="587">
        <v>568</v>
      </c>
      <c r="H19" s="587">
        <v>19312</v>
      </c>
      <c r="I19" s="570">
        <v>0.96598639455782309</v>
      </c>
      <c r="J19" s="570">
        <v>34</v>
      </c>
      <c r="K19" s="587">
        <v>588</v>
      </c>
      <c r="L19" s="587">
        <v>19992</v>
      </c>
      <c r="M19" s="570">
        <v>1</v>
      </c>
      <c r="N19" s="570">
        <v>34</v>
      </c>
      <c r="O19" s="587">
        <v>390</v>
      </c>
      <c r="P19" s="587">
        <v>13650</v>
      </c>
      <c r="Q19" s="575">
        <v>0.6827731092436975</v>
      </c>
      <c r="R19" s="588">
        <v>35</v>
      </c>
    </row>
    <row r="20" spans="1:18" ht="14.45" customHeight="1" x14ac:dyDescent="0.2">
      <c r="A20" s="569" t="s">
        <v>1542</v>
      </c>
      <c r="B20" s="570" t="s">
        <v>1543</v>
      </c>
      <c r="C20" s="570" t="s">
        <v>454</v>
      </c>
      <c r="D20" s="570" t="s">
        <v>1544</v>
      </c>
      <c r="E20" s="570" t="s">
        <v>1573</v>
      </c>
      <c r="F20" s="570" t="s">
        <v>1574</v>
      </c>
      <c r="G20" s="587">
        <v>385</v>
      </c>
      <c r="H20" s="587">
        <v>201740</v>
      </c>
      <c r="I20" s="570">
        <v>0.8713529856386999</v>
      </c>
      <c r="J20" s="570">
        <v>524</v>
      </c>
      <c r="K20" s="587">
        <v>441</v>
      </c>
      <c r="L20" s="587">
        <v>231525</v>
      </c>
      <c r="M20" s="570">
        <v>1</v>
      </c>
      <c r="N20" s="570">
        <v>525</v>
      </c>
      <c r="O20" s="587">
        <v>479</v>
      </c>
      <c r="P20" s="587">
        <v>251475</v>
      </c>
      <c r="Q20" s="575">
        <v>1.0861678004535147</v>
      </c>
      <c r="R20" s="588">
        <v>525</v>
      </c>
    </row>
    <row r="21" spans="1:18" ht="14.45" customHeight="1" x14ac:dyDescent="0.2">
      <c r="A21" s="569" t="s">
        <v>1542</v>
      </c>
      <c r="B21" s="570" t="s">
        <v>1543</v>
      </c>
      <c r="C21" s="570" t="s">
        <v>454</v>
      </c>
      <c r="D21" s="570" t="s">
        <v>1544</v>
      </c>
      <c r="E21" s="570" t="s">
        <v>1575</v>
      </c>
      <c r="F21" s="570" t="s">
        <v>1576</v>
      </c>
      <c r="G21" s="587">
        <v>336</v>
      </c>
      <c r="H21" s="587">
        <v>19152</v>
      </c>
      <c r="I21" s="570">
        <v>1.079107505070994</v>
      </c>
      <c r="J21" s="570">
        <v>57</v>
      </c>
      <c r="K21" s="587">
        <v>306</v>
      </c>
      <c r="L21" s="587">
        <v>17748</v>
      </c>
      <c r="M21" s="570">
        <v>1</v>
      </c>
      <c r="N21" s="570">
        <v>58</v>
      </c>
      <c r="O21" s="587">
        <v>263</v>
      </c>
      <c r="P21" s="587">
        <v>15254</v>
      </c>
      <c r="Q21" s="575">
        <v>0.85947712418300659</v>
      </c>
      <c r="R21" s="588">
        <v>58</v>
      </c>
    </row>
    <row r="22" spans="1:18" ht="14.45" customHeight="1" x14ac:dyDescent="0.2">
      <c r="A22" s="569" t="s">
        <v>1542</v>
      </c>
      <c r="B22" s="570" t="s">
        <v>1543</v>
      </c>
      <c r="C22" s="570" t="s">
        <v>454</v>
      </c>
      <c r="D22" s="570" t="s">
        <v>1544</v>
      </c>
      <c r="E22" s="570" t="s">
        <v>1577</v>
      </c>
      <c r="F22" s="570" t="s">
        <v>1578</v>
      </c>
      <c r="G22" s="587">
        <v>826</v>
      </c>
      <c r="H22" s="587">
        <v>185850</v>
      </c>
      <c r="I22" s="570">
        <v>1.6251880093742348</v>
      </c>
      <c r="J22" s="570">
        <v>225</v>
      </c>
      <c r="K22" s="587">
        <v>506</v>
      </c>
      <c r="L22" s="587">
        <v>114356</v>
      </c>
      <c r="M22" s="570">
        <v>1</v>
      </c>
      <c r="N22" s="570">
        <v>226</v>
      </c>
      <c r="O22" s="587">
        <v>378</v>
      </c>
      <c r="P22" s="587">
        <v>85806</v>
      </c>
      <c r="Q22" s="575">
        <v>0.75034104026023996</v>
      </c>
      <c r="R22" s="588">
        <v>227</v>
      </c>
    </row>
    <row r="23" spans="1:18" ht="14.45" customHeight="1" x14ac:dyDescent="0.2">
      <c r="A23" s="569" t="s">
        <v>1542</v>
      </c>
      <c r="B23" s="570" t="s">
        <v>1543</v>
      </c>
      <c r="C23" s="570" t="s">
        <v>454</v>
      </c>
      <c r="D23" s="570" t="s">
        <v>1544</v>
      </c>
      <c r="E23" s="570" t="s">
        <v>1579</v>
      </c>
      <c r="F23" s="570" t="s">
        <v>1580</v>
      </c>
      <c r="G23" s="587">
        <v>808</v>
      </c>
      <c r="H23" s="587">
        <v>447632</v>
      </c>
      <c r="I23" s="570">
        <v>1.656148139926374</v>
      </c>
      <c r="J23" s="570">
        <v>554</v>
      </c>
      <c r="K23" s="587">
        <v>487</v>
      </c>
      <c r="L23" s="587">
        <v>270285</v>
      </c>
      <c r="M23" s="570">
        <v>1</v>
      </c>
      <c r="N23" s="570">
        <v>555</v>
      </c>
      <c r="O23" s="587">
        <v>378</v>
      </c>
      <c r="P23" s="587">
        <v>210546</v>
      </c>
      <c r="Q23" s="575">
        <v>0.7789777457128586</v>
      </c>
      <c r="R23" s="588">
        <v>557</v>
      </c>
    </row>
    <row r="24" spans="1:18" ht="14.45" customHeight="1" x14ac:dyDescent="0.2">
      <c r="A24" s="569" t="s">
        <v>1542</v>
      </c>
      <c r="B24" s="570" t="s">
        <v>1543</v>
      </c>
      <c r="C24" s="570" t="s">
        <v>454</v>
      </c>
      <c r="D24" s="570" t="s">
        <v>1544</v>
      </c>
      <c r="E24" s="570" t="s">
        <v>1581</v>
      </c>
      <c r="F24" s="570" t="s">
        <v>1582</v>
      </c>
      <c r="G24" s="587">
        <v>1114</v>
      </c>
      <c r="H24" s="587">
        <v>238396</v>
      </c>
      <c r="I24" s="570">
        <v>1.1025826025826027</v>
      </c>
      <c r="J24" s="570">
        <v>214</v>
      </c>
      <c r="K24" s="587">
        <v>1001</v>
      </c>
      <c r="L24" s="587">
        <v>216216</v>
      </c>
      <c r="M24" s="570">
        <v>1</v>
      </c>
      <c r="N24" s="570">
        <v>216</v>
      </c>
      <c r="O24" s="587">
        <v>488</v>
      </c>
      <c r="P24" s="587">
        <v>105896</v>
      </c>
      <c r="Q24" s="575">
        <v>0.48976948976948975</v>
      </c>
      <c r="R24" s="588">
        <v>217</v>
      </c>
    </row>
    <row r="25" spans="1:18" ht="14.45" customHeight="1" x14ac:dyDescent="0.2">
      <c r="A25" s="569" t="s">
        <v>1542</v>
      </c>
      <c r="B25" s="570" t="s">
        <v>1543</v>
      </c>
      <c r="C25" s="570" t="s">
        <v>454</v>
      </c>
      <c r="D25" s="570" t="s">
        <v>1544</v>
      </c>
      <c r="E25" s="570" t="s">
        <v>1583</v>
      </c>
      <c r="F25" s="570" t="s">
        <v>1584</v>
      </c>
      <c r="G25" s="587">
        <v>311</v>
      </c>
      <c r="H25" s="587">
        <v>44162</v>
      </c>
      <c r="I25" s="570">
        <v>0.8626401531429464</v>
      </c>
      <c r="J25" s="570">
        <v>142</v>
      </c>
      <c r="K25" s="587">
        <v>358</v>
      </c>
      <c r="L25" s="587">
        <v>51194</v>
      </c>
      <c r="M25" s="570">
        <v>1</v>
      </c>
      <c r="N25" s="570">
        <v>143</v>
      </c>
      <c r="O25" s="587">
        <v>327</v>
      </c>
      <c r="P25" s="587">
        <v>47088</v>
      </c>
      <c r="Q25" s="575">
        <v>0.91979528851037229</v>
      </c>
      <c r="R25" s="588">
        <v>144</v>
      </c>
    </row>
    <row r="26" spans="1:18" ht="14.45" customHeight="1" x14ac:dyDescent="0.2">
      <c r="A26" s="569" t="s">
        <v>1542</v>
      </c>
      <c r="B26" s="570" t="s">
        <v>1543</v>
      </c>
      <c r="C26" s="570" t="s">
        <v>454</v>
      </c>
      <c r="D26" s="570" t="s">
        <v>1544</v>
      </c>
      <c r="E26" s="570" t="s">
        <v>1585</v>
      </c>
      <c r="F26" s="570" t="s">
        <v>1586</v>
      </c>
      <c r="G26" s="587">
        <v>25</v>
      </c>
      <c r="H26" s="587">
        <v>5525</v>
      </c>
      <c r="I26" s="570">
        <v>2.7652652652652652</v>
      </c>
      <c r="J26" s="570">
        <v>221</v>
      </c>
      <c r="K26" s="587">
        <v>9</v>
      </c>
      <c r="L26" s="587">
        <v>1998</v>
      </c>
      <c r="M26" s="570">
        <v>1</v>
      </c>
      <c r="N26" s="570">
        <v>222</v>
      </c>
      <c r="O26" s="587">
        <v>12</v>
      </c>
      <c r="P26" s="587">
        <v>2676</v>
      </c>
      <c r="Q26" s="575">
        <v>1.3393393393393394</v>
      </c>
      <c r="R26" s="588">
        <v>223</v>
      </c>
    </row>
    <row r="27" spans="1:18" ht="14.45" customHeight="1" x14ac:dyDescent="0.2">
      <c r="A27" s="569" t="s">
        <v>1542</v>
      </c>
      <c r="B27" s="570" t="s">
        <v>1543</v>
      </c>
      <c r="C27" s="570" t="s">
        <v>454</v>
      </c>
      <c r="D27" s="570" t="s">
        <v>1544</v>
      </c>
      <c r="E27" s="570" t="s">
        <v>1587</v>
      </c>
      <c r="F27" s="570" t="s">
        <v>1588</v>
      </c>
      <c r="G27" s="587">
        <v>78</v>
      </c>
      <c r="H27" s="587">
        <v>98358</v>
      </c>
      <c r="I27" s="570">
        <v>1.6071568627450981</v>
      </c>
      <c r="J27" s="570">
        <v>1261</v>
      </c>
      <c r="K27" s="587">
        <v>48</v>
      </c>
      <c r="L27" s="587">
        <v>61200</v>
      </c>
      <c r="M27" s="570">
        <v>1</v>
      </c>
      <c r="N27" s="570">
        <v>1275</v>
      </c>
      <c r="O27" s="587">
        <v>14</v>
      </c>
      <c r="P27" s="587">
        <v>18018</v>
      </c>
      <c r="Q27" s="575">
        <v>0.29441176470588237</v>
      </c>
      <c r="R27" s="588">
        <v>1287</v>
      </c>
    </row>
    <row r="28" spans="1:18" ht="14.45" customHeight="1" x14ac:dyDescent="0.2">
      <c r="A28" s="569" t="s">
        <v>1542</v>
      </c>
      <c r="B28" s="570" t="s">
        <v>1543</v>
      </c>
      <c r="C28" s="570" t="s">
        <v>454</v>
      </c>
      <c r="D28" s="570" t="s">
        <v>1544</v>
      </c>
      <c r="E28" s="570" t="s">
        <v>1589</v>
      </c>
      <c r="F28" s="570" t="s">
        <v>1590</v>
      </c>
      <c r="G28" s="587">
        <v>15112</v>
      </c>
      <c r="H28" s="587">
        <v>256904</v>
      </c>
      <c r="I28" s="570">
        <v>0.92774264841303944</v>
      </c>
      <c r="J28" s="570">
        <v>17</v>
      </c>
      <c r="K28" s="587">
        <v>16289</v>
      </c>
      <c r="L28" s="587">
        <v>276913</v>
      </c>
      <c r="M28" s="570">
        <v>1</v>
      </c>
      <c r="N28" s="570">
        <v>17</v>
      </c>
      <c r="O28" s="587">
        <v>11547</v>
      </c>
      <c r="P28" s="587">
        <v>196299</v>
      </c>
      <c r="Q28" s="575">
        <v>0.70888329547547424</v>
      </c>
      <c r="R28" s="588">
        <v>17</v>
      </c>
    </row>
    <row r="29" spans="1:18" ht="14.45" customHeight="1" x14ac:dyDescent="0.2">
      <c r="A29" s="569" t="s">
        <v>1542</v>
      </c>
      <c r="B29" s="570" t="s">
        <v>1543</v>
      </c>
      <c r="C29" s="570" t="s">
        <v>454</v>
      </c>
      <c r="D29" s="570" t="s">
        <v>1544</v>
      </c>
      <c r="E29" s="570" t="s">
        <v>1591</v>
      </c>
      <c r="F29" s="570" t="s">
        <v>1592</v>
      </c>
      <c r="G29" s="587">
        <v>540</v>
      </c>
      <c r="H29" s="587">
        <v>77220</v>
      </c>
      <c r="I29" s="570">
        <v>0.84984152139461178</v>
      </c>
      <c r="J29" s="570">
        <v>143</v>
      </c>
      <c r="K29" s="587">
        <v>631</v>
      </c>
      <c r="L29" s="587">
        <v>90864</v>
      </c>
      <c r="M29" s="570">
        <v>1</v>
      </c>
      <c r="N29" s="570">
        <v>144</v>
      </c>
      <c r="O29" s="587">
        <v>506</v>
      </c>
      <c r="P29" s="587">
        <v>73370</v>
      </c>
      <c r="Q29" s="575">
        <v>0.80747050537066389</v>
      </c>
      <c r="R29" s="588">
        <v>145</v>
      </c>
    </row>
    <row r="30" spans="1:18" ht="14.45" customHeight="1" x14ac:dyDescent="0.2">
      <c r="A30" s="569" t="s">
        <v>1542</v>
      </c>
      <c r="B30" s="570" t="s">
        <v>1543</v>
      </c>
      <c r="C30" s="570" t="s">
        <v>454</v>
      </c>
      <c r="D30" s="570" t="s">
        <v>1544</v>
      </c>
      <c r="E30" s="570" t="s">
        <v>1593</v>
      </c>
      <c r="F30" s="570" t="s">
        <v>1594</v>
      </c>
      <c r="G30" s="587">
        <v>292</v>
      </c>
      <c r="H30" s="587">
        <v>18980</v>
      </c>
      <c r="I30" s="570">
        <v>1.0572638146167559</v>
      </c>
      <c r="J30" s="570">
        <v>65</v>
      </c>
      <c r="K30" s="587">
        <v>272</v>
      </c>
      <c r="L30" s="587">
        <v>17952</v>
      </c>
      <c r="M30" s="570">
        <v>1</v>
      </c>
      <c r="N30" s="570">
        <v>66</v>
      </c>
      <c r="O30" s="587">
        <v>147</v>
      </c>
      <c r="P30" s="587">
        <v>9849</v>
      </c>
      <c r="Q30" s="575">
        <v>0.54862967914438499</v>
      </c>
      <c r="R30" s="588">
        <v>67</v>
      </c>
    </row>
    <row r="31" spans="1:18" ht="14.45" customHeight="1" x14ac:dyDescent="0.2">
      <c r="A31" s="569" t="s">
        <v>1542</v>
      </c>
      <c r="B31" s="570" t="s">
        <v>1543</v>
      </c>
      <c r="C31" s="570" t="s">
        <v>454</v>
      </c>
      <c r="D31" s="570" t="s">
        <v>1544</v>
      </c>
      <c r="E31" s="570" t="s">
        <v>1595</v>
      </c>
      <c r="F31" s="570" t="s">
        <v>1596</v>
      </c>
      <c r="G31" s="587">
        <v>3460</v>
      </c>
      <c r="H31" s="587">
        <v>148780</v>
      </c>
      <c r="I31" s="570">
        <v>0.8251253383024979</v>
      </c>
      <c r="J31" s="570">
        <v>43</v>
      </c>
      <c r="K31" s="587">
        <v>4098</v>
      </c>
      <c r="L31" s="587">
        <v>180312</v>
      </c>
      <c r="M31" s="570">
        <v>1</v>
      </c>
      <c r="N31" s="570">
        <v>44</v>
      </c>
      <c r="O31" s="587">
        <v>3569</v>
      </c>
      <c r="P31" s="587">
        <v>160605</v>
      </c>
      <c r="Q31" s="575">
        <v>0.89070610941035533</v>
      </c>
      <c r="R31" s="588">
        <v>45</v>
      </c>
    </row>
    <row r="32" spans="1:18" ht="14.45" customHeight="1" x14ac:dyDescent="0.2">
      <c r="A32" s="569" t="s">
        <v>1542</v>
      </c>
      <c r="B32" s="570" t="s">
        <v>1543</v>
      </c>
      <c r="C32" s="570" t="s">
        <v>454</v>
      </c>
      <c r="D32" s="570" t="s">
        <v>1544</v>
      </c>
      <c r="E32" s="570" t="s">
        <v>1597</v>
      </c>
      <c r="F32" s="570" t="s">
        <v>1598</v>
      </c>
      <c r="G32" s="587">
        <v>9455</v>
      </c>
      <c r="H32" s="587">
        <v>1295335</v>
      </c>
      <c r="I32" s="570">
        <v>0.90875065420141121</v>
      </c>
      <c r="J32" s="570">
        <v>137</v>
      </c>
      <c r="K32" s="587">
        <v>10329</v>
      </c>
      <c r="L32" s="587">
        <v>1425402</v>
      </c>
      <c r="M32" s="570">
        <v>1</v>
      </c>
      <c r="N32" s="570">
        <v>138</v>
      </c>
      <c r="O32" s="587">
        <v>9023</v>
      </c>
      <c r="P32" s="587">
        <v>1254197</v>
      </c>
      <c r="Q32" s="575">
        <v>0.87989002400726246</v>
      </c>
      <c r="R32" s="588">
        <v>139</v>
      </c>
    </row>
    <row r="33" spans="1:18" ht="14.45" customHeight="1" x14ac:dyDescent="0.2">
      <c r="A33" s="569" t="s">
        <v>1542</v>
      </c>
      <c r="B33" s="570" t="s">
        <v>1543</v>
      </c>
      <c r="C33" s="570" t="s">
        <v>454</v>
      </c>
      <c r="D33" s="570" t="s">
        <v>1544</v>
      </c>
      <c r="E33" s="570" t="s">
        <v>1599</v>
      </c>
      <c r="F33" s="570" t="s">
        <v>1600</v>
      </c>
      <c r="G33" s="587">
        <v>607</v>
      </c>
      <c r="H33" s="587">
        <v>55237</v>
      </c>
      <c r="I33" s="570">
        <v>0.92654656468062269</v>
      </c>
      <c r="J33" s="570">
        <v>91</v>
      </c>
      <c r="K33" s="587">
        <v>648</v>
      </c>
      <c r="L33" s="587">
        <v>59616</v>
      </c>
      <c r="M33" s="570">
        <v>1</v>
      </c>
      <c r="N33" s="570">
        <v>92</v>
      </c>
      <c r="O33" s="587">
        <v>722</v>
      </c>
      <c r="P33" s="587">
        <v>67146</v>
      </c>
      <c r="Q33" s="575">
        <v>1.1263083735909822</v>
      </c>
      <c r="R33" s="588">
        <v>93</v>
      </c>
    </row>
    <row r="34" spans="1:18" ht="14.45" customHeight="1" x14ac:dyDescent="0.2">
      <c r="A34" s="569" t="s">
        <v>1542</v>
      </c>
      <c r="B34" s="570" t="s">
        <v>1543</v>
      </c>
      <c r="C34" s="570" t="s">
        <v>454</v>
      </c>
      <c r="D34" s="570" t="s">
        <v>1544</v>
      </c>
      <c r="E34" s="570" t="s">
        <v>1601</v>
      </c>
      <c r="F34" s="570" t="s">
        <v>1602</v>
      </c>
      <c r="G34" s="587">
        <v>1751</v>
      </c>
      <c r="H34" s="587">
        <v>241638</v>
      </c>
      <c r="I34" s="570">
        <v>1.0601877851877852</v>
      </c>
      <c r="J34" s="570">
        <v>138</v>
      </c>
      <c r="K34" s="587">
        <v>1628</v>
      </c>
      <c r="L34" s="587">
        <v>227920</v>
      </c>
      <c r="M34" s="570">
        <v>1</v>
      </c>
      <c r="N34" s="570">
        <v>140</v>
      </c>
      <c r="O34" s="587">
        <v>1130</v>
      </c>
      <c r="P34" s="587">
        <v>159330</v>
      </c>
      <c r="Q34" s="575">
        <v>0.69906107406107409</v>
      </c>
      <c r="R34" s="588">
        <v>141</v>
      </c>
    </row>
    <row r="35" spans="1:18" ht="14.45" customHeight="1" x14ac:dyDescent="0.2">
      <c r="A35" s="569" t="s">
        <v>1542</v>
      </c>
      <c r="B35" s="570" t="s">
        <v>1543</v>
      </c>
      <c r="C35" s="570" t="s">
        <v>454</v>
      </c>
      <c r="D35" s="570" t="s">
        <v>1544</v>
      </c>
      <c r="E35" s="570" t="s">
        <v>1603</v>
      </c>
      <c r="F35" s="570" t="s">
        <v>1604</v>
      </c>
      <c r="G35" s="587">
        <v>1045</v>
      </c>
      <c r="H35" s="587">
        <v>68970</v>
      </c>
      <c r="I35" s="570">
        <v>0.85356798099056952</v>
      </c>
      <c r="J35" s="570">
        <v>66</v>
      </c>
      <c r="K35" s="587">
        <v>1206</v>
      </c>
      <c r="L35" s="587">
        <v>80802</v>
      </c>
      <c r="M35" s="570">
        <v>1</v>
      </c>
      <c r="N35" s="570">
        <v>67</v>
      </c>
      <c r="O35" s="587">
        <v>1050</v>
      </c>
      <c r="P35" s="587">
        <v>70350</v>
      </c>
      <c r="Q35" s="575">
        <v>0.87064676616915426</v>
      </c>
      <c r="R35" s="588">
        <v>67</v>
      </c>
    </row>
    <row r="36" spans="1:18" ht="14.45" customHeight="1" x14ac:dyDescent="0.2">
      <c r="A36" s="569" t="s">
        <v>1542</v>
      </c>
      <c r="B36" s="570" t="s">
        <v>1543</v>
      </c>
      <c r="C36" s="570" t="s">
        <v>454</v>
      </c>
      <c r="D36" s="570" t="s">
        <v>1544</v>
      </c>
      <c r="E36" s="570" t="s">
        <v>1605</v>
      </c>
      <c r="F36" s="570" t="s">
        <v>1606</v>
      </c>
      <c r="G36" s="587">
        <v>9235</v>
      </c>
      <c r="H36" s="587">
        <v>3029080</v>
      </c>
      <c r="I36" s="570">
        <v>0.95567055129597367</v>
      </c>
      <c r="J36" s="570">
        <v>328</v>
      </c>
      <c r="K36" s="587">
        <v>9634</v>
      </c>
      <c r="L36" s="587">
        <v>3169586</v>
      </c>
      <c r="M36" s="570">
        <v>1</v>
      </c>
      <c r="N36" s="570">
        <v>329</v>
      </c>
      <c r="O36" s="587">
        <v>6587</v>
      </c>
      <c r="P36" s="587">
        <v>2167123</v>
      </c>
      <c r="Q36" s="575">
        <v>0.68372430973635046</v>
      </c>
      <c r="R36" s="588">
        <v>329</v>
      </c>
    </row>
    <row r="37" spans="1:18" ht="14.45" customHeight="1" x14ac:dyDescent="0.2">
      <c r="A37" s="569" t="s">
        <v>1542</v>
      </c>
      <c r="B37" s="570" t="s">
        <v>1543</v>
      </c>
      <c r="C37" s="570" t="s">
        <v>454</v>
      </c>
      <c r="D37" s="570" t="s">
        <v>1544</v>
      </c>
      <c r="E37" s="570" t="s">
        <v>1607</v>
      </c>
      <c r="F37" s="570" t="s">
        <v>1608</v>
      </c>
      <c r="G37" s="587">
        <v>275</v>
      </c>
      <c r="H37" s="587">
        <v>77275</v>
      </c>
      <c r="I37" s="570">
        <v>1.6311001350894967</v>
      </c>
      <c r="J37" s="570">
        <v>281</v>
      </c>
      <c r="K37" s="587">
        <v>168</v>
      </c>
      <c r="L37" s="587">
        <v>47376</v>
      </c>
      <c r="M37" s="570">
        <v>1</v>
      </c>
      <c r="N37" s="570">
        <v>282</v>
      </c>
      <c r="O37" s="587">
        <v>171</v>
      </c>
      <c r="P37" s="587">
        <v>48564</v>
      </c>
      <c r="Q37" s="575">
        <v>1.0250759878419453</v>
      </c>
      <c r="R37" s="588">
        <v>284</v>
      </c>
    </row>
    <row r="38" spans="1:18" ht="14.45" customHeight="1" x14ac:dyDescent="0.2">
      <c r="A38" s="569" t="s">
        <v>1542</v>
      </c>
      <c r="B38" s="570" t="s">
        <v>1543</v>
      </c>
      <c r="C38" s="570" t="s">
        <v>454</v>
      </c>
      <c r="D38" s="570" t="s">
        <v>1544</v>
      </c>
      <c r="E38" s="570" t="s">
        <v>1609</v>
      </c>
      <c r="F38" s="570" t="s">
        <v>1610</v>
      </c>
      <c r="G38" s="587">
        <v>1786</v>
      </c>
      <c r="H38" s="587">
        <v>401850</v>
      </c>
      <c r="I38" s="570">
        <v>0.91439272581643427</v>
      </c>
      <c r="J38" s="570">
        <v>225</v>
      </c>
      <c r="K38" s="587">
        <v>1936</v>
      </c>
      <c r="L38" s="587">
        <v>439472</v>
      </c>
      <c r="M38" s="570">
        <v>1</v>
      </c>
      <c r="N38" s="570">
        <v>227</v>
      </c>
      <c r="O38" s="587">
        <v>1514</v>
      </c>
      <c r="P38" s="587">
        <v>343678</v>
      </c>
      <c r="Q38" s="575">
        <v>0.78202479338842978</v>
      </c>
      <c r="R38" s="588">
        <v>227</v>
      </c>
    </row>
    <row r="39" spans="1:18" ht="14.45" customHeight="1" x14ac:dyDescent="0.2">
      <c r="A39" s="569" t="s">
        <v>1542</v>
      </c>
      <c r="B39" s="570" t="s">
        <v>1543</v>
      </c>
      <c r="C39" s="570" t="s">
        <v>454</v>
      </c>
      <c r="D39" s="570" t="s">
        <v>1544</v>
      </c>
      <c r="E39" s="570" t="s">
        <v>1611</v>
      </c>
      <c r="F39" s="570" t="s">
        <v>1612</v>
      </c>
      <c r="G39" s="587">
        <v>3828</v>
      </c>
      <c r="H39" s="587">
        <v>275616</v>
      </c>
      <c r="I39" s="570">
        <v>0.84577993813521879</v>
      </c>
      <c r="J39" s="570">
        <v>72</v>
      </c>
      <c r="K39" s="587">
        <v>4526</v>
      </c>
      <c r="L39" s="587">
        <v>325872</v>
      </c>
      <c r="M39" s="570">
        <v>1</v>
      </c>
      <c r="N39" s="570">
        <v>72</v>
      </c>
      <c r="O39" s="587">
        <v>3731</v>
      </c>
      <c r="P39" s="587">
        <v>272363</v>
      </c>
      <c r="Q39" s="575">
        <v>0.83579749103942658</v>
      </c>
      <c r="R39" s="588">
        <v>73</v>
      </c>
    </row>
    <row r="40" spans="1:18" ht="14.45" customHeight="1" x14ac:dyDescent="0.2">
      <c r="A40" s="569" t="s">
        <v>1542</v>
      </c>
      <c r="B40" s="570" t="s">
        <v>1543</v>
      </c>
      <c r="C40" s="570" t="s">
        <v>454</v>
      </c>
      <c r="D40" s="570" t="s">
        <v>1544</v>
      </c>
      <c r="E40" s="570" t="s">
        <v>1613</v>
      </c>
      <c r="F40" s="570" t="s">
        <v>1614</v>
      </c>
      <c r="G40" s="587">
        <v>2424</v>
      </c>
      <c r="H40" s="587">
        <v>123624</v>
      </c>
      <c r="I40" s="570">
        <v>0.9168471328131953</v>
      </c>
      <c r="J40" s="570">
        <v>51</v>
      </c>
      <c r="K40" s="587">
        <v>2593</v>
      </c>
      <c r="L40" s="587">
        <v>134836</v>
      </c>
      <c r="M40" s="570">
        <v>1</v>
      </c>
      <c r="N40" s="570">
        <v>52</v>
      </c>
      <c r="O40" s="587">
        <v>1904</v>
      </c>
      <c r="P40" s="587">
        <v>99008</v>
      </c>
      <c r="Q40" s="575">
        <v>0.73428461241804854</v>
      </c>
      <c r="R40" s="588">
        <v>52</v>
      </c>
    </row>
    <row r="41" spans="1:18" ht="14.45" customHeight="1" x14ac:dyDescent="0.2">
      <c r="A41" s="569" t="s">
        <v>1542</v>
      </c>
      <c r="B41" s="570" t="s">
        <v>1543</v>
      </c>
      <c r="C41" s="570" t="s">
        <v>454</v>
      </c>
      <c r="D41" s="570" t="s">
        <v>1544</v>
      </c>
      <c r="E41" s="570" t="s">
        <v>1615</v>
      </c>
      <c r="F41" s="570" t="s">
        <v>1616</v>
      </c>
      <c r="G41" s="587">
        <v>2579</v>
      </c>
      <c r="H41" s="587">
        <v>335270</v>
      </c>
      <c r="I41" s="570">
        <v>1.0619555921573596</v>
      </c>
      <c r="J41" s="570">
        <v>130</v>
      </c>
      <c r="K41" s="587">
        <v>2410</v>
      </c>
      <c r="L41" s="587">
        <v>315710</v>
      </c>
      <c r="M41" s="570">
        <v>1</v>
      </c>
      <c r="N41" s="570">
        <v>131</v>
      </c>
      <c r="O41" s="587">
        <v>1764</v>
      </c>
      <c r="P41" s="587">
        <v>232848</v>
      </c>
      <c r="Q41" s="575">
        <v>0.73753761363276427</v>
      </c>
      <c r="R41" s="588">
        <v>132</v>
      </c>
    </row>
    <row r="42" spans="1:18" ht="14.45" customHeight="1" x14ac:dyDescent="0.2">
      <c r="A42" s="569" t="s">
        <v>1542</v>
      </c>
      <c r="B42" s="570" t="s">
        <v>1543</v>
      </c>
      <c r="C42" s="570" t="s">
        <v>454</v>
      </c>
      <c r="D42" s="570" t="s">
        <v>1544</v>
      </c>
      <c r="E42" s="570" t="s">
        <v>1617</v>
      </c>
      <c r="F42" s="570" t="s">
        <v>1618</v>
      </c>
      <c r="G42" s="587">
        <v>476</v>
      </c>
      <c r="H42" s="587">
        <v>24752</v>
      </c>
      <c r="I42" s="570">
        <v>0.91127310212797286</v>
      </c>
      <c r="J42" s="570">
        <v>52</v>
      </c>
      <c r="K42" s="587">
        <v>503</v>
      </c>
      <c r="L42" s="587">
        <v>27162</v>
      </c>
      <c r="M42" s="570">
        <v>1</v>
      </c>
      <c r="N42" s="570">
        <v>54</v>
      </c>
      <c r="O42" s="587">
        <v>347</v>
      </c>
      <c r="P42" s="587">
        <v>19085</v>
      </c>
      <c r="Q42" s="575">
        <v>0.70263603563802368</v>
      </c>
      <c r="R42" s="588">
        <v>55</v>
      </c>
    </row>
    <row r="43" spans="1:18" ht="14.45" customHeight="1" x14ac:dyDescent="0.2">
      <c r="A43" s="569" t="s">
        <v>1542</v>
      </c>
      <c r="B43" s="570" t="s">
        <v>1543</v>
      </c>
      <c r="C43" s="570" t="s">
        <v>454</v>
      </c>
      <c r="D43" s="570" t="s">
        <v>1544</v>
      </c>
      <c r="E43" s="570" t="s">
        <v>1619</v>
      </c>
      <c r="F43" s="570" t="s">
        <v>1620</v>
      </c>
      <c r="G43" s="587">
        <v>1230</v>
      </c>
      <c r="H43" s="587">
        <v>590400</v>
      </c>
      <c r="I43" s="570">
        <v>1.0900913209971825</v>
      </c>
      <c r="J43" s="570">
        <v>480</v>
      </c>
      <c r="K43" s="587">
        <v>1126</v>
      </c>
      <c r="L43" s="587">
        <v>541606</v>
      </c>
      <c r="M43" s="570">
        <v>1</v>
      </c>
      <c r="N43" s="570">
        <v>481</v>
      </c>
      <c r="O43" s="587">
        <v>1094</v>
      </c>
      <c r="P43" s="587">
        <v>527308</v>
      </c>
      <c r="Q43" s="575">
        <v>0.97360073559007843</v>
      </c>
      <c r="R43" s="588">
        <v>482</v>
      </c>
    </row>
    <row r="44" spans="1:18" ht="14.45" customHeight="1" x14ac:dyDescent="0.2">
      <c r="A44" s="569" t="s">
        <v>1542</v>
      </c>
      <c r="B44" s="570" t="s">
        <v>1543</v>
      </c>
      <c r="C44" s="570" t="s">
        <v>454</v>
      </c>
      <c r="D44" s="570" t="s">
        <v>1544</v>
      </c>
      <c r="E44" s="570" t="s">
        <v>1621</v>
      </c>
      <c r="F44" s="570" t="s">
        <v>1622</v>
      </c>
      <c r="G44" s="587">
        <v>96</v>
      </c>
      <c r="H44" s="587">
        <v>19872</v>
      </c>
      <c r="I44" s="570">
        <v>0.77301902205624928</v>
      </c>
      <c r="J44" s="570">
        <v>207</v>
      </c>
      <c r="K44" s="587">
        <v>123</v>
      </c>
      <c r="L44" s="587">
        <v>25707</v>
      </c>
      <c r="M44" s="570">
        <v>1</v>
      </c>
      <c r="N44" s="570">
        <v>209</v>
      </c>
      <c r="O44" s="587">
        <v>97</v>
      </c>
      <c r="P44" s="587">
        <v>20467</v>
      </c>
      <c r="Q44" s="575">
        <v>0.79616446882172176</v>
      </c>
      <c r="R44" s="588">
        <v>211</v>
      </c>
    </row>
    <row r="45" spans="1:18" ht="14.45" customHeight="1" x14ac:dyDescent="0.2">
      <c r="A45" s="569" t="s">
        <v>1542</v>
      </c>
      <c r="B45" s="570" t="s">
        <v>1543</v>
      </c>
      <c r="C45" s="570" t="s">
        <v>454</v>
      </c>
      <c r="D45" s="570" t="s">
        <v>1544</v>
      </c>
      <c r="E45" s="570" t="s">
        <v>1623</v>
      </c>
      <c r="F45" s="570" t="s">
        <v>1624</v>
      </c>
      <c r="G45" s="587">
        <v>361</v>
      </c>
      <c r="H45" s="587">
        <v>275443</v>
      </c>
      <c r="I45" s="570">
        <v>0.9665616271072246</v>
      </c>
      <c r="J45" s="570">
        <v>763</v>
      </c>
      <c r="K45" s="587">
        <v>373</v>
      </c>
      <c r="L45" s="587">
        <v>284972</v>
      </c>
      <c r="M45" s="570">
        <v>1</v>
      </c>
      <c r="N45" s="570">
        <v>764</v>
      </c>
      <c r="O45" s="587">
        <v>282</v>
      </c>
      <c r="P45" s="587">
        <v>215448</v>
      </c>
      <c r="Q45" s="575">
        <v>0.75603217158176939</v>
      </c>
      <c r="R45" s="588">
        <v>764</v>
      </c>
    </row>
    <row r="46" spans="1:18" ht="14.45" customHeight="1" x14ac:dyDescent="0.2">
      <c r="A46" s="569" t="s">
        <v>1542</v>
      </c>
      <c r="B46" s="570" t="s">
        <v>1543</v>
      </c>
      <c r="C46" s="570" t="s">
        <v>454</v>
      </c>
      <c r="D46" s="570" t="s">
        <v>1544</v>
      </c>
      <c r="E46" s="570" t="s">
        <v>1625</v>
      </c>
      <c r="F46" s="570" t="s">
        <v>1626</v>
      </c>
      <c r="G46" s="587">
        <v>223</v>
      </c>
      <c r="H46" s="587">
        <v>136476</v>
      </c>
      <c r="I46" s="570">
        <v>0.86347157635000471</v>
      </c>
      <c r="J46" s="570">
        <v>612</v>
      </c>
      <c r="K46" s="587">
        <v>257</v>
      </c>
      <c r="L46" s="587">
        <v>158055</v>
      </c>
      <c r="M46" s="570">
        <v>1</v>
      </c>
      <c r="N46" s="570">
        <v>615</v>
      </c>
      <c r="O46" s="587">
        <v>327</v>
      </c>
      <c r="P46" s="587">
        <v>201759</v>
      </c>
      <c r="Q46" s="575">
        <v>1.2765113409888962</v>
      </c>
      <c r="R46" s="588">
        <v>617</v>
      </c>
    </row>
    <row r="47" spans="1:18" ht="14.45" customHeight="1" x14ac:dyDescent="0.2">
      <c r="A47" s="569" t="s">
        <v>1542</v>
      </c>
      <c r="B47" s="570" t="s">
        <v>1543</v>
      </c>
      <c r="C47" s="570" t="s">
        <v>454</v>
      </c>
      <c r="D47" s="570" t="s">
        <v>1544</v>
      </c>
      <c r="E47" s="570" t="s">
        <v>1627</v>
      </c>
      <c r="F47" s="570" t="s">
        <v>1628</v>
      </c>
      <c r="G47" s="587">
        <v>5</v>
      </c>
      <c r="H47" s="587">
        <v>4125</v>
      </c>
      <c r="I47" s="570">
        <v>0.99878934624697335</v>
      </c>
      <c r="J47" s="570">
        <v>825</v>
      </c>
      <c r="K47" s="587">
        <v>5</v>
      </c>
      <c r="L47" s="587">
        <v>4130</v>
      </c>
      <c r="M47" s="570">
        <v>1</v>
      </c>
      <c r="N47" s="570">
        <v>826</v>
      </c>
      <c r="O47" s="587">
        <v>2</v>
      </c>
      <c r="P47" s="587">
        <v>1652</v>
      </c>
      <c r="Q47" s="575">
        <v>0.4</v>
      </c>
      <c r="R47" s="588">
        <v>826</v>
      </c>
    </row>
    <row r="48" spans="1:18" ht="14.45" customHeight="1" x14ac:dyDescent="0.2">
      <c r="A48" s="569" t="s">
        <v>1542</v>
      </c>
      <c r="B48" s="570" t="s">
        <v>1543</v>
      </c>
      <c r="C48" s="570" t="s">
        <v>454</v>
      </c>
      <c r="D48" s="570" t="s">
        <v>1544</v>
      </c>
      <c r="E48" s="570" t="s">
        <v>1629</v>
      </c>
      <c r="F48" s="570" t="s">
        <v>1630</v>
      </c>
      <c r="G48" s="587">
        <v>7</v>
      </c>
      <c r="H48" s="587">
        <v>3017</v>
      </c>
      <c r="I48" s="570">
        <v>1.7419168591224019</v>
      </c>
      <c r="J48" s="570">
        <v>431</v>
      </c>
      <c r="K48" s="587">
        <v>4</v>
      </c>
      <c r="L48" s="587">
        <v>1732</v>
      </c>
      <c r="M48" s="570">
        <v>1</v>
      </c>
      <c r="N48" s="570">
        <v>433</v>
      </c>
      <c r="O48" s="587"/>
      <c r="P48" s="587"/>
      <c r="Q48" s="575"/>
      <c r="R48" s="588"/>
    </row>
    <row r="49" spans="1:18" ht="14.45" customHeight="1" x14ac:dyDescent="0.2">
      <c r="A49" s="569" t="s">
        <v>1542</v>
      </c>
      <c r="B49" s="570" t="s">
        <v>1543</v>
      </c>
      <c r="C49" s="570" t="s">
        <v>454</v>
      </c>
      <c r="D49" s="570" t="s">
        <v>1544</v>
      </c>
      <c r="E49" s="570" t="s">
        <v>1631</v>
      </c>
      <c r="F49" s="570" t="s">
        <v>1632</v>
      </c>
      <c r="G49" s="587">
        <v>169</v>
      </c>
      <c r="H49" s="587">
        <v>298792</v>
      </c>
      <c r="I49" s="570">
        <v>0.85994692822647023</v>
      </c>
      <c r="J49" s="570">
        <v>1768</v>
      </c>
      <c r="K49" s="587">
        <v>194</v>
      </c>
      <c r="L49" s="587">
        <v>347454</v>
      </c>
      <c r="M49" s="570">
        <v>1</v>
      </c>
      <c r="N49" s="570">
        <v>1791</v>
      </c>
      <c r="O49" s="587">
        <v>65</v>
      </c>
      <c r="P49" s="587">
        <v>117715</v>
      </c>
      <c r="Q49" s="575">
        <v>0.33879304886402228</v>
      </c>
      <c r="R49" s="588">
        <v>1811</v>
      </c>
    </row>
    <row r="50" spans="1:18" ht="14.45" customHeight="1" x14ac:dyDescent="0.2">
      <c r="A50" s="569" t="s">
        <v>1542</v>
      </c>
      <c r="B50" s="570" t="s">
        <v>1543</v>
      </c>
      <c r="C50" s="570" t="s">
        <v>454</v>
      </c>
      <c r="D50" s="570" t="s">
        <v>1544</v>
      </c>
      <c r="E50" s="570" t="s">
        <v>1633</v>
      </c>
      <c r="F50" s="570" t="s">
        <v>1634</v>
      </c>
      <c r="G50" s="587">
        <v>489</v>
      </c>
      <c r="H50" s="587">
        <v>74328</v>
      </c>
      <c r="I50" s="570">
        <v>0.82760463640311321</v>
      </c>
      <c r="J50" s="570">
        <v>152</v>
      </c>
      <c r="K50" s="587">
        <v>587</v>
      </c>
      <c r="L50" s="587">
        <v>89811</v>
      </c>
      <c r="M50" s="570">
        <v>1</v>
      </c>
      <c r="N50" s="570">
        <v>153</v>
      </c>
      <c r="O50" s="587">
        <v>492</v>
      </c>
      <c r="P50" s="587">
        <v>75768</v>
      </c>
      <c r="Q50" s="575">
        <v>0.84363830711160104</v>
      </c>
      <c r="R50" s="588">
        <v>154</v>
      </c>
    </row>
    <row r="51" spans="1:18" ht="14.45" customHeight="1" x14ac:dyDescent="0.2">
      <c r="A51" s="569" t="s">
        <v>1542</v>
      </c>
      <c r="B51" s="570" t="s">
        <v>1543</v>
      </c>
      <c r="C51" s="570" t="s">
        <v>454</v>
      </c>
      <c r="D51" s="570" t="s">
        <v>1544</v>
      </c>
      <c r="E51" s="570" t="s">
        <v>1635</v>
      </c>
      <c r="F51" s="570" t="s">
        <v>1636</v>
      </c>
      <c r="G51" s="587">
        <v>1114</v>
      </c>
      <c r="H51" s="587">
        <v>303008</v>
      </c>
      <c r="I51" s="570">
        <v>1.1051627610103036</v>
      </c>
      <c r="J51" s="570">
        <v>272</v>
      </c>
      <c r="K51" s="587">
        <v>997</v>
      </c>
      <c r="L51" s="587">
        <v>274175</v>
      </c>
      <c r="M51" s="570">
        <v>1</v>
      </c>
      <c r="N51" s="570">
        <v>275</v>
      </c>
      <c r="O51" s="587">
        <v>486</v>
      </c>
      <c r="P51" s="587">
        <v>134136</v>
      </c>
      <c r="Q51" s="575">
        <v>0.48923497766025348</v>
      </c>
      <c r="R51" s="588">
        <v>276</v>
      </c>
    </row>
    <row r="52" spans="1:18" ht="14.45" customHeight="1" x14ac:dyDescent="0.2">
      <c r="A52" s="569" t="s">
        <v>1542</v>
      </c>
      <c r="B52" s="570" t="s">
        <v>1543</v>
      </c>
      <c r="C52" s="570" t="s">
        <v>454</v>
      </c>
      <c r="D52" s="570" t="s">
        <v>1544</v>
      </c>
      <c r="E52" s="570" t="s">
        <v>1637</v>
      </c>
      <c r="F52" s="570" t="s">
        <v>1638</v>
      </c>
      <c r="G52" s="587">
        <v>301</v>
      </c>
      <c r="H52" s="587">
        <v>52374</v>
      </c>
      <c r="I52" s="570">
        <v>1.0191080323785804</v>
      </c>
      <c r="J52" s="570">
        <v>174</v>
      </c>
      <c r="K52" s="587">
        <v>292</v>
      </c>
      <c r="L52" s="587">
        <v>51392</v>
      </c>
      <c r="M52" s="570">
        <v>1</v>
      </c>
      <c r="N52" s="570">
        <v>176</v>
      </c>
      <c r="O52" s="587">
        <v>195</v>
      </c>
      <c r="P52" s="587">
        <v>34710</v>
      </c>
      <c r="Q52" s="575">
        <v>0.67539694894146951</v>
      </c>
      <c r="R52" s="588">
        <v>178</v>
      </c>
    </row>
    <row r="53" spans="1:18" ht="14.45" customHeight="1" x14ac:dyDescent="0.2">
      <c r="A53" s="569" t="s">
        <v>1542</v>
      </c>
      <c r="B53" s="570" t="s">
        <v>1543</v>
      </c>
      <c r="C53" s="570" t="s">
        <v>454</v>
      </c>
      <c r="D53" s="570" t="s">
        <v>1544</v>
      </c>
      <c r="E53" s="570" t="s">
        <v>1639</v>
      </c>
      <c r="F53" s="570" t="s">
        <v>1640</v>
      </c>
      <c r="G53" s="587">
        <v>1086</v>
      </c>
      <c r="H53" s="587">
        <v>475668</v>
      </c>
      <c r="I53" s="570">
        <v>0.86003471468865267</v>
      </c>
      <c r="J53" s="570">
        <v>438</v>
      </c>
      <c r="K53" s="587">
        <v>1257</v>
      </c>
      <c r="L53" s="587">
        <v>553080</v>
      </c>
      <c r="M53" s="570">
        <v>1</v>
      </c>
      <c r="N53" s="570">
        <v>440</v>
      </c>
      <c r="O53" s="587">
        <v>1263</v>
      </c>
      <c r="P53" s="587">
        <v>555720</v>
      </c>
      <c r="Q53" s="575">
        <v>1.0047732696897376</v>
      </c>
      <c r="R53" s="588">
        <v>440</v>
      </c>
    </row>
    <row r="54" spans="1:18" ht="14.45" customHeight="1" x14ac:dyDescent="0.2">
      <c r="A54" s="569" t="s">
        <v>1542</v>
      </c>
      <c r="B54" s="570" t="s">
        <v>1543</v>
      </c>
      <c r="C54" s="570" t="s">
        <v>454</v>
      </c>
      <c r="D54" s="570" t="s">
        <v>1544</v>
      </c>
      <c r="E54" s="570" t="s">
        <v>1641</v>
      </c>
      <c r="F54" s="570" t="s">
        <v>1642</v>
      </c>
      <c r="G54" s="587">
        <v>30</v>
      </c>
      <c r="H54" s="587">
        <v>1410</v>
      </c>
      <c r="I54" s="570">
        <v>0.75</v>
      </c>
      <c r="J54" s="570">
        <v>47</v>
      </c>
      <c r="K54" s="587">
        <v>40</v>
      </c>
      <c r="L54" s="587">
        <v>1880</v>
      </c>
      <c r="M54" s="570">
        <v>1</v>
      </c>
      <c r="N54" s="570">
        <v>47</v>
      </c>
      <c r="O54" s="587">
        <v>27</v>
      </c>
      <c r="P54" s="587">
        <v>1269</v>
      </c>
      <c r="Q54" s="575">
        <v>0.67500000000000004</v>
      </c>
      <c r="R54" s="588">
        <v>47</v>
      </c>
    </row>
    <row r="55" spans="1:18" ht="14.45" customHeight="1" x14ac:dyDescent="0.2">
      <c r="A55" s="569" t="s">
        <v>1542</v>
      </c>
      <c r="B55" s="570" t="s">
        <v>1543</v>
      </c>
      <c r="C55" s="570" t="s">
        <v>454</v>
      </c>
      <c r="D55" s="570" t="s">
        <v>1544</v>
      </c>
      <c r="E55" s="570" t="s">
        <v>1643</v>
      </c>
      <c r="F55" s="570" t="s">
        <v>1644</v>
      </c>
      <c r="G55" s="587">
        <v>7</v>
      </c>
      <c r="H55" s="587">
        <v>308</v>
      </c>
      <c r="I55" s="570">
        <v>1.3688888888888888</v>
      </c>
      <c r="J55" s="570">
        <v>44</v>
      </c>
      <c r="K55" s="587">
        <v>5</v>
      </c>
      <c r="L55" s="587">
        <v>225</v>
      </c>
      <c r="M55" s="570">
        <v>1</v>
      </c>
      <c r="N55" s="570">
        <v>45</v>
      </c>
      <c r="O55" s="587">
        <v>3</v>
      </c>
      <c r="P55" s="587">
        <v>138</v>
      </c>
      <c r="Q55" s="575">
        <v>0.61333333333333329</v>
      </c>
      <c r="R55" s="588">
        <v>46</v>
      </c>
    </row>
    <row r="56" spans="1:18" ht="14.45" customHeight="1" x14ac:dyDescent="0.2">
      <c r="A56" s="569" t="s">
        <v>1542</v>
      </c>
      <c r="B56" s="570" t="s">
        <v>1543</v>
      </c>
      <c r="C56" s="570" t="s">
        <v>454</v>
      </c>
      <c r="D56" s="570" t="s">
        <v>1544</v>
      </c>
      <c r="E56" s="570" t="s">
        <v>1645</v>
      </c>
      <c r="F56" s="570" t="s">
        <v>1646</v>
      </c>
      <c r="G56" s="587">
        <v>9</v>
      </c>
      <c r="H56" s="587">
        <v>3393</v>
      </c>
      <c r="I56" s="570">
        <v>2.2381266490765173</v>
      </c>
      <c r="J56" s="570">
        <v>377</v>
      </c>
      <c r="K56" s="587">
        <v>4</v>
      </c>
      <c r="L56" s="587">
        <v>1516</v>
      </c>
      <c r="M56" s="570">
        <v>1</v>
      </c>
      <c r="N56" s="570">
        <v>379</v>
      </c>
      <c r="O56" s="587"/>
      <c r="P56" s="587"/>
      <c r="Q56" s="575"/>
      <c r="R56" s="588"/>
    </row>
    <row r="57" spans="1:18" ht="14.45" customHeight="1" x14ac:dyDescent="0.2">
      <c r="A57" s="569" t="s">
        <v>1542</v>
      </c>
      <c r="B57" s="570" t="s">
        <v>1543</v>
      </c>
      <c r="C57" s="570" t="s">
        <v>454</v>
      </c>
      <c r="D57" s="570" t="s">
        <v>1544</v>
      </c>
      <c r="E57" s="570" t="s">
        <v>1647</v>
      </c>
      <c r="F57" s="570" t="s">
        <v>1648</v>
      </c>
      <c r="G57" s="587">
        <v>46</v>
      </c>
      <c r="H57" s="587">
        <v>1656</v>
      </c>
      <c r="I57" s="570">
        <v>0.63938223938223937</v>
      </c>
      <c r="J57" s="570">
        <v>36</v>
      </c>
      <c r="K57" s="587">
        <v>70</v>
      </c>
      <c r="L57" s="587">
        <v>2590</v>
      </c>
      <c r="M57" s="570">
        <v>1</v>
      </c>
      <c r="N57" s="570">
        <v>37</v>
      </c>
      <c r="O57" s="587">
        <v>8</v>
      </c>
      <c r="P57" s="587">
        <v>296</v>
      </c>
      <c r="Q57" s="575">
        <v>0.11428571428571428</v>
      </c>
      <c r="R57" s="588">
        <v>37</v>
      </c>
    </row>
    <row r="58" spans="1:18" ht="14.45" customHeight="1" x14ac:dyDescent="0.2">
      <c r="A58" s="569" t="s">
        <v>1542</v>
      </c>
      <c r="B58" s="570" t="s">
        <v>1543</v>
      </c>
      <c r="C58" s="570" t="s">
        <v>454</v>
      </c>
      <c r="D58" s="570" t="s">
        <v>1544</v>
      </c>
      <c r="E58" s="570" t="s">
        <v>1649</v>
      </c>
      <c r="F58" s="570" t="s">
        <v>1650</v>
      </c>
      <c r="G58" s="587">
        <v>6</v>
      </c>
      <c r="H58" s="587">
        <v>1452</v>
      </c>
      <c r="I58" s="570">
        <v>6</v>
      </c>
      <c r="J58" s="570">
        <v>242</v>
      </c>
      <c r="K58" s="587">
        <v>1</v>
      </c>
      <c r="L58" s="587">
        <v>242</v>
      </c>
      <c r="M58" s="570">
        <v>1</v>
      </c>
      <c r="N58" s="570">
        <v>242</v>
      </c>
      <c r="O58" s="587">
        <v>2</v>
      </c>
      <c r="P58" s="587">
        <v>486</v>
      </c>
      <c r="Q58" s="575">
        <v>2.0082644628099175</v>
      </c>
      <c r="R58" s="588">
        <v>243</v>
      </c>
    </row>
    <row r="59" spans="1:18" ht="14.45" customHeight="1" x14ac:dyDescent="0.2">
      <c r="A59" s="569" t="s">
        <v>1542</v>
      </c>
      <c r="B59" s="570" t="s">
        <v>1543</v>
      </c>
      <c r="C59" s="570" t="s">
        <v>454</v>
      </c>
      <c r="D59" s="570" t="s">
        <v>1544</v>
      </c>
      <c r="E59" s="570" t="s">
        <v>1651</v>
      </c>
      <c r="F59" s="570" t="s">
        <v>1652</v>
      </c>
      <c r="G59" s="587">
        <v>1331</v>
      </c>
      <c r="H59" s="587">
        <v>1987183</v>
      </c>
      <c r="I59" s="570">
        <v>1.0393825370523797</v>
      </c>
      <c r="J59" s="570">
        <v>1493</v>
      </c>
      <c r="K59" s="587">
        <v>1278</v>
      </c>
      <c r="L59" s="587">
        <v>1911888</v>
      </c>
      <c r="M59" s="570">
        <v>1</v>
      </c>
      <c r="N59" s="570">
        <v>1496</v>
      </c>
      <c r="O59" s="587">
        <v>1329</v>
      </c>
      <c r="P59" s="587">
        <v>1990842</v>
      </c>
      <c r="Q59" s="575">
        <v>1.04129635208757</v>
      </c>
      <c r="R59" s="588">
        <v>1498</v>
      </c>
    </row>
    <row r="60" spans="1:18" ht="14.45" customHeight="1" x14ac:dyDescent="0.2">
      <c r="A60" s="569" t="s">
        <v>1542</v>
      </c>
      <c r="B60" s="570" t="s">
        <v>1543</v>
      </c>
      <c r="C60" s="570" t="s">
        <v>454</v>
      </c>
      <c r="D60" s="570" t="s">
        <v>1544</v>
      </c>
      <c r="E60" s="570" t="s">
        <v>1653</v>
      </c>
      <c r="F60" s="570" t="s">
        <v>1654</v>
      </c>
      <c r="G60" s="587">
        <v>4410</v>
      </c>
      <c r="H60" s="587">
        <v>1442070</v>
      </c>
      <c r="I60" s="570">
        <v>0.92161301290195585</v>
      </c>
      <c r="J60" s="570">
        <v>327</v>
      </c>
      <c r="K60" s="587">
        <v>4756</v>
      </c>
      <c r="L60" s="587">
        <v>1564724</v>
      </c>
      <c r="M60" s="570">
        <v>1</v>
      </c>
      <c r="N60" s="570">
        <v>329</v>
      </c>
      <c r="O60" s="587">
        <v>3945</v>
      </c>
      <c r="P60" s="587">
        <v>1305795</v>
      </c>
      <c r="Q60" s="575">
        <v>0.83452097622328281</v>
      </c>
      <c r="R60" s="588">
        <v>331</v>
      </c>
    </row>
    <row r="61" spans="1:18" ht="14.45" customHeight="1" x14ac:dyDescent="0.2">
      <c r="A61" s="569" t="s">
        <v>1542</v>
      </c>
      <c r="B61" s="570" t="s">
        <v>1543</v>
      </c>
      <c r="C61" s="570" t="s">
        <v>454</v>
      </c>
      <c r="D61" s="570" t="s">
        <v>1544</v>
      </c>
      <c r="E61" s="570" t="s">
        <v>1655</v>
      </c>
      <c r="F61" s="570" t="s">
        <v>1656</v>
      </c>
      <c r="G61" s="587">
        <v>346</v>
      </c>
      <c r="H61" s="587">
        <v>307248</v>
      </c>
      <c r="I61" s="570">
        <v>0.96863768773881131</v>
      </c>
      <c r="J61" s="570">
        <v>888</v>
      </c>
      <c r="K61" s="587">
        <v>356</v>
      </c>
      <c r="L61" s="587">
        <v>317196</v>
      </c>
      <c r="M61" s="570">
        <v>1</v>
      </c>
      <c r="N61" s="570">
        <v>891</v>
      </c>
      <c r="O61" s="587">
        <v>9587</v>
      </c>
      <c r="P61" s="587">
        <v>8570778</v>
      </c>
      <c r="Q61" s="575">
        <v>27.020447924942307</v>
      </c>
      <c r="R61" s="588">
        <v>894</v>
      </c>
    </row>
    <row r="62" spans="1:18" ht="14.45" customHeight="1" x14ac:dyDescent="0.2">
      <c r="A62" s="569" t="s">
        <v>1542</v>
      </c>
      <c r="B62" s="570" t="s">
        <v>1543</v>
      </c>
      <c r="C62" s="570" t="s">
        <v>454</v>
      </c>
      <c r="D62" s="570" t="s">
        <v>1544</v>
      </c>
      <c r="E62" s="570" t="s">
        <v>1657</v>
      </c>
      <c r="F62" s="570" t="s">
        <v>1658</v>
      </c>
      <c r="G62" s="587">
        <v>6</v>
      </c>
      <c r="H62" s="587">
        <v>1992</v>
      </c>
      <c r="I62" s="570">
        <v>0.39760479041916169</v>
      </c>
      <c r="J62" s="570">
        <v>332</v>
      </c>
      <c r="K62" s="587">
        <v>15</v>
      </c>
      <c r="L62" s="587">
        <v>5010</v>
      </c>
      <c r="M62" s="570">
        <v>1</v>
      </c>
      <c r="N62" s="570">
        <v>334</v>
      </c>
      <c r="O62" s="587">
        <v>8</v>
      </c>
      <c r="P62" s="587">
        <v>2688</v>
      </c>
      <c r="Q62" s="575">
        <v>0.5365269461077844</v>
      </c>
      <c r="R62" s="588">
        <v>336</v>
      </c>
    </row>
    <row r="63" spans="1:18" ht="14.45" customHeight="1" x14ac:dyDescent="0.2">
      <c r="A63" s="569" t="s">
        <v>1542</v>
      </c>
      <c r="B63" s="570" t="s">
        <v>1543</v>
      </c>
      <c r="C63" s="570" t="s">
        <v>454</v>
      </c>
      <c r="D63" s="570" t="s">
        <v>1544</v>
      </c>
      <c r="E63" s="570" t="s">
        <v>1659</v>
      </c>
      <c r="F63" s="570" t="s">
        <v>1660</v>
      </c>
      <c r="G63" s="587">
        <v>8748</v>
      </c>
      <c r="H63" s="587">
        <v>2283228</v>
      </c>
      <c r="I63" s="570">
        <v>0.78418165095139936</v>
      </c>
      <c r="J63" s="570">
        <v>261</v>
      </c>
      <c r="K63" s="587">
        <v>11113</v>
      </c>
      <c r="L63" s="587">
        <v>2911606</v>
      </c>
      <c r="M63" s="570">
        <v>1</v>
      </c>
      <c r="N63" s="570">
        <v>262</v>
      </c>
      <c r="O63" s="587">
        <v>9426</v>
      </c>
      <c r="P63" s="587">
        <v>2488464</v>
      </c>
      <c r="Q63" s="575">
        <v>0.85467058386333861</v>
      </c>
      <c r="R63" s="588">
        <v>264</v>
      </c>
    </row>
    <row r="64" spans="1:18" ht="14.45" customHeight="1" x14ac:dyDescent="0.2">
      <c r="A64" s="569" t="s">
        <v>1542</v>
      </c>
      <c r="B64" s="570" t="s">
        <v>1543</v>
      </c>
      <c r="C64" s="570" t="s">
        <v>454</v>
      </c>
      <c r="D64" s="570" t="s">
        <v>1544</v>
      </c>
      <c r="E64" s="570" t="s">
        <v>1661</v>
      </c>
      <c r="F64" s="570" t="s">
        <v>1662</v>
      </c>
      <c r="G64" s="587">
        <v>122</v>
      </c>
      <c r="H64" s="587">
        <v>20130</v>
      </c>
      <c r="I64" s="570">
        <v>0.38496844520940904</v>
      </c>
      <c r="J64" s="570">
        <v>165</v>
      </c>
      <c r="K64" s="587">
        <v>315</v>
      </c>
      <c r="L64" s="587">
        <v>52290</v>
      </c>
      <c r="M64" s="570">
        <v>1</v>
      </c>
      <c r="N64" s="570">
        <v>166</v>
      </c>
      <c r="O64" s="587">
        <v>573</v>
      </c>
      <c r="P64" s="587">
        <v>95691</v>
      </c>
      <c r="Q64" s="575">
        <v>1.830005737234653</v>
      </c>
      <c r="R64" s="588">
        <v>167</v>
      </c>
    </row>
    <row r="65" spans="1:18" ht="14.45" customHeight="1" x14ac:dyDescent="0.2">
      <c r="A65" s="569" t="s">
        <v>1542</v>
      </c>
      <c r="B65" s="570" t="s">
        <v>1543</v>
      </c>
      <c r="C65" s="570" t="s">
        <v>454</v>
      </c>
      <c r="D65" s="570" t="s">
        <v>1544</v>
      </c>
      <c r="E65" s="570" t="s">
        <v>1663</v>
      </c>
      <c r="F65" s="570" t="s">
        <v>1664</v>
      </c>
      <c r="G65" s="587">
        <v>157</v>
      </c>
      <c r="H65" s="587">
        <v>169246</v>
      </c>
      <c r="I65" s="570">
        <v>1.2856925811695712</v>
      </c>
      <c r="J65" s="570">
        <v>1078</v>
      </c>
      <c r="K65" s="587">
        <v>122</v>
      </c>
      <c r="L65" s="587">
        <v>131638</v>
      </c>
      <c r="M65" s="570">
        <v>1</v>
      </c>
      <c r="N65" s="570">
        <v>1079</v>
      </c>
      <c r="O65" s="587">
        <v>96</v>
      </c>
      <c r="P65" s="587">
        <v>103776</v>
      </c>
      <c r="Q65" s="575">
        <v>0.78834379130646171</v>
      </c>
      <c r="R65" s="588">
        <v>1081</v>
      </c>
    </row>
    <row r="66" spans="1:18" ht="14.45" customHeight="1" x14ac:dyDescent="0.2">
      <c r="A66" s="569" t="s">
        <v>1542</v>
      </c>
      <c r="B66" s="570" t="s">
        <v>1543</v>
      </c>
      <c r="C66" s="570" t="s">
        <v>454</v>
      </c>
      <c r="D66" s="570" t="s">
        <v>1544</v>
      </c>
      <c r="E66" s="570" t="s">
        <v>1665</v>
      </c>
      <c r="F66" s="570" t="s">
        <v>1666</v>
      </c>
      <c r="G66" s="587">
        <v>559</v>
      </c>
      <c r="H66" s="587">
        <v>84968</v>
      </c>
      <c r="I66" s="570">
        <v>1.1743697478991597</v>
      </c>
      <c r="J66" s="570">
        <v>152</v>
      </c>
      <c r="K66" s="587">
        <v>476</v>
      </c>
      <c r="L66" s="587">
        <v>72352</v>
      </c>
      <c r="M66" s="570">
        <v>1</v>
      </c>
      <c r="N66" s="570">
        <v>152</v>
      </c>
      <c r="O66" s="587">
        <v>365</v>
      </c>
      <c r="P66" s="587">
        <v>55845</v>
      </c>
      <c r="Q66" s="575">
        <v>0.77185150375939848</v>
      </c>
      <c r="R66" s="588">
        <v>153</v>
      </c>
    </row>
    <row r="67" spans="1:18" ht="14.45" customHeight="1" thickBot="1" x14ac:dyDescent="0.25">
      <c r="A67" s="577" t="s">
        <v>1542</v>
      </c>
      <c r="B67" s="578" t="s">
        <v>1543</v>
      </c>
      <c r="C67" s="578" t="s">
        <v>454</v>
      </c>
      <c r="D67" s="578" t="s">
        <v>1544</v>
      </c>
      <c r="E67" s="578" t="s">
        <v>1667</v>
      </c>
      <c r="F67" s="578" t="s">
        <v>1668</v>
      </c>
      <c r="G67" s="589"/>
      <c r="H67" s="589"/>
      <c r="I67" s="578"/>
      <c r="J67" s="578"/>
      <c r="K67" s="589"/>
      <c r="L67" s="589"/>
      <c r="M67" s="578"/>
      <c r="N67" s="578"/>
      <c r="O67" s="589">
        <v>65</v>
      </c>
      <c r="P67" s="589">
        <v>0</v>
      </c>
      <c r="Q67" s="583"/>
      <c r="R67" s="590">
        <v>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2CF0FF0-DD89-456E-AA40-ECCCA494D5DC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1670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131118</v>
      </c>
      <c r="I3" s="103">
        <f t="shared" si="0"/>
        <v>32736385</v>
      </c>
      <c r="J3" s="74"/>
      <c r="K3" s="74"/>
      <c r="L3" s="103">
        <f t="shared" si="0"/>
        <v>141288</v>
      </c>
      <c r="M3" s="103">
        <f t="shared" si="0"/>
        <v>35462059</v>
      </c>
      <c r="N3" s="74"/>
      <c r="O3" s="74"/>
      <c r="P3" s="103">
        <f t="shared" si="0"/>
        <v>124841</v>
      </c>
      <c r="Q3" s="103">
        <f t="shared" si="0"/>
        <v>45601777</v>
      </c>
      <c r="R3" s="75">
        <f>IF(M3=0,0,Q3/M3)</f>
        <v>1.285931451414031</v>
      </c>
      <c r="S3" s="104">
        <f>IF(P3=0,0,Q3/P3)</f>
        <v>365.27885069808798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0"/>
      <c r="B5" s="620"/>
      <c r="C5" s="621"/>
      <c r="D5" s="630"/>
      <c r="E5" s="622"/>
      <c r="F5" s="623"/>
      <c r="G5" s="624"/>
      <c r="H5" s="625" t="s">
        <v>71</v>
      </c>
      <c r="I5" s="626" t="s">
        <v>14</v>
      </c>
      <c r="J5" s="627"/>
      <c r="K5" s="627"/>
      <c r="L5" s="625" t="s">
        <v>71</v>
      </c>
      <c r="M5" s="626" t="s">
        <v>14</v>
      </c>
      <c r="N5" s="627"/>
      <c r="O5" s="627"/>
      <c r="P5" s="625" t="s">
        <v>71</v>
      </c>
      <c r="Q5" s="626" t="s">
        <v>14</v>
      </c>
      <c r="R5" s="628"/>
      <c r="S5" s="629"/>
    </row>
    <row r="6" spans="1:19" ht="14.45" customHeight="1" x14ac:dyDescent="0.2">
      <c r="A6" s="562" t="s">
        <v>1542</v>
      </c>
      <c r="B6" s="563" t="s">
        <v>1543</v>
      </c>
      <c r="C6" s="563" t="s">
        <v>454</v>
      </c>
      <c r="D6" s="563" t="s">
        <v>1538</v>
      </c>
      <c r="E6" s="563" t="s">
        <v>1544</v>
      </c>
      <c r="F6" s="563" t="s">
        <v>1545</v>
      </c>
      <c r="G6" s="563" t="s">
        <v>1546</v>
      </c>
      <c r="H6" s="116">
        <v>496</v>
      </c>
      <c r="I6" s="116">
        <v>86304</v>
      </c>
      <c r="J6" s="563">
        <v>0.79929613336420469</v>
      </c>
      <c r="K6" s="563">
        <v>174</v>
      </c>
      <c r="L6" s="116">
        <v>617</v>
      </c>
      <c r="M6" s="116">
        <v>107975</v>
      </c>
      <c r="N6" s="563">
        <v>1</v>
      </c>
      <c r="O6" s="563">
        <v>175</v>
      </c>
      <c r="P6" s="116">
        <v>613</v>
      </c>
      <c r="Q6" s="116">
        <v>107888</v>
      </c>
      <c r="R6" s="568">
        <v>0.99919425793007643</v>
      </c>
      <c r="S6" s="586">
        <v>176</v>
      </c>
    </row>
    <row r="7" spans="1:19" ht="14.45" customHeight="1" x14ac:dyDescent="0.2">
      <c r="A7" s="569" t="s">
        <v>1542</v>
      </c>
      <c r="B7" s="570" t="s">
        <v>1543</v>
      </c>
      <c r="C7" s="570" t="s">
        <v>454</v>
      </c>
      <c r="D7" s="570" t="s">
        <v>1538</v>
      </c>
      <c r="E7" s="570" t="s">
        <v>1544</v>
      </c>
      <c r="F7" s="570" t="s">
        <v>1547</v>
      </c>
      <c r="G7" s="570" t="s">
        <v>1548</v>
      </c>
      <c r="H7" s="587">
        <v>4233</v>
      </c>
      <c r="I7" s="587">
        <v>816969</v>
      </c>
      <c r="J7" s="570">
        <v>0.98950982885796301</v>
      </c>
      <c r="K7" s="570">
        <v>193</v>
      </c>
      <c r="L7" s="587">
        <v>4234</v>
      </c>
      <c r="M7" s="587">
        <v>825630</v>
      </c>
      <c r="N7" s="570">
        <v>1</v>
      </c>
      <c r="O7" s="570">
        <v>195</v>
      </c>
      <c r="P7" s="587">
        <v>3306</v>
      </c>
      <c r="Q7" s="587">
        <v>647976</v>
      </c>
      <c r="R7" s="575">
        <v>0.78482613277133828</v>
      </c>
      <c r="S7" s="588">
        <v>196</v>
      </c>
    </row>
    <row r="8" spans="1:19" ht="14.45" customHeight="1" x14ac:dyDescent="0.2">
      <c r="A8" s="569" t="s">
        <v>1542</v>
      </c>
      <c r="B8" s="570" t="s">
        <v>1543</v>
      </c>
      <c r="C8" s="570" t="s">
        <v>454</v>
      </c>
      <c r="D8" s="570" t="s">
        <v>1538</v>
      </c>
      <c r="E8" s="570" t="s">
        <v>1544</v>
      </c>
      <c r="F8" s="570" t="s">
        <v>1549</v>
      </c>
      <c r="G8" s="570" t="s">
        <v>1550</v>
      </c>
      <c r="H8" s="587">
        <v>4211</v>
      </c>
      <c r="I8" s="587">
        <v>320036</v>
      </c>
      <c r="J8" s="570">
        <v>0.91347509633223922</v>
      </c>
      <c r="K8" s="570">
        <v>76</v>
      </c>
      <c r="L8" s="587">
        <v>4550</v>
      </c>
      <c r="M8" s="587">
        <v>350350</v>
      </c>
      <c r="N8" s="570">
        <v>1</v>
      </c>
      <c r="O8" s="570">
        <v>77</v>
      </c>
      <c r="P8" s="587">
        <v>2584</v>
      </c>
      <c r="Q8" s="587">
        <v>201552</v>
      </c>
      <c r="R8" s="575">
        <v>0.57528756957328386</v>
      </c>
      <c r="S8" s="588">
        <v>78</v>
      </c>
    </row>
    <row r="9" spans="1:19" ht="14.45" customHeight="1" x14ac:dyDescent="0.2">
      <c r="A9" s="569" t="s">
        <v>1542</v>
      </c>
      <c r="B9" s="570" t="s">
        <v>1543</v>
      </c>
      <c r="C9" s="570" t="s">
        <v>454</v>
      </c>
      <c r="D9" s="570" t="s">
        <v>1538</v>
      </c>
      <c r="E9" s="570" t="s">
        <v>1544</v>
      </c>
      <c r="F9" s="570" t="s">
        <v>1551</v>
      </c>
      <c r="G9" s="570" t="s">
        <v>1552</v>
      </c>
      <c r="H9" s="587">
        <v>35</v>
      </c>
      <c r="I9" s="587">
        <v>10395</v>
      </c>
      <c r="J9" s="570">
        <v>1.4485785953177257</v>
      </c>
      <c r="K9" s="570">
        <v>297</v>
      </c>
      <c r="L9" s="587">
        <v>24</v>
      </c>
      <c r="M9" s="587">
        <v>7176</v>
      </c>
      <c r="N9" s="570">
        <v>1</v>
      </c>
      <c r="O9" s="570">
        <v>299</v>
      </c>
      <c r="P9" s="587">
        <v>35</v>
      </c>
      <c r="Q9" s="587">
        <v>10535</v>
      </c>
      <c r="R9" s="575">
        <v>1.4680880713489408</v>
      </c>
      <c r="S9" s="588">
        <v>301</v>
      </c>
    </row>
    <row r="10" spans="1:19" ht="14.45" customHeight="1" x14ac:dyDescent="0.2">
      <c r="A10" s="569" t="s">
        <v>1542</v>
      </c>
      <c r="B10" s="570" t="s">
        <v>1543</v>
      </c>
      <c r="C10" s="570" t="s">
        <v>454</v>
      </c>
      <c r="D10" s="570" t="s">
        <v>1538</v>
      </c>
      <c r="E10" s="570" t="s">
        <v>1544</v>
      </c>
      <c r="F10" s="570" t="s">
        <v>1553</v>
      </c>
      <c r="G10" s="570" t="s">
        <v>1554</v>
      </c>
      <c r="H10" s="587">
        <v>1953</v>
      </c>
      <c r="I10" s="587">
        <v>499968</v>
      </c>
      <c r="J10" s="570">
        <v>0.93075138783914102</v>
      </c>
      <c r="K10" s="570">
        <v>256</v>
      </c>
      <c r="L10" s="587">
        <v>2074</v>
      </c>
      <c r="M10" s="587">
        <v>537166</v>
      </c>
      <c r="N10" s="570">
        <v>1</v>
      </c>
      <c r="O10" s="570">
        <v>259</v>
      </c>
      <c r="P10" s="587">
        <v>1692</v>
      </c>
      <c r="Q10" s="587">
        <v>441612</v>
      </c>
      <c r="R10" s="575">
        <v>0.82211457910590025</v>
      </c>
      <c r="S10" s="588">
        <v>261</v>
      </c>
    </row>
    <row r="11" spans="1:19" ht="14.45" customHeight="1" x14ac:dyDescent="0.2">
      <c r="A11" s="569" t="s">
        <v>1542</v>
      </c>
      <c r="B11" s="570" t="s">
        <v>1543</v>
      </c>
      <c r="C11" s="570" t="s">
        <v>454</v>
      </c>
      <c r="D11" s="570" t="s">
        <v>1538</v>
      </c>
      <c r="E11" s="570" t="s">
        <v>1544</v>
      </c>
      <c r="F11" s="570" t="s">
        <v>1555</v>
      </c>
      <c r="G11" s="570" t="s">
        <v>1556</v>
      </c>
      <c r="H11" s="587">
        <v>117</v>
      </c>
      <c r="I11" s="587">
        <v>11700</v>
      </c>
      <c r="J11" s="570">
        <v>1.3956817368483836</v>
      </c>
      <c r="K11" s="570">
        <v>100</v>
      </c>
      <c r="L11" s="587">
        <v>83</v>
      </c>
      <c r="M11" s="587">
        <v>8383</v>
      </c>
      <c r="N11" s="570">
        <v>1</v>
      </c>
      <c r="O11" s="570">
        <v>101</v>
      </c>
      <c r="P11" s="587">
        <v>100</v>
      </c>
      <c r="Q11" s="587">
        <v>10100</v>
      </c>
      <c r="R11" s="575">
        <v>1.2048192771084338</v>
      </c>
      <c r="S11" s="588">
        <v>101</v>
      </c>
    </row>
    <row r="12" spans="1:19" ht="14.45" customHeight="1" x14ac:dyDescent="0.2">
      <c r="A12" s="569" t="s">
        <v>1542</v>
      </c>
      <c r="B12" s="570" t="s">
        <v>1543</v>
      </c>
      <c r="C12" s="570" t="s">
        <v>454</v>
      </c>
      <c r="D12" s="570" t="s">
        <v>1538</v>
      </c>
      <c r="E12" s="570" t="s">
        <v>1544</v>
      </c>
      <c r="F12" s="570" t="s">
        <v>1557</v>
      </c>
      <c r="G12" s="570" t="s">
        <v>1558</v>
      </c>
      <c r="H12" s="587">
        <v>108</v>
      </c>
      <c r="I12" s="587">
        <v>37908</v>
      </c>
      <c r="J12" s="570">
        <v>0.92838949843260188</v>
      </c>
      <c r="K12" s="570">
        <v>351</v>
      </c>
      <c r="L12" s="587">
        <v>116</v>
      </c>
      <c r="M12" s="587">
        <v>40832</v>
      </c>
      <c r="N12" s="570">
        <v>1</v>
      </c>
      <c r="O12" s="570">
        <v>352</v>
      </c>
      <c r="P12" s="587">
        <v>94</v>
      </c>
      <c r="Q12" s="587">
        <v>33182</v>
      </c>
      <c r="R12" s="575">
        <v>0.81264694357366773</v>
      </c>
      <c r="S12" s="588">
        <v>353</v>
      </c>
    </row>
    <row r="13" spans="1:19" ht="14.45" customHeight="1" x14ac:dyDescent="0.2">
      <c r="A13" s="569" t="s">
        <v>1542</v>
      </c>
      <c r="B13" s="570" t="s">
        <v>1543</v>
      </c>
      <c r="C13" s="570" t="s">
        <v>454</v>
      </c>
      <c r="D13" s="570" t="s">
        <v>1538</v>
      </c>
      <c r="E13" s="570" t="s">
        <v>1544</v>
      </c>
      <c r="F13" s="570" t="s">
        <v>1559</v>
      </c>
      <c r="G13" s="570" t="s">
        <v>1560</v>
      </c>
      <c r="H13" s="587">
        <v>5266</v>
      </c>
      <c r="I13" s="587">
        <v>5634620</v>
      </c>
      <c r="J13" s="570">
        <v>0.83632374486947203</v>
      </c>
      <c r="K13" s="570">
        <v>1070</v>
      </c>
      <c r="L13" s="587">
        <v>6279</v>
      </c>
      <c r="M13" s="587">
        <v>6737367</v>
      </c>
      <c r="N13" s="570">
        <v>1</v>
      </c>
      <c r="O13" s="570">
        <v>1073</v>
      </c>
      <c r="P13" s="587">
        <v>13719</v>
      </c>
      <c r="Q13" s="587">
        <v>14747925</v>
      </c>
      <c r="R13" s="575">
        <v>2.1889745652864092</v>
      </c>
      <c r="S13" s="588">
        <v>1075</v>
      </c>
    </row>
    <row r="14" spans="1:19" ht="14.45" customHeight="1" x14ac:dyDescent="0.2">
      <c r="A14" s="569" t="s">
        <v>1542</v>
      </c>
      <c r="B14" s="570" t="s">
        <v>1543</v>
      </c>
      <c r="C14" s="570" t="s">
        <v>454</v>
      </c>
      <c r="D14" s="570" t="s">
        <v>1538</v>
      </c>
      <c r="E14" s="570" t="s">
        <v>1544</v>
      </c>
      <c r="F14" s="570" t="s">
        <v>1561</v>
      </c>
      <c r="G14" s="570" t="s">
        <v>1562</v>
      </c>
      <c r="H14" s="587">
        <v>11704</v>
      </c>
      <c r="I14" s="587">
        <v>538384</v>
      </c>
      <c r="J14" s="570">
        <v>0.89913490764554593</v>
      </c>
      <c r="K14" s="570">
        <v>46</v>
      </c>
      <c r="L14" s="587">
        <v>12740</v>
      </c>
      <c r="M14" s="587">
        <v>598780</v>
      </c>
      <c r="N14" s="570">
        <v>1</v>
      </c>
      <c r="O14" s="570">
        <v>47</v>
      </c>
      <c r="P14" s="587">
        <v>7528</v>
      </c>
      <c r="Q14" s="587">
        <v>353816</v>
      </c>
      <c r="R14" s="575">
        <v>0.590894819466248</v>
      </c>
      <c r="S14" s="588">
        <v>47</v>
      </c>
    </row>
    <row r="15" spans="1:19" ht="14.45" customHeight="1" x14ac:dyDescent="0.2">
      <c r="A15" s="569" t="s">
        <v>1542</v>
      </c>
      <c r="B15" s="570" t="s">
        <v>1543</v>
      </c>
      <c r="C15" s="570" t="s">
        <v>454</v>
      </c>
      <c r="D15" s="570" t="s">
        <v>1538</v>
      </c>
      <c r="E15" s="570" t="s">
        <v>1544</v>
      </c>
      <c r="F15" s="570" t="s">
        <v>1563</v>
      </c>
      <c r="G15" s="570" t="s">
        <v>1564</v>
      </c>
      <c r="H15" s="587">
        <v>5121</v>
      </c>
      <c r="I15" s="587">
        <v>1776987</v>
      </c>
      <c r="J15" s="570">
        <v>0.87316766121043443</v>
      </c>
      <c r="K15" s="570">
        <v>347</v>
      </c>
      <c r="L15" s="587">
        <v>5848</v>
      </c>
      <c r="M15" s="587">
        <v>2035104</v>
      </c>
      <c r="N15" s="570">
        <v>1</v>
      </c>
      <c r="O15" s="570">
        <v>348</v>
      </c>
      <c r="P15" s="587">
        <v>4333</v>
      </c>
      <c r="Q15" s="587">
        <v>1507884</v>
      </c>
      <c r="R15" s="575">
        <v>0.74093707250342</v>
      </c>
      <c r="S15" s="588">
        <v>348</v>
      </c>
    </row>
    <row r="16" spans="1:19" ht="14.45" customHeight="1" x14ac:dyDescent="0.2">
      <c r="A16" s="569" t="s">
        <v>1542</v>
      </c>
      <c r="B16" s="570" t="s">
        <v>1543</v>
      </c>
      <c r="C16" s="570" t="s">
        <v>454</v>
      </c>
      <c r="D16" s="570" t="s">
        <v>1538</v>
      </c>
      <c r="E16" s="570" t="s">
        <v>1544</v>
      </c>
      <c r="F16" s="570" t="s">
        <v>1565</v>
      </c>
      <c r="G16" s="570" t="s">
        <v>1566</v>
      </c>
      <c r="H16" s="587">
        <v>1397</v>
      </c>
      <c r="I16" s="587">
        <v>71247</v>
      </c>
      <c r="J16" s="570">
        <v>1.223292469352014</v>
      </c>
      <c r="K16" s="570">
        <v>51</v>
      </c>
      <c r="L16" s="587">
        <v>1142</v>
      </c>
      <c r="M16" s="587">
        <v>58242</v>
      </c>
      <c r="N16" s="570">
        <v>1</v>
      </c>
      <c r="O16" s="570">
        <v>51</v>
      </c>
      <c r="P16" s="587">
        <v>1075</v>
      </c>
      <c r="Q16" s="587">
        <v>55900</v>
      </c>
      <c r="R16" s="575">
        <v>0.95978846880258228</v>
      </c>
      <c r="S16" s="588">
        <v>52</v>
      </c>
    </row>
    <row r="17" spans="1:19" ht="14.45" customHeight="1" x14ac:dyDescent="0.2">
      <c r="A17" s="569" t="s">
        <v>1542</v>
      </c>
      <c r="B17" s="570" t="s">
        <v>1543</v>
      </c>
      <c r="C17" s="570" t="s">
        <v>454</v>
      </c>
      <c r="D17" s="570" t="s">
        <v>1538</v>
      </c>
      <c r="E17" s="570" t="s">
        <v>1544</v>
      </c>
      <c r="F17" s="570" t="s">
        <v>1567</v>
      </c>
      <c r="G17" s="570" t="s">
        <v>1568</v>
      </c>
      <c r="H17" s="587">
        <v>681</v>
      </c>
      <c r="I17" s="587">
        <v>59928</v>
      </c>
      <c r="J17" s="570">
        <v>0.91736827603098303</v>
      </c>
      <c r="K17" s="570">
        <v>88</v>
      </c>
      <c r="L17" s="587">
        <v>734</v>
      </c>
      <c r="M17" s="587">
        <v>65326</v>
      </c>
      <c r="N17" s="570">
        <v>1</v>
      </c>
      <c r="O17" s="570">
        <v>89</v>
      </c>
      <c r="P17" s="587">
        <v>265</v>
      </c>
      <c r="Q17" s="587">
        <v>23850</v>
      </c>
      <c r="R17" s="575">
        <v>0.36509200012246273</v>
      </c>
      <c r="S17" s="588">
        <v>90</v>
      </c>
    </row>
    <row r="18" spans="1:19" ht="14.45" customHeight="1" x14ac:dyDescent="0.2">
      <c r="A18" s="569" t="s">
        <v>1542</v>
      </c>
      <c r="B18" s="570" t="s">
        <v>1543</v>
      </c>
      <c r="C18" s="570" t="s">
        <v>454</v>
      </c>
      <c r="D18" s="570" t="s">
        <v>1538</v>
      </c>
      <c r="E18" s="570" t="s">
        <v>1544</v>
      </c>
      <c r="F18" s="570" t="s">
        <v>1569</v>
      </c>
      <c r="G18" s="570" t="s">
        <v>1570</v>
      </c>
      <c r="H18" s="587">
        <v>17622</v>
      </c>
      <c r="I18" s="587">
        <v>6643494</v>
      </c>
      <c r="J18" s="570">
        <v>0.95176979055458422</v>
      </c>
      <c r="K18" s="570">
        <v>377</v>
      </c>
      <c r="L18" s="587">
        <v>18466</v>
      </c>
      <c r="M18" s="587">
        <v>6980148</v>
      </c>
      <c r="N18" s="570">
        <v>1</v>
      </c>
      <c r="O18" s="570">
        <v>378</v>
      </c>
      <c r="P18" s="587">
        <v>13319</v>
      </c>
      <c r="Q18" s="587">
        <v>5034582</v>
      </c>
      <c r="R18" s="575">
        <v>0.72127152604787181</v>
      </c>
      <c r="S18" s="588">
        <v>378</v>
      </c>
    </row>
    <row r="19" spans="1:19" ht="14.45" customHeight="1" x14ac:dyDescent="0.2">
      <c r="A19" s="569" t="s">
        <v>1542</v>
      </c>
      <c r="B19" s="570" t="s">
        <v>1543</v>
      </c>
      <c r="C19" s="570" t="s">
        <v>454</v>
      </c>
      <c r="D19" s="570" t="s">
        <v>1538</v>
      </c>
      <c r="E19" s="570" t="s">
        <v>1544</v>
      </c>
      <c r="F19" s="570" t="s">
        <v>1571</v>
      </c>
      <c r="G19" s="570" t="s">
        <v>1572</v>
      </c>
      <c r="H19" s="587">
        <v>568</v>
      </c>
      <c r="I19" s="587">
        <v>19312</v>
      </c>
      <c r="J19" s="570">
        <v>0.96598639455782309</v>
      </c>
      <c r="K19" s="570">
        <v>34</v>
      </c>
      <c r="L19" s="587">
        <v>588</v>
      </c>
      <c r="M19" s="587">
        <v>19992</v>
      </c>
      <c r="N19" s="570">
        <v>1</v>
      </c>
      <c r="O19" s="570">
        <v>34</v>
      </c>
      <c r="P19" s="587">
        <v>390</v>
      </c>
      <c r="Q19" s="587">
        <v>13650</v>
      </c>
      <c r="R19" s="575">
        <v>0.6827731092436975</v>
      </c>
      <c r="S19" s="588">
        <v>35</v>
      </c>
    </row>
    <row r="20" spans="1:19" ht="14.45" customHeight="1" x14ac:dyDescent="0.2">
      <c r="A20" s="569" t="s">
        <v>1542</v>
      </c>
      <c r="B20" s="570" t="s">
        <v>1543</v>
      </c>
      <c r="C20" s="570" t="s">
        <v>454</v>
      </c>
      <c r="D20" s="570" t="s">
        <v>1538</v>
      </c>
      <c r="E20" s="570" t="s">
        <v>1544</v>
      </c>
      <c r="F20" s="570" t="s">
        <v>1573</v>
      </c>
      <c r="G20" s="570" t="s">
        <v>1574</v>
      </c>
      <c r="H20" s="587">
        <v>385</v>
      </c>
      <c r="I20" s="587">
        <v>201740</v>
      </c>
      <c r="J20" s="570">
        <v>0.8713529856386999</v>
      </c>
      <c r="K20" s="570">
        <v>524</v>
      </c>
      <c r="L20" s="587">
        <v>441</v>
      </c>
      <c r="M20" s="587">
        <v>231525</v>
      </c>
      <c r="N20" s="570">
        <v>1</v>
      </c>
      <c r="O20" s="570">
        <v>525</v>
      </c>
      <c r="P20" s="587">
        <v>479</v>
      </c>
      <c r="Q20" s="587">
        <v>251475</v>
      </c>
      <c r="R20" s="575">
        <v>1.0861678004535147</v>
      </c>
      <c r="S20" s="588">
        <v>525</v>
      </c>
    </row>
    <row r="21" spans="1:19" ht="14.45" customHeight="1" x14ac:dyDescent="0.2">
      <c r="A21" s="569" t="s">
        <v>1542</v>
      </c>
      <c r="B21" s="570" t="s">
        <v>1543</v>
      </c>
      <c r="C21" s="570" t="s">
        <v>454</v>
      </c>
      <c r="D21" s="570" t="s">
        <v>1538</v>
      </c>
      <c r="E21" s="570" t="s">
        <v>1544</v>
      </c>
      <c r="F21" s="570" t="s">
        <v>1575</v>
      </c>
      <c r="G21" s="570" t="s">
        <v>1576</v>
      </c>
      <c r="H21" s="587">
        <v>336</v>
      </c>
      <c r="I21" s="587">
        <v>19152</v>
      </c>
      <c r="J21" s="570">
        <v>1.079107505070994</v>
      </c>
      <c r="K21" s="570">
        <v>57</v>
      </c>
      <c r="L21" s="587">
        <v>306</v>
      </c>
      <c r="M21" s="587">
        <v>17748</v>
      </c>
      <c r="N21" s="570">
        <v>1</v>
      </c>
      <c r="O21" s="570">
        <v>58</v>
      </c>
      <c r="P21" s="587">
        <v>263</v>
      </c>
      <c r="Q21" s="587">
        <v>15254</v>
      </c>
      <c r="R21" s="575">
        <v>0.85947712418300659</v>
      </c>
      <c r="S21" s="588">
        <v>58</v>
      </c>
    </row>
    <row r="22" spans="1:19" ht="14.45" customHeight="1" x14ac:dyDescent="0.2">
      <c r="A22" s="569" t="s">
        <v>1542</v>
      </c>
      <c r="B22" s="570" t="s">
        <v>1543</v>
      </c>
      <c r="C22" s="570" t="s">
        <v>454</v>
      </c>
      <c r="D22" s="570" t="s">
        <v>1538</v>
      </c>
      <c r="E22" s="570" t="s">
        <v>1544</v>
      </c>
      <c r="F22" s="570" t="s">
        <v>1577</v>
      </c>
      <c r="G22" s="570" t="s">
        <v>1578</v>
      </c>
      <c r="H22" s="587">
        <v>826</v>
      </c>
      <c r="I22" s="587">
        <v>185850</v>
      </c>
      <c r="J22" s="570">
        <v>1.6251880093742348</v>
      </c>
      <c r="K22" s="570">
        <v>225</v>
      </c>
      <c r="L22" s="587">
        <v>506</v>
      </c>
      <c r="M22" s="587">
        <v>114356</v>
      </c>
      <c r="N22" s="570">
        <v>1</v>
      </c>
      <c r="O22" s="570">
        <v>226</v>
      </c>
      <c r="P22" s="587">
        <v>378</v>
      </c>
      <c r="Q22" s="587">
        <v>85806</v>
      </c>
      <c r="R22" s="575">
        <v>0.75034104026023996</v>
      </c>
      <c r="S22" s="588">
        <v>227</v>
      </c>
    </row>
    <row r="23" spans="1:19" ht="14.45" customHeight="1" x14ac:dyDescent="0.2">
      <c r="A23" s="569" t="s">
        <v>1542</v>
      </c>
      <c r="B23" s="570" t="s">
        <v>1543</v>
      </c>
      <c r="C23" s="570" t="s">
        <v>454</v>
      </c>
      <c r="D23" s="570" t="s">
        <v>1538</v>
      </c>
      <c r="E23" s="570" t="s">
        <v>1544</v>
      </c>
      <c r="F23" s="570" t="s">
        <v>1579</v>
      </c>
      <c r="G23" s="570" t="s">
        <v>1580</v>
      </c>
      <c r="H23" s="587">
        <v>808</v>
      </c>
      <c r="I23" s="587">
        <v>447632</v>
      </c>
      <c r="J23" s="570">
        <v>1.656148139926374</v>
      </c>
      <c r="K23" s="570">
        <v>554</v>
      </c>
      <c r="L23" s="587">
        <v>487</v>
      </c>
      <c r="M23" s="587">
        <v>270285</v>
      </c>
      <c r="N23" s="570">
        <v>1</v>
      </c>
      <c r="O23" s="570">
        <v>555</v>
      </c>
      <c r="P23" s="587">
        <v>378</v>
      </c>
      <c r="Q23" s="587">
        <v>210546</v>
      </c>
      <c r="R23" s="575">
        <v>0.7789777457128586</v>
      </c>
      <c r="S23" s="588">
        <v>557</v>
      </c>
    </row>
    <row r="24" spans="1:19" ht="14.45" customHeight="1" x14ac:dyDescent="0.2">
      <c r="A24" s="569" t="s">
        <v>1542</v>
      </c>
      <c r="B24" s="570" t="s">
        <v>1543</v>
      </c>
      <c r="C24" s="570" t="s">
        <v>454</v>
      </c>
      <c r="D24" s="570" t="s">
        <v>1538</v>
      </c>
      <c r="E24" s="570" t="s">
        <v>1544</v>
      </c>
      <c r="F24" s="570" t="s">
        <v>1581</v>
      </c>
      <c r="G24" s="570" t="s">
        <v>1582</v>
      </c>
      <c r="H24" s="587">
        <v>1114</v>
      </c>
      <c r="I24" s="587">
        <v>238396</v>
      </c>
      <c r="J24" s="570">
        <v>1.1025826025826027</v>
      </c>
      <c r="K24" s="570">
        <v>214</v>
      </c>
      <c r="L24" s="587">
        <v>1001</v>
      </c>
      <c r="M24" s="587">
        <v>216216</v>
      </c>
      <c r="N24" s="570">
        <v>1</v>
      </c>
      <c r="O24" s="570">
        <v>216</v>
      </c>
      <c r="P24" s="587">
        <v>488</v>
      </c>
      <c r="Q24" s="587">
        <v>105896</v>
      </c>
      <c r="R24" s="575">
        <v>0.48976948976948975</v>
      </c>
      <c r="S24" s="588">
        <v>217</v>
      </c>
    </row>
    <row r="25" spans="1:19" ht="14.45" customHeight="1" x14ac:dyDescent="0.2">
      <c r="A25" s="569" t="s">
        <v>1542</v>
      </c>
      <c r="B25" s="570" t="s">
        <v>1543</v>
      </c>
      <c r="C25" s="570" t="s">
        <v>454</v>
      </c>
      <c r="D25" s="570" t="s">
        <v>1538</v>
      </c>
      <c r="E25" s="570" t="s">
        <v>1544</v>
      </c>
      <c r="F25" s="570" t="s">
        <v>1583</v>
      </c>
      <c r="G25" s="570" t="s">
        <v>1584</v>
      </c>
      <c r="H25" s="587">
        <v>311</v>
      </c>
      <c r="I25" s="587">
        <v>44162</v>
      </c>
      <c r="J25" s="570">
        <v>0.8626401531429464</v>
      </c>
      <c r="K25" s="570">
        <v>142</v>
      </c>
      <c r="L25" s="587">
        <v>358</v>
      </c>
      <c r="M25" s="587">
        <v>51194</v>
      </c>
      <c r="N25" s="570">
        <v>1</v>
      </c>
      <c r="O25" s="570">
        <v>143</v>
      </c>
      <c r="P25" s="587">
        <v>327</v>
      </c>
      <c r="Q25" s="587">
        <v>47088</v>
      </c>
      <c r="R25" s="575">
        <v>0.91979528851037229</v>
      </c>
      <c r="S25" s="588">
        <v>144</v>
      </c>
    </row>
    <row r="26" spans="1:19" ht="14.45" customHeight="1" x14ac:dyDescent="0.2">
      <c r="A26" s="569" t="s">
        <v>1542</v>
      </c>
      <c r="B26" s="570" t="s">
        <v>1543</v>
      </c>
      <c r="C26" s="570" t="s">
        <v>454</v>
      </c>
      <c r="D26" s="570" t="s">
        <v>1538</v>
      </c>
      <c r="E26" s="570" t="s">
        <v>1544</v>
      </c>
      <c r="F26" s="570" t="s">
        <v>1585</v>
      </c>
      <c r="G26" s="570" t="s">
        <v>1586</v>
      </c>
      <c r="H26" s="587">
        <v>25</v>
      </c>
      <c r="I26" s="587">
        <v>5525</v>
      </c>
      <c r="J26" s="570">
        <v>2.7652652652652652</v>
      </c>
      <c r="K26" s="570">
        <v>221</v>
      </c>
      <c r="L26" s="587">
        <v>9</v>
      </c>
      <c r="M26" s="587">
        <v>1998</v>
      </c>
      <c r="N26" s="570">
        <v>1</v>
      </c>
      <c r="O26" s="570">
        <v>222</v>
      </c>
      <c r="P26" s="587">
        <v>12</v>
      </c>
      <c r="Q26" s="587">
        <v>2676</v>
      </c>
      <c r="R26" s="575">
        <v>1.3393393393393394</v>
      </c>
      <c r="S26" s="588">
        <v>223</v>
      </c>
    </row>
    <row r="27" spans="1:19" ht="14.45" customHeight="1" x14ac:dyDescent="0.2">
      <c r="A27" s="569" t="s">
        <v>1542</v>
      </c>
      <c r="B27" s="570" t="s">
        <v>1543</v>
      </c>
      <c r="C27" s="570" t="s">
        <v>454</v>
      </c>
      <c r="D27" s="570" t="s">
        <v>1538</v>
      </c>
      <c r="E27" s="570" t="s">
        <v>1544</v>
      </c>
      <c r="F27" s="570" t="s">
        <v>1587</v>
      </c>
      <c r="G27" s="570" t="s">
        <v>1588</v>
      </c>
      <c r="H27" s="587">
        <v>78</v>
      </c>
      <c r="I27" s="587">
        <v>98358</v>
      </c>
      <c r="J27" s="570">
        <v>1.6071568627450981</v>
      </c>
      <c r="K27" s="570">
        <v>1261</v>
      </c>
      <c r="L27" s="587">
        <v>48</v>
      </c>
      <c r="M27" s="587">
        <v>61200</v>
      </c>
      <c r="N27" s="570">
        <v>1</v>
      </c>
      <c r="O27" s="570">
        <v>1275</v>
      </c>
      <c r="P27" s="587">
        <v>14</v>
      </c>
      <c r="Q27" s="587">
        <v>18018</v>
      </c>
      <c r="R27" s="575">
        <v>0.29441176470588237</v>
      </c>
      <c r="S27" s="588">
        <v>1287</v>
      </c>
    </row>
    <row r="28" spans="1:19" ht="14.45" customHeight="1" x14ac:dyDescent="0.2">
      <c r="A28" s="569" t="s">
        <v>1542</v>
      </c>
      <c r="B28" s="570" t="s">
        <v>1543</v>
      </c>
      <c r="C28" s="570" t="s">
        <v>454</v>
      </c>
      <c r="D28" s="570" t="s">
        <v>1538</v>
      </c>
      <c r="E28" s="570" t="s">
        <v>1544</v>
      </c>
      <c r="F28" s="570" t="s">
        <v>1589</v>
      </c>
      <c r="G28" s="570" t="s">
        <v>1590</v>
      </c>
      <c r="H28" s="587">
        <v>15112</v>
      </c>
      <c r="I28" s="587">
        <v>256904</v>
      </c>
      <c r="J28" s="570">
        <v>0.92774264841303944</v>
      </c>
      <c r="K28" s="570">
        <v>17</v>
      </c>
      <c r="L28" s="587">
        <v>16289</v>
      </c>
      <c r="M28" s="587">
        <v>276913</v>
      </c>
      <c r="N28" s="570">
        <v>1</v>
      </c>
      <c r="O28" s="570">
        <v>17</v>
      </c>
      <c r="P28" s="587">
        <v>11547</v>
      </c>
      <c r="Q28" s="587">
        <v>196299</v>
      </c>
      <c r="R28" s="575">
        <v>0.70888329547547424</v>
      </c>
      <c r="S28" s="588">
        <v>17</v>
      </c>
    </row>
    <row r="29" spans="1:19" ht="14.45" customHeight="1" x14ac:dyDescent="0.2">
      <c r="A29" s="569" t="s">
        <v>1542</v>
      </c>
      <c r="B29" s="570" t="s">
        <v>1543</v>
      </c>
      <c r="C29" s="570" t="s">
        <v>454</v>
      </c>
      <c r="D29" s="570" t="s">
        <v>1538</v>
      </c>
      <c r="E29" s="570" t="s">
        <v>1544</v>
      </c>
      <c r="F29" s="570" t="s">
        <v>1591</v>
      </c>
      <c r="G29" s="570" t="s">
        <v>1592</v>
      </c>
      <c r="H29" s="587">
        <v>540</v>
      </c>
      <c r="I29" s="587">
        <v>77220</v>
      </c>
      <c r="J29" s="570">
        <v>0.84984152139461178</v>
      </c>
      <c r="K29" s="570">
        <v>143</v>
      </c>
      <c r="L29" s="587">
        <v>631</v>
      </c>
      <c r="M29" s="587">
        <v>90864</v>
      </c>
      <c r="N29" s="570">
        <v>1</v>
      </c>
      <c r="O29" s="570">
        <v>144</v>
      </c>
      <c r="P29" s="587">
        <v>506</v>
      </c>
      <c r="Q29" s="587">
        <v>73370</v>
      </c>
      <c r="R29" s="575">
        <v>0.80747050537066389</v>
      </c>
      <c r="S29" s="588">
        <v>145</v>
      </c>
    </row>
    <row r="30" spans="1:19" ht="14.45" customHeight="1" x14ac:dyDescent="0.2">
      <c r="A30" s="569" t="s">
        <v>1542</v>
      </c>
      <c r="B30" s="570" t="s">
        <v>1543</v>
      </c>
      <c r="C30" s="570" t="s">
        <v>454</v>
      </c>
      <c r="D30" s="570" t="s">
        <v>1538</v>
      </c>
      <c r="E30" s="570" t="s">
        <v>1544</v>
      </c>
      <c r="F30" s="570" t="s">
        <v>1593</v>
      </c>
      <c r="G30" s="570" t="s">
        <v>1594</v>
      </c>
      <c r="H30" s="587">
        <v>292</v>
      </c>
      <c r="I30" s="587">
        <v>18980</v>
      </c>
      <c r="J30" s="570">
        <v>1.0572638146167559</v>
      </c>
      <c r="K30" s="570">
        <v>65</v>
      </c>
      <c r="L30" s="587">
        <v>272</v>
      </c>
      <c r="M30" s="587">
        <v>17952</v>
      </c>
      <c r="N30" s="570">
        <v>1</v>
      </c>
      <c r="O30" s="570">
        <v>66</v>
      </c>
      <c r="P30" s="587">
        <v>147</v>
      </c>
      <c r="Q30" s="587">
        <v>9849</v>
      </c>
      <c r="R30" s="575">
        <v>0.54862967914438499</v>
      </c>
      <c r="S30" s="588">
        <v>67</v>
      </c>
    </row>
    <row r="31" spans="1:19" ht="14.45" customHeight="1" x14ac:dyDescent="0.2">
      <c r="A31" s="569" t="s">
        <v>1542</v>
      </c>
      <c r="B31" s="570" t="s">
        <v>1543</v>
      </c>
      <c r="C31" s="570" t="s">
        <v>454</v>
      </c>
      <c r="D31" s="570" t="s">
        <v>1538</v>
      </c>
      <c r="E31" s="570" t="s">
        <v>1544</v>
      </c>
      <c r="F31" s="570" t="s">
        <v>1595</v>
      </c>
      <c r="G31" s="570" t="s">
        <v>1596</v>
      </c>
      <c r="H31" s="587">
        <v>3460</v>
      </c>
      <c r="I31" s="587">
        <v>148780</v>
      </c>
      <c r="J31" s="570">
        <v>0.8251253383024979</v>
      </c>
      <c r="K31" s="570">
        <v>43</v>
      </c>
      <c r="L31" s="587">
        <v>4098</v>
      </c>
      <c r="M31" s="587">
        <v>180312</v>
      </c>
      <c r="N31" s="570">
        <v>1</v>
      </c>
      <c r="O31" s="570">
        <v>44</v>
      </c>
      <c r="P31" s="587">
        <v>3569</v>
      </c>
      <c r="Q31" s="587">
        <v>160605</v>
      </c>
      <c r="R31" s="575">
        <v>0.89070610941035533</v>
      </c>
      <c r="S31" s="588">
        <v>45</v>
      </c>
    </row>
    <row r="32" spans="1:19" ht="14.45" customHeight="1" x14ac:dyDescent="0.2">
      <c r="A32" s="569" t="s">
        <v>1542</v>
      </c>
      <c r="B32" s="570" t="s">
        <v>1543</v>
      </c>
      <c r="C32" s="570" t="s">
        <v>454</v>
      </c>
      <c r="D32" s="570" t="s">
        <v>1538</v>
      </c>
      <c r="E32" s="570" t="s">
        <v>1544</v>
      </c>
      <c r="F32" s="570" t="s">
        <v>1597</v>
      </c>
      <c r="G32" s="570" t="s">
        <v>1598</v>
      </c>
      <c r="H32" s="587">
        <v>9455</v>
      </c>
      <c r="I32" s="587">
        <v>1295335</v>
      </c>
      <c r="J32" s="570">
        <v>0.90875065420141121</v>
      </c>
      <c r="K32" s="570">
        <v>137</v>
      </c>
      <c r="L32" s="587">
        <v>10329</v>
      </c>
      <c r="M32" s="587">
        <v>1425402</v>
      </c>
      <c r="N32" s="570">
        <v>1</v>
      </c>
      <c r="O32" s="570">
        <v>138</v>
      </c>
      <c r="P32" s="587">
        <v>9023</v>
      </c>
      <c r="Q32" s="587">
        <v>1254197</v>
      </c>
      <c r="R32" s="575">
        <v>0.87989002400726246</v>
      </c>
      <c r="S32" s="588">
        <v>139</v>
      </c>
    </row>
    <row r="33" spans="1:19" ht="14.45" customHeight="1" x14ac:dyDescent="0.2">
      <c r="A33" s="569" t="s">
        <v>1542</v>
      </c>
      <c r="B33" s="570" t="s">
        <v>1543</v>
      </c>
      <c r="C33" s="570" t="s">
        <v>454</v>
      </c>
      <c r="D33" s="570" t="s">
        <v>1538</v>
      </c>
      <c r="E33" s="570" t="s">
        <v>1544</v>
      </c>
      <c r="F33" s="570" t="s">
        <v>1599</v>
      </c>
      <c r="G33" s="570" t="s">
        <v>1600</v>
      </c>
      <c r="H33" s="587">
        <v>607</v>
      </c>
      <c r="I33" s="587">
        <v>55237</v>
      </c>
      <c r="J33" s="570">
        <v>0.92654656468062269</v>
      </c>
      <c r="K33" s="570">
        <v>91</v>
      </c>
      <c r="L33" s="587">
        <v>648</v>
      </c>
      <c r="M33" s="587">
        <v>59616</v>
      </c>
      <c r="N33" s="570">
        <v>1</v>
      </c>
      <c r="O33" s="570">
        <v>92</v>
      </c>
      <c r="P33" s="587">
        <v>722</v>
      </c>
      <c r="Q33" s="587">
        <v>67146</v>
      </c>
      <c r="R33" s="575">
        <v>1.1263083735909822</v>
      </c>
      <c r="S33" s="588">
        <v>93</v>
      </c>
    </row>
    <row r="34" spans="1:19" ht="14.45" customHeight="1" x14ac:dyDescent="0.2">
      <c r="A34" s="569" t="s">
        <v>1542</v>
      </c>
      <c r="B34" s="570" t="s">
        <v>1543</v>
      </c>
      <c r="C34" s="570" t="s">
        <v>454</v>
      </c>
      <c r="D34" s="570" t="s">
        <v>1538</v>
      </c>
      <c r="E34" s="570" t="s">
        <v>1544</v>
      </c>
      <c r="F34" s="570" t="s">
        <v>1601</v>
      </c>
      <c r="G34" s="570" t="s">
        <v>1602</v>
      </c>
      <c r="H34" s="587">
        <v>1751</v>
      </c>
      <c r="I34" s="587">
        <v>241638</v>
      </c>
      <c r="J34" s="570">
        <v>1.0601877851877852</v>
      </c>
      <c r="K34" s="570">
        <v>138</v>
      </c>
      <c r="L34" s="587">
        <v>1628</v>
      </c>
      <c r="M34" s="587">
        <v>227920</v>
      </c>
      <c r="N34" s="570">
        <v>1</v>
      </c>
      <c r="O34" s="570">
        <v>140</v>
      </c>
      <c r="P34" s="587">
        <v>1130</v>
      </c>
      <c r="Q34" s="587">
        <v>159330</v>
      </c>
      <c r="R34" s="575">
        <v>0.69906107406107409</v>
      </c>
      <c r="S34" s="588">
        <v>141</v>
      </c>
    </row>
    <row r="35" spans="1:19" ht="14.45" customHeight="1" x14ac:dyDescent="0.2">
      <c r="A35" s="569" t="s">
        <v>1542</v>
      </c>
      <c r="B35" s="570" t="s">
        <v>1543</v>
      </c>
      <c r="C35" s="570" t="s">
        <v>454</v>
      </c>
      <c r="D35" s="570" t="s">
        <v>1538</v>
      </c>
      <c r="E35" s="570" t="s">
        <v>1544</v>
      </c>
      <c r="F35" s="570" t="s">
        <v>1603</v>
      </c>
      <c r="G35" s="570" t="s">
        <v>1604</v>
      </c>
      <c r="H35" s="587">
        <v>1045</v>
      </c>
      <c r="I35" s="587">
        <v>68970</v>
      </c>
      <c r="J35" s="570">
        <v>0.85356798099056952</v>
      </c>
      <c r="K35" s="570">
        <v>66</v>
      </c>
      <c r="L35" s="587">
        <v>1206</v>
      </c>
      <c r="M35" s="587">
        <v>80802</v>
      </c>
      <c r="N35" s="570">
        <v>1</v>
      </c>
      <c r="O35" s="570">
        <v>67</v>
      </c>
      <c r="P35" s="587">
        <v>1050</v>
      </c>
      <c r="Q35" s="587">
        <v>70350</v>
      </c>
      <c r="R35" s="575">
        <v>0.87064676616915426</v>
      </c>
      <c r="S35" s="588">
        <v>67</v>
      </c>
    </row>
    <row r="36" spans="1:19" ht="14.45" customHeight="1" x14ac:dyDescent="0.2">
      <c r="A36" s="569" t="s">
        <v>1542</v>
      </c>
      <c r="B36" s="570" t="s">
        <v>1543</v>
      </c>
      <c r="C36" s="570" t="s">
        <v>454</v>
      </c>
      <c r="D36" s="570" t="s">
        <v>1538</v>
      </c>
      <c r="E36" s="570" t="s">
        <v>1544</v>
      </c>
      <c r="F36" s="570" t="s">
        <v>1605</v>
      </c>
      <c r="G36" s="570" t="s">
        <v>1606</v>
      </c>
      <c r="H36" s="587">
        <v>9235</v>
      </c>
      <c r="I36" s="587">
        <v>3029080</v>
      </c>
      <c r="J36" s="570">
        <v>0.95567055129597367</v>
      </c>
      <c r="K36" s="570">
        <v>328</v>
      </c>
      <c r="L36" s="587">
        <v>9634</v>
      </c>
      <c r="M36" s="587">
        <v>3169586</v>
      </c>
      <c r="N36" s="570">
        <v>1</v>
      </c>
      <c r="O36" s="570">
        <v>329</v>
      </c>
      <c r="P36" s="587">
        <v>6587</v>
      </c>
      <c r="Q36" s="587">
        <v>2167123</v>
      </c>
      <c r="R36" s="575">
        <v>0.68372430973635046</v>
      </c>
      <c r="S36" s="588">
        <v>329</v>
      </c>
    </row>
    <row r="37" spans="1:19" ht="14.45" customHeight="1" x14ac:dyDescent="0.2">
      <c r="A37" s="569" t="s">
        <v>1542</v>
      </c>
      <c r="B37" s="570" t="s">
        <v>1543</v>
      </c>
      <c r="C37" s="570" t="s">
        <v>454</v>
      </c>
      <c r="D37" s="570" t="s">
        <v>1538</v>
      </c>
      <c r="E37" s="570" t="s">
        <v>1544</v>
      </c>
      <c r="F37" s="570" t="s">
        <v>1607</v>
      </c>
      <c r="G37" s="570" t="s">
        <v>1608</v>
      </c>
      <c r="H37" s="587">
        <v>275</v>
      </c>
      <c r="I37" s="587">
        <v>77275</v>
      </c>
      <c r="J37" s="570">
        <v>1.6311001350894967</v>
      </c>
      <c r="K37" s="570">
        <v>281</v>
      </c>
      <c r="L37" s="587">
        <v>168</v>
      </c>
      <c r="M37" s="587">
        <v>47376</v>
      </c>
      <c r="N37" s="570">
        <v>1</v>
      </c>
      <c r="O37" s="570">
        <v>282</v>
      </c>
      <c r="P37" s="587">
        <v>171</v>
      </c>
      <c r="Q37" s="587">
        <v>48564</v>
      </c>
      <c r="R37" s="575">
        <v>1.0250759878419453</v>
      </c>
      <c r="S37" s="588">
        <v>284</v>
      </c>
    </row>
    <row r="38" spans="1:19" ht="14.45" customHeight="1" x14ac:dyDescent="0.2">
      <c r="A38" s="569" t="s">
        <v>1542</v>
      </c>
      <c r="B38" s="570" t="s">
        <v>1543</v>
      </c>
      <c r="C38" s="570" t="s">
        <v>454</v>
      </c>
      <c r="D38" s="570" t="s">
        <v>1538</v>
      </c>
      <c r="E38" s="570" t="s">
        <v>1544</v>
      </c>
      <c r="F38" s="570" t="s">
        <v>1609</v>
      </c>
      <c r="G38" s="570" t="s">
        <v>1610</v>
      </c>
      <c r="H38" s="587">
        <v>1786</v>
      </c>
      <c r="I38" s="587">
        <v>401850</v>
      </c>
      <c r="J38" s="570">
        <v>0.91439272581643427</v>
      </c>
      <c r="K38" s="570">
        <v>225</v>
      </c>
      <c r="L38" s="587">
        <v>1936</v>
      </c>
      <c r="M38" s="587">
        <v>439472</v>
      </c>
      <c r="N38" s="570">
        <v>1</v>
      </c>
      <c r="O38" s="570">
        <v>227</v>
      </c>
      <c r="P38" s="587">
        <v>1514</v>
      </c>
      <c r="Q38" s="587">
        <v>343678</v>
      </c>
      <c r="R38" s="575">
        <v>0.78202479338842978</v>
      </c>
      <c r="S38" s="588">
        <v>227</v>
      </c>
    </row>
    <row r="39" spans="1:19" ht="14.45" customHeight="1" x14ac:dyDescent="0.2">
      <c r="A39" s="569" t="s">
        <v>1542</v>
      </c>
      <c r="B39" s="570" t="s">
        <v>1543</v>
      </c>
      <c r="C39" s="570" t="s">
        <v>454</v>
      </c>
      <c r="D39" s="570" t="s">
        <v>1538</v>
      </c>
      <c r="E39" s="570" t="s">
        <v>1544</v>
      </c>
      <c r="F39" s="570" t="s">
        <v>1611</v>
      </c>
      <c r="G39" s="570" t="s">
        <v>1612</v>
      </c>
      <c r="H39" s="587">
        <v>3828</v>
      </c>
      <c r="I39" s="587">
        <v>275616</v>
      </c>
      <c r="J39" s="570">
        <v>0.84577993813521879</v>
      </c>
      <c r="K39" s="570">
        <v>72</v>
      </c>
      <c r="L39" s="587">
        <v>4526</v>
      </c>
      <c r="M39" s="587">
        <v>325872</v>
      </c>
      <c r="N39" s="570">
        <v>1</v>
      </c>
      <c r="O39" s="570">
        <v>72</v>
      </c>
      <c r="P39" s="587">
        <v>3731</v>
      </c>
      <c r="Q39" s="587">
        <v>272363</v>
      </c>
      <c r="R39" s="575">
        <v>0.83579749103942658</v>
      </c>
      <c r="S39" s="588">
        <v>73</v>
      </c>
    </row>
    <row r="40" spans="1:19" ht="14.45" customHeight="1" x14ac:dyDescent="0.2">
      <c r="A40" s="569" t="s">
        <v>1542</v>
      </c>
      <c r="B40" s="570" t="s">
        <v>1543</v>
      </c>
      <c r="C40" s="570" t="s">
        <v>454</v>
      </c>
      <c r="D40" s="570" t="s">
        <v>1538</v>
      </c>
      <c r="E40" s="570" t="s">
        <v>1544</v>
      </c>
      <c r="F40" s="570" t="s">
        <v>1613</v>
      </c>
      <c r="G40" s="570" t="s">
        <v>1614</v>
      </c>
      <c r="H40" s="587">
        <v>2424</v>
      </c>
      <c r="I40" s="587">
        <v>123624</v>
      </c>
      <c r="J40" s="570">
        <v>0.9168471328131953</v>
      </c>
      <c r="K40" s="570">
        <v>51</v>
      </c>
      <c r="L40" s="587">
        <v>2593</v>
      </c>
      <c r="M40" s="587">
        <v>134836</v>
      </c>
      <c r="N40" s="570">
        <v>1</v>
      </c>
      <c r="O40" s="570">
        <v>52</v>
      </c>
      <c r="P40" s="587">
        <v>1904</v>
      </c>
      <c r="Q40" s="587">
        <v>99008</v>
      </c>
      <c r="R40" s="575">
        <v>0.73428461241804854</v>
      </c>
      <c r="S40" s="588">
        <v>52</v>
      </c>
    </row>
    <row r="41" spans="1:19" ht="14.45" customHeight="1" x14ac:dyDescent="0.2">
      <c r="A41" s="569" t="s">
        <v>1542</v>
      </c>
      <c r="B41" s="570" t="s">
        <v>1543</v>
      </c>
      <c r="C41" s="570" t="s">
        <v>454</v>
      </c>
      <c r="D41" s="570" t="s">
        <v>1538</v>
      </c>
      <c r="E41" s="570" t="s">
        <v>1544</v>
      </c>
      <c r="F41" s="570" t="s">
        <v>1615</v>
      </c>
      <c r="G41" s="570" t="s">
        <v>1616</v>
      </c>
      <c r="H41" s="587">
        <v>2579</v>
      </c>
      <c r="I41" s="587">
        <v>335270</v>
      </c>
      <c r="J41" s="570">
        <v>1.0619555921573596</v>
      </c>
      <c r="K41" s="570">
        <v>130</v>
      </c>
      <c r="L41" s="587">
        <v>2410</v>
      </c>
      <c r="M41" s="587">
        <v>315710</v>
      </c>
      <c r="N41" s="570">
        <v>1</v>
      </c>
      <c r="O41" s="570">
        <v>131</v>
      </c>
      <c r="P41" s="587">
        <v>1764</v>
      </c>
      <c r="Q41" s="587">
        <v>232848</v>
      </c>
      <c r="R41" s="575">
        <v>0.73753761363276427</v>
      </c>
      <c r="S41" s="588">
        <v>132</v>
      </c>
    </row>
    <row r="42" spans="1:19" ht="14.45" customHeight="1" x14ac:dyDescent="0.2">
      <c r="A42" s="569" t="s">
        <v>1542</v>
      </c>
      <c r="B42" s="570" t="s">
        <v>1543</v>
      </c>
      <c r="C42" s="570" t="s">
        <v>454</v>
      </c>
      <c r="D42" s="570" t="s">
        <v>1538</v>
      </c>
      <c r="E42" s="570" t="s">
        <v>1544</v>
      </c>
      <c r="F42" s="570" t="s">
        <v>1617</v>
      </c>
      <c r="G42" s="570" t="s">
        <v>1618</v>
      </c>
      <c r="H42" s="587">
        <v>476</v>
      </c>
      <c r="I42" s="587">
        <v>24752</v>
      </c>
      <c r="J42" s="570">
        <v>0.91127310212797286</v>
      </c>
      <c r="K42" s="570">
        <v>52</v>
      </c>
      <c r="L42" s="587">
        <v>503</v>
      </c>
      <c r="M42" s="587">
        <v>27162</v>
      </c>
      <c r="N42" s="570">
        <v>1</v>
      </c>
      <c r="O42" s="570">
        <v>54</v>
      </c>
      <c r="P42" s="587">
        <v>347</v>
      </c>
      <c r="Q42" s="587">
        <v>19085</v>
      </c>
      <c r="R42" s="575">
        <v>0.70263603563802368</v>
      </c>
      <c r="S42" s="588">
        <v>55</v>
      </c>
    </row>
    <row r="43" spans="1:19" ht="14.45" customHeight="1" x14ac:dyDescent="0.2">
      <c r="A43" s="569" t="s">
        <v>1542</v>
      </c>
      <c r="B43" s="570" t="s">
        <v>1543</v>
      </c>
      <c r="C43" s="570" t="s">
        <v>454</v>
      </c>
      <c r="D43" s="570" t="s">
        <v>1538</v>
      </c>
      <c r="E43" s="570" t="s">
        <v>1544</v>
      </c>
      <c r="F43" s="570" t="s">
        <v>1619</v>
      </c>
      <c r="G43" s="570" t="s">
        <v>1620</v>
      </c>
      <c r="H43" s="587">
        <v>1230</v>
      </c>
      <c r="I43" s="587">
        <v>590400</v>
      </c>
      <c r="J43" s="570">
        <v>1.0900913209971825</v>
      </c>
      <c r="K43" s="570">
        <v>480</v>
      </c>
      <c r="L43" s="587">
        <v>1126</v>
      </c>
      <c r="M43" s="587">
        <v>541606</v>
      </c>
      <c r="N43" s="570">
        <v>1</v>
      </c>
      <c r="O43" s="570">
        <v>481</v>
      </c>
      <c r="P43" s="587">
        <v>1094</v>
      </c>
      <c r="Q43" s="587">
        <v>527308</v>
      </c>
      <c r="R43" s="575">
        <v>0.97360073559007843</v>
      </c>
      <c r="S43" s="588">
        <v>482</v>
      </c>
    </row>
    <row r="44" spans="1:19" ht="14.45" customHeight="1" x14ac:dyDescent="0.2">
      <c r="A44" s="569" t="s">
        <v>1542</v>
      </c>
      <c r="B44" s="570" t="s">
        <v>1543</v>
      </c>
      <c r="C44" s="570" t="s">
        <v>454</v>
      </c>
      <c r="D44" s="570" t="s">
        <v>1538</v>
      </c>
      <c r="E44" s="570" t="s">
        <v>1544</v>
      </c>
      <c r="F44" s="570" t="s">
        <v>1621</v>
      </c>
      <c r="G44" s="570" t="s">
        <v>1622</v>
      </c>
      <c r="H44" s="587">
        <v>96</v>
      </c>
      <c r="I44" s="587">
        <v>19872</v>
      </c>
      <c r="J44" s="570">
        <v>0.77301902205624928</v>
      </c>
      <c r="K44" s="570">
        <v>207</v>
      </c>
      <c r="L44" s="587">
        <v>123</v>
      </c>
      <c r="M44" s="587">
        <v>25707</v>
      </c>
      <c r="N44" s="570">
        <v>1</v>
      </c>
      <c r="O44" s="570">
        <v>209</v>
      </c>
      <c r="P44" s="587">
        <v>97</v>
      </c>
      <c r="Q44" s="587">
        <v>20467</v>
      </c>
      <c r="R44" s="575">
        <v>0.79616446882172176</v>
      </c>
      <c r="S44" s="588">
        <v>211</v>
      </c>
    </row>
    <row r="45" spans="1:19" ht="14.45" customHeight="1" x14ac:dyDescent="0.2">
      <c r="A45" s="569" t="s">
        <v>1542</v>
      </c>
      <c r="B45" s="570" t="s">
        <v>1543</v>
      </c>
      <c r="C45" s="570" t="s">
        <v>454</v>
      </c>
      <c r="D45" s="570" t="s">
        <v>1538</v>
      </c>
      <c r="E45" s="570" t="s">
        <v>1544</v>
      </c>
      <c r="F45" s="570" t="s">
        <v>1623</v>
      </c>
      <c r="G45" s="570" t="s">
        <v>1624</v>
      </c>
      <c r="H45" s="587">
        <v>361</v>
      </c>
      <c r="I45" s="587">
        <v>275443</v>
      </c>
      <c r="J45" s="570">
        <v>0.9665616271072246</v>
      </c>
      <c r="K45" s="570">
        <v>763</v>
      </c>
      <c r="L45" s="587">
        <v>373</v>
      </c>
      <c r="M45" s="587">
        <v>284972</v>
      </c>
      <c r="N45" s="570">
        <v>1</v>
      </c>
      <c r="O45" s="570">
        <v>764</v>
      </c>
      <c r="P45" s="587">
        <v>282</v>
      </c>
      <c r="Q45" s="587">
        <v>215448</v>
      </c>
      <c r="R45" s="575">
        <v>0.75603217158176939</v>
      </c>
      <c r="S45" s="588">
        <v>764</v>
      </c>
    </row>
    <row r="46" spans="1:19" ht="14.45" customHeight="1" x14ac:dyDescent="0.2">
      <c r="A46" s="569" t="s">
        <v>1542</v>
      </c>
      <c r="B46" s="570" t="s">
        <v>1543</v>
      </c>
      <c r="C46" s="570" t="s">
        <v>454</v>
      </c>
      <c r="D46" s="570" t="s">
        <v>1538</v>
      </c>
      <c r="E46" s="570" t="s">
        <v>1544</v>
      </c>
      <c r="F46" s="570" t="s">
        <v>1625</v>
      </c>
      <c r="G46" s="570" t="s">
        <v>1626</v>
      </c>
      <c r="H46" s="587">
        <v>223</v>
      </c>
      <c r="I46" s="587">
        <v>136476</v>
      </c>
      <c r="J46" s="570">
        <v>0.86347157635000471</v>
      </c>
      <c r="K46" s="570">
        <v>612</v>
      </c>
      <c r="L46" s="587">
        <v>257</v>
      </c>
      <c r="M46" s="587">
        <v>158055</v>
      </c>
      <c r="N46" s="570">
        <v>1</v>
      </c>
      <c r="O46" s="570">
        <v>615</v>
      </c>
      <c r="P46" s="587">
        <v>327</v>
      </c>
      <c r="Q46" s="587">
        <v>201759</v>
      </c>
      <c r="R46" s="575">
        <v>1.2765113409888962</v>
      </c>
      <c r="S46" s="588">
        <v>617</v>
      </c>
    </row>
    <row r="47" spans="1:19" ht="14.45" customHeight="1" x14ac:dyDescent="0.2">
      <c r="A47" s="569" t="s">
        <v>1542</v>
      </c>
      <c r="B47" s="570" t="s">
        <v>1543</v>
      </c>
      <c r="C47" s="570" t="s">
        <v>454</v>
      </c>
      <c r="D47" s="570" t="s">
        <v>1538</v>
      </c>
      <c r="E47" s="570" t="s">
        <v>1544</v>
      </c>
      <c r="F47" s="570" t="s">
        <v>1627</v>
      </c>
      <c r="G47" s="570" t="s">
        <v>1628</v>
      </c>
      <c r="H47" s="587">
        <v>5</v>
      </c>
      <c r="I47" s="587">
        <v>4125</v>
      </c>
      <c r="J47" s="570">
        <v>0.99878934624697335</v>
      </c>
      <c r="K47" s="570">
        <v>825</v>
      </c>
      <c r="L47" s="587">
        <v>5</v>
      </c>
      <c r="M47" s="587">
        <v>4130</v>
      </c>
      <c r="N47" s="570">
        <v>1</v>
      </c>
      <c r="O47" s="570">
        <v>826</v>
      </c>
      <c r="P47" s="587">
        <v>2</v>
      </c>
      <c r="Q47" s="587">
        <v>1652</v>
      </c>
      <c r="R47" s="575">
        <v>0.4</v>
      </c>
      <c r="S47" s="588">
        <v>826</v>
      </c>
    </row>
    <row r="48" spans="1:19" ht="14.45" customHeight="1" x14ac:dyDescent="0.2">
      <c r="A48" s="569" t="s">
        <v>1542</v>
      </c>
      <c r="B48" s="570" t="s">
        <v>1543</v>
      </c>
      <c r="C48" s="570" t="s">
        <v>454</v>
      </c>
      <c r="D48" s="570" t="s">
        <v>1538</v>
      </c>
      <c r="E48" s="570" t="s">
        <v>1544</v>
      </c>
      <c r="F48" s="570" t="s">
        <v>1629</v>
      </c>
      <c r="G48" s="570" t="s">
        <v>1630</v>
      </c>
      <c r="H48" s="587">
        <v>7</v>
      </c>
      <c r="I48" s="587">
        <v>3017</v>
      </c>
      <c r="J48" s="570">
        <v>1.7419168591224019</v>
      </c>
      <c r="K48" s="570">
        <v>431</v>
      </c>
      <c r="L48" s="587">
        <v>4</v>
      </c>
      <c r="M48" s="587">
        <v>1732</v>
      </c>
      <c r="N48" s="570">
        <v>1</v>
      </c>
      <c r="O48" s="570">
        <v>433</v>
      </c>
      <c r="P48" s="587"/>
      <c r="Q48" s="587"/>
      <c r="R48" s="575"/>
      <c r="S48" s="588"/>
    </row>
    <row r="49" spans="1:19" ht="14.45" customHeight="1" x14ac:dyDescent="0.2">
      <c r="A49" s="569" t="s">
        <v>1542</v>
      </c>
      <c r="B49" s="570" t="s">
        <v>1543</v>
      </c>
      <c r="C49" s="570" t="s">
        <v>454</v>
      </c>
      <c r="D49" s="570" t="s">
        <v>1538</v>
      </c>
      <c r="E49" s="570" t="s">
        <v>1544</v>
      </c>
      <c r="F49" s="570" t="s">
        <v>1631</v>
      </c>
      <c r="G49" s="570" t="s">
        <v>1632</v>
      </c>
      <c r="H49" s="587">
        <v>169</v>
      </c>
      <c r="I49" s="587">
        <v>298792</v>
      </c>
      <c r="J49" s="570">
        <v>0.85994692822647023</v>
      </c>
      <c r="K49" s="570">
        <v>1768</v>
      </c>
      <c r="L49" s="587">
        <v>194</v>
      </c>
      <c r="M49" s="587">
        <v>347454</v>
      </c>
      <c r="N49" s="570">
        <v>1</v>
      </c>
      <c r="O49" s="570">
        <v>1791</v>
      </c>
      <c r="P49" s="587">
        <v>65</v>
      </c>
      <c r="Q49" s="587">
        <v>117715</v>
      </c>
      <c r="R49" s="575">
        <v>0.33879304886402228</v>
      </c>
      <c r="S49" s="588">
        <v>1811</v>
      </c>
    </row>
    <row r="50" spans="1:19" ht="14.45" customHeight="1" x14ac:dyDescent="0.2">
      <c r="A50" s="569" t="s">
        <v>1542</v>
      </c>
      <c r="B50" s="570" t="s">
        <v>1543</v>
      </c>
      <c r="C50" s="570" t="s">
        <v>454</v>
      </c>
      <c r="D50" s="570" t="s">
        <v>1538</v>
      </c>
      <c r="E50" s="570" t="s">
        <v>1544</v>
      </c>
      <c r="F50" s="570" t="s">
        <v>1633</v>
      </c>
      <c r="G50" s="570" t="s">
        <v>1634</v>
      </c>
      <c r="H50" s="587">
        <v>489</v>
      </c>
      <c r="I50" s="587">
        <v>74328</v>
      </c>
      <c r="J50" s="570">
        <v>0.82760463640311321</v>
      </c>
      <c r="K50" s="570">
        <v>152</v>
      </c>
      <c r="L50" s="587">
        <v>587</v>
      </c>
      <c r="M50" s="587">
        <v>89811</v>
      </c>
      <c r="N50" s="570">
        <v>1</v>
      </c>
      <c r="O50" s="570">
        <v>153</v>
      </c>
      <c r="P50" s="587">
        <v>492</v>
      </c>
      <c r="Q50" s="587">
        <v>75768</v>
      </c>
      <c r="R50" s="575">
        <v>0.84363830711160104</v>
      </c>
      <c r="S50" s="588">
        <v>154</v>
      </c>
    </row>
    <row r="51" spans="1:19" ht="14.45" customHeight="1" x14ac:dyDescent="0.2">
      <c r="A51" s="569" t="s">
        <v>1542</v>
      </c>
      <c r="B51" s="570" t="s">
        <v>1543</v>
      </c>
      <c r="C51" s="570" t="s">
        <v>454</v>
      </c>
      <c r="D51" s="570" t="s">
        <v>1538</v>
      </c>
      <c r="E51" s="570" t="s">
        <v>1544</v>
      </c>
      <c r="F51" s="570" t="s">
        <v>1635</v>
      </c>
      <c r="G51" s="570" t="s">
        <v>1636</v>
      </c>
      <c r="H51" s="587">
        <v>1114</v>
      </c>
      <c r="I51" s="587">
        <v>303008</v>
      </c>
      <c r="J51" s="570">
        <v>1.1051627610103036</v>
      </c>
      <c r="K51" s="570">
        <v>272</v>
      </c>
      <c r="L51" s="587">
        <v>997</v>
      </c>
      <c r="M51" s="587">
        <v>274175</v>
      </c>
      <c r="N51" s="570">
        <v>1</v>
      </c>
      <c r="O51" s="570">
        <v>275</v>
      </c>
      <c r="P51" s="587">
        <v>486</v>
      </c>
      <c r="Q51" s="587">
        <v>134136</v>
      </c>
      <c r="R51" s="575">
        <v>0.48923497766025348</v>
      </c>
      <c r="S51" s="588">
        <v>276</v>
      </c>
    </row>
    <row r="52" spans="1:19" ht="14.45" customHeight="1" x14ac:dyDescent="0.2">
      <c r="A52" s="569" t="s">
        <v>1542</v>
      </c>
      <c r="B52" s="570" t="s">
        <v>1543</v>
      </c>
      <c r="C52" s="570" t="s">
        <v>454</v>
      </c>
      <c r="D52" s="570" t="s">
        <v>1538</v>
      </c>
      <c r="E52" s="570" t="s">
        <v>1544</v>
      </c>
      <c r="F52" s="570" t="s">
        <v>1637</v>
      </c>
      <c r="G52" s="570" t="s">
        <v>1638</v>
      </c>
      <c r="H52" s="587">
        <v>301</v>
      </c>
      <c r="I52" s="587">
        <v>52374</v>
      </c>
      <c r="J52" s="570">
        <v>1.0191080323785804</v>
      </c>
      <c r="K52" s="570">
        <v>174</v>
      </c>
      <c r="L52" s="587">
        <v>292</v>
      </c>
      <c r="M52" s="587">
        <v>51392</v>
      </c>
      <c r="N52" s="570">
        <v>1</v>
      </c>
      <c r="O52" s="570">
        <v>176</v>
      </c>
      <c r="P52" s="587">
        <v>195</v>
      </c>
      <c r="Q52" s="587">
        <v>34710</v>
      </c>
      <c r="R52" s="575">
        <v>0.67539694894146951</v>
      </c>
      <c r="S52" s="588">
        <v>178</v>
      </c>
    </row>
    <row r="53" spans="1:19" ht="14.45" customHeight="1" x14ac:dyDescent="0.2">
      <c r="A53" s="569" t="s">
        <v>1542</v>
      </c>
      <c r="B53" s="570" t="s">
        <v>1543</v>
      </c>
      <c r="C53" s="570" t="s">
        <v>454</v>
      </c>
      <c r="D53" s="570" t="s">
        <v>1538</v>
      </c>
      <c r="E53" s="570" t="s">
        <v>1544</v>
      </c>
      <c r="F53" s="570" t="s">
        <v>1639</v>
      </c>
      <c r="G53" s="570" t="s">
        <v>1640</v>
      </c>
      <c r="H53" s="587">
        <v>1086</v>
      </c>
      <c r="I53" s="587">
        <v>475668</v>
      </c>
      <c r="J53" s="570">
        <v>0.86003471468865267</v>
      </c>
      <c r="K53" s="570">
        <v>438</v>
      </c>
      <c r="L53" s="587">
        <v>1257</v>
      </c>
      <c r="M53" s="587">
        <v>553080</v>
      </c>
      <c r="N53" s="570">
        <v>1</v>
      </c>
      <c r="O53" s="570">
        <v>440</v>
      </c>
      <c r="P53" s="587">
        <v>1263</v>
      </c>
      <c r="Q53" s="587">
        <v>555720</v>
      </c>
      <c r="R53" s="575">
        <v>1.0047732696897376</v>
      </c>
      <c r="S53" s="588">
        <v>440</v>
      </c>
    </row>
    <row r="54" spans="1:19" ht="14.45" customHeight="1" x14ac:dyDescent="0.2">
      <c r="A54" s="569" t="s">
        <v>1542</v>
      </c>
      <c r="B54" s="570" t="s">
        <v>1543</v>
      </c>
      <c r="C54" s="570" t="s">
        <v>454</v>
      </c>
      <c r="D54" s="570" t="s">
        <v>1538</v>
      </c>
      <c r="E54" s="570" t="s">
        <v>1544</v>
      </c>
      <c r="F54" s="570" t="s">
        <v>1641</v>
      </c>
      <c r="G54" s="570" t="s">
        <v>1642</v>
      </c>
      <c r="H54" s="587">
        <v>30</v>
      </c>
      <c r="I54" s="587">
        <v>1410</v>
      </c>
      <c r="J54" s="570">
        <v>0.75</v>
      </c>
      <c r="K54" s="570">
        <v>47</v>
      </c>
      <c r="L54" s="587">
        <v>40</v>
      </c>
      <c r="M54" s="587">
        <v>1880</v>
      </c>
      <c r="N54" s="570">
        <v>1</v>
      </c>
      <c r="O54" s="570">
        <v>47</v>
      </c>
      <c r="P54" s="587">
        <v>27</v>
      </c>
      <c r="Q54" s="587">
        <v>1269</v>
      </c>
      <c r="R54" s="575">
        <v>0.67500000000000004</v>
      </c>
      <c r="S54" s="588">
        <v>47</v>
      </c>
    </row>
    <row r="55" spans="1:19" ht="14.45" customHeight="1" x14ac:dyDescent="0.2">
      <c r="A55" s="569" t="s">
        <v>1542</v>
      </c>
      <c r="B55" s="570" t="s">
        <v>1543</v>
      </c>
      <c r="C55" s="570" t="s">
        <v>454</v>
      </c>
      <c r="D55" s="570" t="s">
        <v>1538</v>
      </c>
      <c r="E55" s="570" t="s">
        <v>1544</v>
      </c>
      <c r="F55" s="570" t="s">
        <v>1643</v>
      </c>
      <c r="G55" s="570" t="s">
        <v>1644</v>
      </c>
      <c r="H55" s="587">
        <v>7</v>
      </c>
      <c r="I55" s="587">
        <v>308</v>
      </c>
      <c r="J55" s="570">
        <v>1.3688888888888888</v>
      </c>
      <c r="K55" s="570">
        <v>44</v>
      </c>
      <c r="L55" s="587">
        <v>5</v>
      </c>
      <c r="M55" s="587">
        <v>225</v>
      </c>
      <c r="N55" s="570">
        <v>1</v>
      </c>
      <c r="O55" s="570">
        <v>45</v>
      </c>
      <c r="P55" s="587">
        <v>3</v>
      </c>
      <c r="Q55" s="587">
        <v>138</v>
      </c>
      <c r="R55" s="575">
        <v>0.61333333333333329</v>
      </c>
      <c r="S55" s="588">
        <v>46</v>
      </c>
    </row>
    <row r="56" spans="1:19" ht="14.45" customHeight="1" x14ac:dyDescent="0.2">
      <c r="A56" s="569" t="s">
        <v>1542</v>
      </c>
      <c r="B56" s="570" t="s">
        <v>1543</v>
      </c>
      <c r="C56" s="570" t="s">
        <v>454</v>
      </c>
      <c r="D56" s="570" t="s">
        <v>1538</v>
      </c>
      <c r="E56" s="570" t="s">
        <v>1544</v>
      </c>
      <c r="F56" s="570" t="s">
        <v>1645</v>
      </c>
      <c r="G56" s="570" t="s">
        <v>1646</v>
      </c>
      <c r="H56" s="587">
        <v>9</v>
      </c>
      <c r="I56" s="587">
        <v>3393</v>
      </c>
      <c r="J56" s="570">
        <v>2.2381266490765173</v>
      </c>
      <c r="K56" s="570">
        <v>377</v>
      </c>
      <c r="L56" s="587">
        <v>4</v>
      </c>
      <c r="M56" s="587">
        <v>1516</v>
      </c>
      <c r="N56" s="570">
        <v>1</v>
      </c>
      <c r="O56" s="570">
        <v>379</v>
      </c>
      <c r="P56" s="587"/>
      <c r="Q56" s="587"/>
      <c r="R56" s="575"/>
      <c r="S56" s="588"/>
    </row>
    <row r="57" spans="1:19" ht="14.45" customHeight="1" x14ac:dyDescent="0.2">
      <c r="A57" s="569" t="s">
        <v>1542</v>
      </c>
      <c r="B57" s="570" t="s">
        <v>1543</v>
      </c>
      <c r="C57" s="570" t="s">
        <v>454</v>
      </c>
      <c r="D57" s="570" t="s">
        <v>1538</v>
      </c>
      <c r="E57" s="570" t="s">
        <v>1544</v>
      </c>
      <c r="F57" s="570" t="s">
        <v>1647</v>
      </c>
      <c r="G57" s="570" t="s">
        <v>1648</v>
      </c>
      <c r="H57" s="587">
        <v>46</v>
      </c>
      <c r="I57" s="587">
        <v>1656</v>
      </c>
      <c r="J57" s="570">
        <v>0.63938223938223937</v>
      </c>
      <c r="K57" s="570">
        <v>36</v>
      </c>
      <c r="L57" s="587">
        <v>70</v>
      </c>
      <c r="M57" s="587">
        <v>2590</v>
      </c>
      <c r="N57" s="570">
        <v>1</v>
      </c>
      <c r="O57" s="570">
        <v>37</v>
      </c>
      <c r="P57" s="587">
        <v>8</v>
      </c>
      <c r="Q57" s="587">
        <v>296</v>
      </c>
      <c r="R57" s="575">
        <v>0.11428571428571428</v>
      </c>
      <c r="S57" s="588">
        <v>37</v>
      </c>
    </row>
    <row r="58" spans="1:19" ht="14.45" customHeight="1" x14ac:dyDescent="0.2">
      <c r="A58" s="569" t="s">
        <v>1542</v>
      </c>
      <c r="B58" s="570" t="s">
        <v>1543</v>
      </c>
      <c r="C58" s="570" t="s">
        <v>454</v>
      </c>
      <c r="D58" s="570" t="s">
        <v>1538</v>
      </c>
      <c r="E58" s="570" t="s">
        <v>1544</v>
      </c>
      <c r="F58" s="570" t="s">
        <v>1649</v>
      </c>
      <c r="G58" s="570" t="s">
        <v>1650</v>
      </c>
      <c r="H58" s="587">
        <v>6</v>
      </c>
      <c r="I58" s="587">
        <v>1452</v>
      </c>
      <c r="J58" s="570">
        <v>6</v>
      </c>
      <c r="K58" s="570">
        <v>242</v>
      </c>
      <c r="L58" s="587">
        <v>1</v>
      </c>
      <c r="M58" s="587">
        <v>242</v>
      </c>
      <c r="N58" s="570">
        <v>1</v>
      </c>
      <c r="O58" s="570">
        <v>242</v>
      </c>
      <c r="P58" s="587">
        <v>2</v>
      </c>
      <c r="Q58" s="587">
        <v>486</v>
      </c>
      <c r="R58" s="575">
        <v>2.0082644628099175</v>
      </c>
      <c r="S58" s="588">
        <v>243</v>
      </c>
    </row>
    <row r="59" spans="1:19" ht="14.45" customHeight="1" x14ac:dyDescent="0.2">
      <c r="A59" s="569" t="s">
        <v>1542</v>
      </c>
      <c r="B59" s="570" t="s">
        <v>1543</v>
      </c>
      <c r="C59" s="570" t="s">
        <v>454</v>
      </c>
      <c r="D59" s="570" t="s">
        <v>1538</v>
      </c>
      <c r="E59" s="570" t="s">
        <v>1544</v>
      </c>
      <c r="F59" s="570" t="s">
        <v>1651</v>
      </c>
      <c r="G59" s="570" t="s">
        <v>1652</v>
      </c>
      <c r="H59" s="587">
        <v>1331</v>
      </c>
      <c r="I59" s="587">
        <v>1987183</v>
      </c>
      <c r="J59" s="570">
        <v>1.0393825370523797</v>
      </c>
      <c r="K59" s="570">
        <v>1493</v>
      </c>
      <c r="L59" s="587">
        <v>1278</v>
      </c>
      <c r="M59" s="587">
        <v>1911888</v>
      </c>
      <c r="N59" s="570">
        <v>1</v>
      </c>
      <c r="O59" s="570">
        <v>1496</v>
      </c>
      <c r="P59" s="587">
        <v>1329</v>
      </c>
      <c r="Q59" s="587">
        <v>1990842</v>
      </c>
      <c r="R59" s="575">
        <v>1.04129635208757</v>
      </c>
      <c r="S59" s="588">
        <v>1498</v>
      </c>
    </row>
    <row r="60" spans="1:19" ht="14.45" customHeight="1" x14ac:dyDescent="0.2">
      <c r="A60" s="569" t="s">
        <v>1542</v>
      </c>
      <c r="B60" s="570" t="s">
        <v>1543</v>
      </c>
      <c r="C60" s="570" t="s">
        <v>454</v>
      </c>
      <c r="D60" s="570" t="s">
        <v>1538</v>
      </c>
      <c r="E60" s="570" t="s">
        <v>1544</v>
      </c>
      <c r="F60" s="570" t="s">
        <v>1653</v>
      </c>
      <c r="G60" s="570" t="s">
        <v>1654</v>
      </c>
      <c r="H60" s="587">
        <v>4410</v>
      </c>
      <c r="I60" s="587">
        <v>1442070</v>
      </c>
      <c r="J60" s="570">
        <v>0.92161301290195585</v>
      </c>
      <c r="K60" s="570">
        <v>327</v>
      </c>
      <c r="L60" s="587">
        <v>4756</v>
      </c>
      <c r="M60" s="587">
        <v>1564724</v>
      </c>
      <c r="N60" s="570">
        <v>1</v>
      </c>
      <c r="O60" s="570">
        <v>329</v>
      </c>
      <c r="P60" s="587">
        <v>3945</v>
      </c>
      <c r="Q60" s="587">
        <v>1305795</v>
      </c>
      <c r="R60" s="575">
        <v>0.83452097622328281</v>
      </c>
      <c r="S60" s="588">
        <v>331</v>
      </c>
    </row>
    <row r="61" spans="1:19" ht="14.45" customHeight="1" x14ac:dyDescent="0.2">
      <c r="A61" s="569" t="s">
        <v>1542</v>
      </c>
      <c r="B61" s="570" t="s">
        <v>1543</v>
      </c>
      <c r="C61" s="570" t="s">
        <v>454</v>
      </c>
      <c r="D61" s="570" t="s">
        <v>1538</v>
      </c>
      <c r="E61" s="570" t="s">
        <v>1544</v>
      </c>
      <c r="F61" s="570" t="s">
        <v>1655</v>
      </c>
      <c r="G61" s="570" t="s">
        <v>1656</v>
      </c>
      <c r="H61" s="587">
        <v>346</v>
      </c>
      <c r="I61" s="587">
        <v>307248</v>
      </c>
      <c r="J61" s="570">
        <v>0.96863768773881131</v>
      </c>
      <c r="K61" s="570">
        <v>888</v>
      </c>
      <c r="L61" s="587">
        <v>356</v>
      </c>
      <c r="M61" s="587">
        <v>317196</v>
      </c>
      <c r="N61" s="570">
        <v>1</v>
      </c>
      <c r="O61" s="570">
        <v>891</v>
      </c>
      <c r="P61" s="587">
        <v>9587</v>
      </c>
      <c r="Q61" s="587">
        <v>8570778</v>
      </c>
      <c r="R61" s="575">
        <v>27.020447924942307</v>
      </c>
      <c r="S61" s="588">
        <v>894</v>
      </c>
    </row>
    <row r="62" spans="1:19" ht="14.45" customHeight="1" x14ac:dyDescent="0.2">
      <c r="A62" s="569" t="s">
        <v>1542</v>
      </c>
      <c r="B62" s="570" t="s">
        <v>1543</v>
      </c>
      <c r="C62" s="570" t="s">
        <v>454</v>
      </c>
      <c r="D62" s="570" t="s">
        <v>1538</v>
      </c>
      <c r="E62" s="570" t="s">
        <v>1544</v>
      </c>
      <c r="F62" s="570" t="s">
        <v>1657</v>
      </c>
      <c r="G62" s="570" t="s">
        <v>1658</v>
      </c>
      <c r="H62" s="587">
        <v>6</v>
      </c>
      <c r="I62" s="587">
        <v>1992</v>
      </c>
      <c r="J62" s="570">
        <v>0.39760479041916169</v>
      </c>
      <c r="K62" s="570">
        <v>332</v>
      </c>
      <c r="L62" s="587">
        <v>15</v>
      </c>
      <c r="M62" s="587">
        <v>5010</v>
      </c>
      <c r="N62" s="570">
        <v>1</v>
      </c>
      <c r="O62" s="570">
        <v>334</v>
      </c>
      <c r="P62" s="587">
        <v>8</v>
      </c>
      <c r="Q62" s="587">
        <v>2688</v>
      </c>
      <c r="R62" s="575">
        <v>0.5365269461077844</v>
      </c>
      <c r="S62" s="588">
        <v>336</v>
      </c>
    </row>
    <row r="63" spans="1:19" ht="14.45" customHeight="1" x14ac:dyDescent="0.2">
      <c r="A63" s="569" t="s">
        <v>1542</v>
      </c>
      <c r="B63" s="570" t="s">
        <v>1543</v>
      </c>
      <c r="C63" s="570" t="s">
        <v>454</v>
      </c>
      <c r="D63" s="570" t="s">
        <v>1538</v>
      </c>
      <c r="E63" s="570" t="s">
        <v>1544</v>
      </c>
      <c r="F63" s="570" t="s">
        <v>1659</v>
      </c>
      <c r="G63" s="570" t="s">
        <v>1660</v>
      </c>
      <c r="H63" s="587">
        <v>8748</v>
      </c>
      <c r="I63" s="587">
        <v>2283228</v>
      </c>
      <c r="J63" s="570">
        <v>0.78418165095139936</v>
      </c>
      <c r="K63" s="570">
        <v>261</v>
      </c>
      <c r="L63" s="587">
        <v>11113</v>
      </c>
      <c r="M63" s="587">
        <v>2911606</v>
      </c>
      <c r="N63" s="570">
        <v>1</v>
      </c>
      <c r="O63" s="570">
        <v>262</v>
      </c>
      <c r="P63" s="587">
        <v>9426</v>
      </c>
      <c r="Q63" s="587">
        <v>2488464</v>
      </c>
      <c r="R63" s="575">
        <v>0.85467058386333861</v>
      </c>
      <c r="S63" s="588">
        <v>264</v>
      </c>
    </row>
    <row r="64" spans="1:19" ht="14.45" customHeight="1" x14ac:dyDescent="0.2">
      <c r="A64" s="569" t="s">
        <v>1542</v>
      </c>
      <c r="B64" s="570" t="s">
        <v>1543</v>
      </c>
      <c r="C64" s="570" t="s">
        <v>454</v>
      </c>
      <c r="D64" s="570" t="s">
        <v>1538</v>
      </c>
      <c r="E64" s="570" t="s">
        <v>1544</v>
      </c>
      <c r="F64" s="570" t="s">
        <v>1661</v>
      </c>
      <c r="G64" s="570" t="s">
        <v>1662</v>
      </c>
      <c r="H64" s="587">
        <v>122</v>
      </c>
      <c r="I64" s="587">
        <v>20130</v>
      </c>
      <c r="J64" s="570">
        <v>0.38496844520940904</v>
      </c>
      <c r="K64" s="570">
        <v>165</v>
      </c>
      <c r="L64" s="587">
        <v>315</v>
      </c>
      <c r="M64" s="587">
        <v>52290</v>
      </c>
      <c r="N64" s="570">
        <v>1</v>
      </c>
      <c r="O64" s="570">
        <v>166</v>
      </c>
      <c r="P64" s="587">
        <v>573</v>
      </c>
      <c r="Q64" s="587">
        <v>95691</v>
      </c>
      <c r="R64" s="575">
        <v>1.830005737234653</v>
      </c>
      <c r="S64" s="588">
        <v>167</v>
      </c>
    </row>
    <row r="65" spans="1:19" ht="14.45" customHeight="1" x14ac:dyDescent="0.2">
      <c r="A65" s="569" t="s">
        <v>1542</v>
      </c>
      <c r="B65" s="570" t="s">
        <v>1543</v>
      </c>
      <c r="C65" s="570" t="s">
        <v>454</v>
      </c>
      <c r="D65" s="570" t="s">
        <v>1538</v>
      </c>
      <c r="E65" s="570" t="s">
        <v>1544</v>
      </c>
      <c r="F65" s="570" t="s">
        <v>1663</v>
      </c>
      <c r="G65" s="570" t="s">
        <v>1664</v>
      </c>
      <c r="H65" s="587">
        <v>157</v>
      </c>
      <c r="I65" s="587">
        <v>169246</v>
      </c>
      <c r="J65" s="570">
        <v>1.2856925811695712</v>
      </c>
      <c r="K65" s="570">
        <v>1078</v>
      </c>
      <c r="L65" s="587">
        <v>122</v>
      </c>
      <c r="M65" s="587">
        <v>131638</v>
      </c>
      <c r="N65" s="570">
        <v>1</v>
      </c>
      <c r="O65" s="570">
        <v>1079</v>
      </c>
      <c r="P65" s="587">
        <v>96</v>
      </c>
      <c r="Q65" s="587">
        <v>103776</v>
      </c>
      <c r="R65" s="575">
        <v>0.78834379130646171</v>
      </c>
      <c r="S65" s="588">
        <v>1081</v>
      </c>
    </row>
    <row r="66" spans="1:19" ht="14.45" customHeight="1" x14ac:dyDescent="0.2">
      <c r="A66" s="569" t="s">
        <v>1542</v>
      </c>
      <c r="B66" s="570" t="s">
        <v>1543</v>
      </c>
      <c r="C66" s="570" t="s">
        <v>454</v>
      </c>
      <c r="D66" s="570" t="s">
        <v>1538</v>
      </c>
      <c r="E66" s="570" t="s">
        <v>1544</v>
      </c>
      <c r="F66" s="570" t="s">
        <v>1665</v>
      </c>
      <c r="G66" s="570" t="s">
        <v>1666</v>
      </c>
      <c r="H66" s="587">
        <v>559</v>
      </c>
      <c r="I66" s="587">
        <v>84968</v>
      </c>
      <c r="J66" s="570">
        <v>1.1743697478991597</v>
      </c>
      <c r="K66" s="570">
        <v>152</v>
      </c>
      <c r="L66" s="587">
        <v>476</v>
      </c>
      <c r="M66" s="587">
        <v>72352</v>
      </c>
      <c r="N66" s="570">
        <v>1</v>
      </c>
      <c r="O66" s="570">
        <v>152</v>
      </c>
      <c r="P66" s="587">
        <v>365</v>
      </c>
      <c r="Q66" s="587">
        <v>55845</v>
      </c>
      <c r="R66" s="575">
        <v>0.77185150375939848</v>
      </c>
      <c r="S66" s="588">
        <v>153</v>
      </c>
    </row>
    <row r="67" spans="1:19" ht="14.45" customHeight="1" thickBot="1" x14ac:dyDescent="0.25">
      <c r="A67" s="577" t="s">
        <v>1542</v>
      </c>
      <c r="B67" s="578" t="s">
        <v>1543</v>
      </c>
      <c r="C67" s="578" t="s">
        <v>454</v>
      </c>
      <c r="D67" s="578" t="s">
        <v>1538</v>
      </c>
      <c r="E67" s="578" t="s">
        <v>1544</v>
      </c>
      <c r="F67" s="578" t="s">
        <v>1667</v>
      </c>
      <c r="G67" s="578" t="s">
        <v>1668</v>
      </c>
      <c r="H67" s="589"/>
      <c r="I67" s="589"/>
      <c r="J67" s="578"/>
      <c r="K67" s="578"/>
      <c r="L67" s="589"/>
      <c r="M67" s="589"/>
      <c r="N67" s="578"/>
      <c r="O67" s="578"/>
      <c r="P67" s="589">
        <v>65</v>
      </c>
      <c r="Q67" s="589">
        <v>0</v>
      </c>
      <c r="R67" s="583"/>
      <c r="S67" s="590">
        <v>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23E190D-61A8-4353-B246-4C985C4D0A7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35242308</v>
      </c>
      <c r="C3" s="222">
        <f t="shared" ref="C3:R3" si="0">SUBTOTAL(9,C6:C1048576)</f>
        <v>26.258929045499396</v>
      </c>
      <c r="D3" s="222">
        <f t="shared" si="0"/>
        <v>35383717</v>
      </c>
      <c r="E3" s="222">
        <f t="shared" si="0"/>
        <v>27</v>
      </c>
      <c r="F3" s="222">
        <f t="shared" si="0"/>
        <v>34290619</v>
      </c>
      <c r="G3" s="225">
        <f>IF(D3&lt;&gt;0,F3/D3,"")</f>
        <v>0.9691073156616079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2018</v>
      </c>
      <c r="C5" s="605"/>
      <c r="D5" s="605">
        <v>2019</v>
      </c>
      <c r="E5" s="605"/>
      <c r="F5" s="605">
        <v>2020</v>
      </c>
      <c r="G5" s="631" t="s">
        <v>2</v>
      </c>
      <c r="H5" s="604">
        <v>2018</v>
      </c>
      <c r="I5" s="605"/>
      <c r="J5" s="605">
        <v>2019</v>
      </c>
      <c r="K5" s="605"/>
      <c r="L5" s="605">
        <v>2020</v>
      </c>
      <c r="M5" s="631" t="s">
        <v>2</v>
      </c>
      <c r="N5" s="604">
        <v>2018</v>
      </c>
      <c r="O5" s="605"/>
      <c r="P5" s="605">
        <v>2019</v>
      </c>
      <c r="Q5" s="605"/>
      <c r="R5" s="605">
        <v>2020</v>
      </c>
      <c r="S5" s="631" t="s">
        <v>2</v>
      </c>
    </row>
    <row r="6" spans="1:19" ht="14.45" customHeight="1" x14ac:dyDescent="0.2">
      <c r="A6" s="594" t="s">
        <v>1671</v>
      </c>
      <c r="B6" s="632">
        <v>871037</v>
      </c>
      <c r="C6" s="563">
        <v>1.2793563832912285</v>
      </c>
      <c r="D6" s="632">
        <v>680840</v>
      </c>
      <c r="E6" s="563">
        <v>1</v>
      </c>
      <c r="F6" s="632">
        <v>1118557</v>
      </c>
      <c r="G6" s="568">
        <v>1.6429072909934785</v>
      </c>
      <c r="H6" s="632"/>
      <c r="I6" s="563"/>
      <c r="J6" s="632"/>
      <c r="K6" s="563"/>
      <c r="L6" s="632"/>
      <c r="M6" s="568"/>
      <c r="N6" s="632"/>
      <c r="O6" s="563"/>
      <c r="P6" s="632"/>
      <c r="Q6" s="563"/>
      <c r="R6" s="632"/>
      <c r="S6" s="122"/>
    </row>
    <row r="7" spans="1:19" ht="14.45" customHeight="1" x14ac:dyDescent="0.2">
      <c r="A7" s="595" t="s">
        <v>1672</v>
      </c>
      <c r="B7" s="633">
        <v>1078560</v>
      </c>
      <c r="C7" s="570">
        <v>0.71821835819822122</v>
      </c>
      <c r="D7" s="633">
        <v>1501716</v>
      </c>
      <c r="E7" s="570">
        <v>1</v>
      </c>
      <c r="F7" s="633">
        <v>1768316</v>
      </c>
      <c r="G7" s="575">
        <v>1.1775302387402145</v>
      </c>
      <c r="H7" s="633"/>
      <c r="I7" s="570"/>
      <c r="J7" s="633"/>
      <c r="K7" s="570"/>
      <c r="L7" s="633"/>
      <c r="M7" s="575"/>
      <c r="N7" s="633"/>
      <c r="O7" s="570"/>
      <c r="P7" s="633"/>
      <c r="Q7" s="570"/>
      <c r="R7" s="633"/>
      <c r="S7" s="576"/>
    </row>
    <row r="8" spans="1:19" ht="14.45" customHeight="1" x14ac:dyDescent="0.2">
      <c r="A8" s="595" t="s">
        <v>1673</v>
      </c>
      <c r="B8" s="633">
        <v>2760548</v>
      </c>
      <c r="C8" s="570">
        <v>0.99953617693202579</v>
      </c>
      <c r="D8" s="633">
        <v>2761829</v>
      </c>
      <c r="E8" s="570">
        <v>1</v>
      </c>
      <c r="F8" s="633">
        <v>2212138</v>
      </c>
      <c r="G8" s="575">
        <v>0.80096848863561065</v>
      </c>
      <c r="H8" s="633"/>
      <c r="I8" s="570"/>
      <c r="J8" s="633"/>
      <c r="K8" s="570"/>
      <c r="L8" s="633"/>
      <c r="M8" s="575"/>
      <c r="N8" s="633"/>
      <c r="O8" s="570"/>
      <c r="P8" s="633"/>
      <c r="Q8" s="570"/>
      <c r="R8" s="633"/>
      <c r="S8" s="576"/>
    </row>
    <row r="9" spans="1:19" ht="14.45" customHeight="1" x14ac:dyDescent="0.2">
      <c r="A9" s="595" t="s">
        <v>1674</v>
      </c>
      <c r="B9" s="633">
        <v>890587</v>
      </c>
      <c r="C9" s="570">
        <v>0.9267632015734184</v>
      </c>
      <c r="D9" s="633">
        <v>960965</v>
      </c>
      <c r="E9" s="570">
        <v>1</v>
      </c>
      <c r="F9" s="633">
        <v>931534</v>
      </c>
      <c r="G9" s="575">
        <v>0.96937349435203157</v>
      </c>
      <c r="H9" s="633"/>
      <c r="I9" s="570"/>
      <c r="J9" s="633"/>
      <c r="K9" s="570"/>
      <c r="L9" s="633"/>
      <c r="M9" s="575"/>
      <c r="N9" s="633"/>
      <c r="O9" s="570"/>
      <c r="P9" s="633"/>
      <c r="Q9" s="570"/>
      <c r="R9" s="633"/>
      <c r="S9" s="576"/>
    </row>
    <row r="10" spans="1:19" ht="14.45" customHeight="1" x14ac:dyDescent="0.2">
      <c r="A10" s="595" t="s">
        <v>1675</v>
      </c>
      <c r="B10" s="633">
        <v>121856</v>
      </c>
      <c r="C10" s="570">
        <v>0.88533689824031159</v>
      </c>
      <c r="D10" s="633">
        <v>137638</v>
      </c>
      <c r="E10" s="570">
        <v>1</v>
      </c>
      <c r="F10" s="633">
        <v>107424</v>
      </c>
      <c r="G10" s="575">
        <v>0.78048213429430824</v>
      </c>
      <c r="H10" s="633"/>
      <c r="I10" s="570"/>
      <c r="J10" s="633"/>
      <c r="K10" s="570"/>
      <c r="L10" s="633"/>
      <c r="M10" s="575"/>
      <c r="N10" s="633"/>
      <c r="O10" s="570"/>
      <c r="P10" s="633"/>
      <c r="Q10" s="570"/>
      <c r="R10" s="633"/>
      <c r="S10" s="576"/>
    </row>
    <row r="11" spans="1:19" ht="14.45" customHeight="1" x14ac:dyDescent="0.2">
      <c r="A11" s="595" t="s">
        <v>1676</v>
      </c>
      <c r="B11" s="633">
        <v>393980</v>
      </c>
      <c r="C11" s="570">
        <v>0.91631779700437255</v>
      </c>
      <c r="D11" s="633">
        <v>429960</v>
      </c>
      <c r="E11" s="570">
        <v>1</v>
      </c>
      <c r="F11" s="633">
        <v>687851</v>
      </c>
      <c r="G11" s="575">
        <v>1.5998023071913667</v>
      </c>
      <c r="H11" s="633"/>
      <c r="I11" s="570"/>
      <c r="J11" s="633"/>
      <c r="K11" s="570"/>
      <c r="L11" s="633"/>
      <c r="M11" s="575"/>
      <c r="N11" s="633"/>
      <c r="O11" s="570"/>
      <c r="P11" s="633"/>
      <c r="Q11" s="570"/>
      <c r="R11" s="633"/>
      <c r="S11" s="576"/>
    </row>
    <row r="12" spans="1:19" ht="14.45" customHeight="1" x14ac:dyDescent="0.2">
      <c r="A12" s="595" t="s">
        <v>1677</v>
      </c>
      <c r="B12" s="633">
        <v>1157987</v>
      </c>
      <c r="C12" s="570">
        <v>0.83407426081319547</v>
      </c>
      <c r="D12" s="633">
        <v>1388350</v>
      </c>
      <c r="E12" s="570">
        <v>1</v>
      </c>
      <c r="F12" s="633">
        <v>1688853</v>
      </c>
      <c r="G12" s="575">
        <v>1.2164461411027478</v>
      </c>
      <c r="H12" s="633"/>
      <c r="I12" s="570"/>
      <c r="J12" s="633"/>
      <c r="K12" s="570"/>
      <c r="L12" s="633"/>
      <c r="M12" s="575"/>
      <c r="N12" s="633"/>
      <c r="O12" s="570"/>
      <c r="P12" s="633"/>
      <c r="Q12" s="570"/>
      <c r="R12" s="633"/>
      <c r="S12" s="576"/>
    </row>
    <row r="13" spans="1:19" ht="14.45" customHeight="1" x14ac:dyDescent="0.2">
      <c r="A13" s="595" t="s">
        <v>1678</v>
      </c>
      <c r="B13" s="633">
        <v>474680</v>
      </c>
      <c r="C13" s="570">
        <v>0.81224354301632773</v>
      </c>
      <c r="D13" s="633">
        <v>584406</v>
      </c>
      <c r="E13" s="570">
        <v>1</v>
      </c>
      <c r="F13" s="633">
        <v>608190</v>
      </c>
      <c r="G13" s="575">
        <v>1.0406977341095061</v>
      </c>
      <c r="H13" s="633"/>
      <c r="I13" s="570"/>
      <c r="J13" s="633"/>
      <c r="K13" s="570"/>
      <c r="L13" s="633"/>
      <c r="M13" s="575"/>
      <c r="N13" s="633"/>
      <c r="O13" s="570"/>
      <c r="P13" s="633"/>
      <c r="Q13" s="570"/>
      <c r="R13" s="633"/>
      <c r="S13" s="576"/>
    </row>
    <row r="14" spans="1:19" ht="14.45" customHeight="1" x14ac:dyDescent="0.2">
      <c r="A14" s="595" t="s">
        <v>1679</v>
      </c>
      <c r="B14" s="633">
        <v>504398</v>
      </c>
      <c r="C14" s="570">
        <v>0.88223420927434026</v>
      </c>
      <c r="D14" s="633">
        <v>571728</v>
      </c>
      <c r="E14" s="570">
        <v>1</v>
      </c>
      <c r="F14" s="633">
        <v>553455</v>
      </c>
      <c r="G14" s="575">
        <v>0.96803899756527578</v>
      </c>
      <c r="H14" s="633"/>
      <c r="I14" s="570"/>
      <c r="J14" s="633"/>
      <c r="K14" s="570"/>
      <c r="L14" s="633"/>
      <c r="M14" s="575"/>
      <c r="N14" s="633"/>
      <c r="O14" s="570"/>
      <c r="P14" s="633"/>
      <c r="Q14" s="570"/>
      <c r="R14" s="633"/>
      <c r="S14" s="576"/>
    </row>
    <row r="15" spans="1:19" ht="14.45" customHeight="1" x14ac:dyDescent="0.2">
      <c r="A15" s="595" t="s">
        <v>1680</v>
      </c>
      <c r="B15" s="633">
        <v>3325317</v>
      </c>
      <c r="C15" s="570">
        <v>0.96793909172597214</v>
      </c>
      <c r="D15" s="633">
        <v>3435461</v>
      </c>
      <c r="E15" s="570">
        <v>1</v>
      </c>
      <c r="F15" s="633">
        <v>3245132</v>
      </c>
      <c r="G15" s="575">
        <v>0.94459870160074588</v>
      </c>
      <c r="H15" s="633"/>
      <c r="I15" s="570"/>
      <c r="J15" s="633"/>
      <c r="K15" s="570"/>
      <c r="L15" s="633"/>
      <c r="M15" s="575"/>
      <c r="N15" s="633"/>
      <c r="O15" s="570"/>
      <c r="P15" s="633"/>
      <c r="Q15" s="570"/>
      <c r="R15" s="633"/>
      <c r="S15" s="576"/>
    </row>
    <row r="16" spans="1:19" ht="14.45" customHeight="1" x14ac:dyDescent="0.2">
      <c r="A16" s="595" t="s">
        <v>1681</v>
      </c>
      <c r="B16" s="633">
        <v>556802</v>
      </c>
      <c r="C16" s="570">
        <v>0.79713730239856151</v>
      </c>
      <c r="D16" s="633">
        <v>698502</v>
      </c>
      <c r="E16" s="570">
        <v>1</v>
      </c>
      <c r="F16" s="633">
        <v>521530</v>
      </c>
      <c r="G16" s="575">
        <v>0.74664066817274677</v>
      </c>
      <c r="H16" s="633"/>
      <c r="I16" s="570"/>
      <c r="J16" s="633"/>
      <c r="K16" s="570"/>
      <c r="L16" s="633"/>
      <c r="M16" s="575"/>
      <c r="N16" s="633"/>
      <c r="O16" s="570"/>
      <c r="P16" s="633"/>
      <c r="Q16" s="570"/>
      <c r="R16" s="633"/>
      <c r="S16" s="576"/>
    </row>
    <row r="17" spans="1:19" ht="14.45" customHeight="1" x14ac:dyDescent="0.2">
      <c r="A17" s="595" t="s">
        <v>1682</v>
      </c>
      <c r="B17" s="633">
        <v>223304</v>
      </c>
      <c r="C17" s="570">
        <v>1.2134174505105173</v>
      </c>
      <c r="D17" s="633">
        <v>184029</v>
      </c>
      <c r="E17" s="570">
        <v>1</v>
      </c>
      <c r="F17" s="633">
        <v>297700</v>
      </c>
      <c r="G17" s="575">
        <v>1.6176798222019355</v>
      </c>
      <c r="H17" s="633"/>
      <c r="I17" s="570"/>
      <c r="J17" s="633"/>
      <c r="K17" s="570"/>
      <c r="L17" s="633"/>
      <c r="M17" s="575"/>
      <c r="N17" s="633"/>
      <c r="O17" s="570"/>
      <c r="P17" s="633"/>
      <c r="Q17" s="570"/>
      <c r="R17" s="633"/>
      <c r="S17" s="576"/>
    </row>
    <row r="18" spans="1:19" ht="14.45" customHeight="1" x14ac:dyDescent="0.2">
      <c r="A18" s="595" t="s">
        <v>1683</v>
      </c>
      <c r="B18" s="633">
        <v>106809</v>
      </c>
      <c r="C18" s="570">
        <v>1.2233166496775894</v>
      </c>
      <c r="D18" s="633">
        <v>87311</v>
      </c>
      <c r="E18" s="570">
        <v>1</v>
      </c>
      <c r="F18" s="633">
        <v>110826</v>
      </c>
      <c r="G18" s="575">
        <v>1.2693245982751313</v>
      </c>
      <c r="H18" s="633"/>
      <c r="I18" s="570"/>
      <c r="J18" s="633"/>
      <c r="K18" s="570"/>
      <c r="L18" s="633"/>
      <c r="M18" s="575"/>
      <c r="N18" s="633"/>
      <c r="O18" s="570"/>
      <c r="P18" s="633"/>
      <c r="Q18" s="570"/>
      <c r="R18" s="633"/>
      <c r="S18" s="576"/>
    </row>
    <row r="19" spans="1:19" ht="14.45" customHeight="1" x14ac:dyDescent="0.2">
      <c r="A19" s="595" t="s">
        <v>1684</v>
      </c>
      <c r="B19" s="633">
        <v>29633</v>
      </c>
      <c r="C19" s="570">
        <v>0.65364508657769937</v>
      </c>
      <c r="D19" s="633">
        <v>45335</v>
      </c>
      <c r="E19" s="570">
        <v>1</v>
      </c>
      <c r="F19" s="633">
        <v>35958</v>
      </c>
      <c r="G19" s="575">
        <v>0.79316201610234915</v>
      </c>
      <c r="H19" s="633"/>
      <c r="I19" s="570"/>
      <c r="J19" s="633"/>
      <c r="K19" s="570"/>
      <c r="L19" s="633"/>
      <c r="M19" s="575"/>
      <c r="N19" s="633"/>
      <c r="O19" s="570"/>
      <c r="P19" s="633"/>
      <c r="Q19" s="570"/>
      <c r="R19" s="633"/>
      <c r="S19" s="576"/>
    </row>
    <row r="20" spans="1:19" ht="14.45" customHeight="1" x14ac:dyDescent="0.2">
      <c r="A20" s="595" t="s">
        <v>1685</v>
      </c>
      <c r="B20" s="633">
        <v>5721914</v>
      </c>
      <c r="C20" s="570">
        <v>0.86942200497319289</v>
      </c>
      <c r="D20" s="633">
        <v>6581285</v>
      </c>
      <c r="E20" s="570">
        <v>1</v>
      </c>
      <c r="F20" s="633">
        <v>6922472</v>
      </c>
      <c r="G20" s="575">
        <v>1.0518420034993166</v>
      </c>
      <c r="H20" s="633"/>
      <c r="I20" s="570"/>
      <c r="J20" s="633"/>
      <c r="K20" s="570"/>
      <c r="L20" s="633"/>
      <c r="M20" s="575"/>
      <c r="N20" s="633"/>
      <c r="O20" s="570"/>
      <c r="P20" s="633"/>
      <c r="Q20" s="570"/>
      <c r="R20" s="633"/>
      <c r="S20" s="576"/>
    </row>
    <row r="21" spans="1:19" ht="14.45" customHeight="1" x14ac:dyDescent="0.2">
      <c r="A21" s="595" t="s">
        <v>1686</v>
      </c>
      <c r="B21" s="633">
        <v>8232285</v>
      </c>
      <c r="C21" s="570">
        <v>1.1701363733083394</v>
      </c>
      <c r="D21" s="633">
        <v>7035321</v>
      </c>
      <c r="E21" s="570">
        <v>1</v>
      </c>
      <c r="F21" s="633">
        <v>5820227</v>
      </c>
      <c r="G21" s="575">
        <v>0.82728662984958323</v>
      </c>
      <c r="H21" s="633"/>
      <c r="I21" s="570"/>
      <c r="J21" s="633"/>
      <c r="K21" s="570"/>
      <c r="L21" s="633"/>
      <c r="M21" s="575"/>
      <c r="N21" s="633"/>
      <c r="O21" s="570"/>
      <c r="P21" s="633"/>
      <c r="Q21" s="570"/>
      <c r="R21" s="633"/>
      <c r="S21" s="576"/>
    </row>
    <row r="22" spans="1:19" ht="14.45" customHeight="1" x14ac:dyDescent="0.2">
      <c r="A22" s="595" t="s">
        <v>1687</v>
      </c>
      <c r="B22" s="633">
        <v>37822</v>
      </c>
      <c r="C22" s="570">
        <v>0.77164133428542281</v>
      </c>
      <c r="D22" s="633">
        <v>49015</v>
      </c>
      <c r="E22" s="570">
        <v>1</v>
      </c>
      <c r="F22" s="633">
        <v>153381</v>
      </c>
      <c r="G22" s="575">
        <v>3.1292665510557991</v>
      </c>
      <c r="H22" s="633"/>
      <c r="I22" s="570"/>
      <c r="J22" s="633"/>
      <c r="K22" s="570"/>
      <c r="L22" s="633"/>
      <c r="M22" s="575"/>
      <c r="N22" s="633"/>
      <c r="O22" s="570"/>
      <c r="P22" s="633"/>
      <c r="Q22" s="570"/>
      <c r="R22" s="633"/>
      <c r="S22" s="576"/>
    </row>
    <row r="23" spans="1:19" ht="14.45" customHeight="1" x14ac:dyDescent="0.2">
      <c r="A23" s="595" t="s">
        <v>1688</v>
      </c>
      <c r="B23" s="633">
        <v>1060214</v>
      </c>
      <c r="C23" s="570">
        <v>1.2741501871781467</v>
      </c>
      <c r="D23" s="633">
        <v>832095</v>
      </c>
      <c r="E23" s="570">
        <v>1</v>
      </c>
      <c r="F23" s="633">
        <v>718873</v>
      </c>
      <c r="G23" s="575">
        <v>0.8639314020634663</v>
      </c>
      <c r="H23" s="633"/>
      <c r="I23" s="570"/>
      <c r="J23" s="633"/>
      <c r="K23" s="570"/>
      <c r="L23" s="633"/>
      <c r="M23" s="575"/>
      <c r="N23" s="633"/>
      <c r="O23" s="570"/>
      <c r="P23" s="633"/>
      <c r="Q23" s="570"/>
      <c r="R23" s="633"/>
      <c r="S23" s="576"/>
    </row>
    <row r="24" spans="1:19" ht="14.45" customHeight="1" x14ac:dyDescent="0.2">
      <c r="A24" s="595" t="s">
        <v>1689</v>
      </c>
      <c r="B24" s="633">
        <v>329466</v>
      </c>
      <c r="C24" s="570">
        <v>0.82616207487129845</v>
      </c>
      <c r="D24" s="633">
        <v>398791</v>
      </c>
      <c r="E24" s="570">
        <v>1</v>
      </c>
      <c r="F24" s="633">
        <v>539780</v>
      </c>
      <c r="G24" s="575">
        <v>1.3535410779079768</v>
      </c>
      <c r="H24" s="633"/>
      <c r="I24" s="570"/>
      <c r="J24" s="633"/>
      <c r="K24" s="570"/>
      <c r="L24" s="633"/>
      <c r="M24" s="575"/>
      <c r="N24" s="633"/>
      <c r="O24" s="570"/>
      <c r="P24" s="633"/>
      <c r="Q24" s="570"/>
      <c r="R24" s="633"/>
      <c r="S24" s="576"/>
    </row>
    <row r="25" spans="1:19" ht="14.45" customHeight="1" x14ac:dyDescent="0.2">
      <c r="A25" s="595" t="s">
        <v>1690</v>
      </c>
      <c r="B25" s="633"/>
      <c r="C25" s="570"/>
      <c r="D25" s="633">
        <v>611</v>
      </c>
      <c r="E25" s="570">
        <v>1</v>
      </c>
      <c r="F25" s="633"/>
      <c r="G25" s="575"/>
      <c r="H25" s="633"/>
      <c r="I25" s="570"/>
      <c r="J25" s="633"/>
      <c r="K25" s="570"/>
      <c r="L25" s="633"/>
      <c r="M25" s="575"/>
      <c r="N25" s="633"/>
      <c r="O25" s="570"/>
      <c r="P25" s="633"/>
      <c r="Q25" s="570"/>
      <c r="R25" s="633"/>
      <c r="S25" s="576"/>
    </row>
    <row r="26" spans="1:19" ht="14.45" customHeight="1" x14ac:dyDescent="0.2">
      <c r="A26" s="595" t="s">
        <v>1691</v>
      </c>
      <c r="B26" s="633">
        <v>149800</v>
      </c>
      <c r="C26" s="570">
        <v>1.1282669277698276</v>
      </c>
      <c r="D26" s="633">
        <v>132770</v>
      </c>
      <c r="E26" s="570">
        <v>1</v>
      </c>
      <c r="F26" s="633">
        <v>147318</v>
      </c>
      <c r="G26" s="575">
        <v>1.1095729456955639</v>
      </c>
      <c r="H26" s="633"/>
      <c r="I26" s="570"/>
      <c r="J26" s="633"/>
      <c r="K26" s="570"/>
      <c r="L26" s="633"/>
      <c r="M26" s="575"/>
      <c r="N26" s="633"/>
      <c r="O26" s="570"/>
      <c r="P26" s="633"/>
      <c r="Q26" s="570"/>
      <c r="R26" s="633"/>
      <c r="S26" s="576"/>
    </row>
    <row r="27" spans="1:19" ht="14.45" customHeight="1" x14ac:dyDescent="0.2">
      <c r="A27" s="595" t="s">
        <v>1692</v>
      </c>
      <c r="B27" s="633">
        <v>51550</v>
      </c>
      <c r="C27" s="570">
        <v>1.1378937377215637</v>
      </c>
      <c r="D27" s="633">
        <v>45303</v>
      </c>
      <c r="E27" s="570">
        <v>1</v>
      </c>
      <c r="F27" s="633">
        <v>47638</v>
      </c>
      <c r="G27" s="575">
        <v>1.0515418404962145</v>
      </c>
      <c r="H27" s="633"/>
      <c r="I27" s="570"/>
      <c r="J27" s="633"/>
      <c r="K27" s="570"/>
      <c r="L27" s="633"/>
      <c r="M27" s="575"/>
      <c r="N27" s="633"/>
      <c r="O27" s="570"/>
      <c r="P27" s="633"/>
      <c r="Q27" s="570"/>
      <c r="R27" s="633"/>
      <c r="S27" s="576"/>
    </row>
    <row r="28" spans="1:19" ht="14.45" customHeight="1" x14ac:dyDescent="0.2">
      <c r="A28" s="595" t="s">
        <v>1693</v>
      </c>
      <c r="B28" s="633">
        <v>592918</v>
      </c>
      <c r="C28" s="570">
        <v>1.8495165013413188</v>
      </c>
      <c r="D28" s="633">
        <v>320580</v>
      </c>
      <c r="E28" s="570">
        <v>1</v>
      </c>
      <c r="F28" s="633">
        <v>342754</v>
      </c>
      <c r="G28" s="575">
        <v>1.0691683823070683</v>
      </c>
      <c r="H28" s="633"/>
      <c r="I28" s="570"/>
      <c r="J28" s="633"/>
      <c r="K28" s="570"/>
      <c r="L28" s="633"/>
      <c r="M28" s="575"/>
      <c r="N28" s="633"/>
      <c r="O28" s="570"/>
      <c r="P28" s="633"/>
      <c r="Q28" s="570"/>
      <c r="R28" s="633"/>
      <c r="S28" s="576"/>
    </row>
    <row r="29" spans="1:19" ht="14.45" customHeight="1" x14ac:dyDescent="0.2">
      <c r="A29" s="595" t="s">
        <v>1694</v>
      </c>
      <c r="B29" s="633">
        <v>234771</v>
      </c>
      <c r="C29" s="570">
        <v>1.0201579962803955</v>
      </c>
      <c r="D29" s="633">
        <v>230132</v>
      </c>
      <c r="E29" s="570">
        <v>1</v>
      </c>
      <c r="F29" s="633">
        <v>264795</v>
      </c>
      <c r="G29" s="575">
        <v>1.1506222515773556</v>
      </c>
      <c r="H29" s="633"/>
      <c r="I29" s="570"/>
      <c r="J29" s="633"/>
      <c r="K29" s="570"/>
      <c r="L29" s="633"/>
      <c r="M29" s="575"/>
      <c r="N29" s="633"/>
      <c r="O29" s="570"/>
      <c r="P29" s="633"/>
      <c r="Q29" s="570"/>
      <c r="R29" s="633"/>
      <c r="S29" s="576"/>
    </row>
    <row r="30" spans="1:19" ht="14.45" customHeight="1" x14ac:dyDescent="0.2">
      <c r="A30" s="595" t="s">
        <v>1695</v>
      </c>
      <c r="B30" s="633">
        <v>5181914</v>
      </c>
      <c r="C30" s="570">
        <v>1.0025431587288967</v>
      </c>
      <c r="D30" s="633">
        <v>5168769</v>
      </c>
      <c r="E30" s="570">
        <v>1</v>
      </c>
      <c r="F30" s="633">
        <v>4256452</v>
      </c>
      <c r="G30" s="575">
        <v>0.82349433685273998</v>
      </c>
      <c r="H30" s="633"/>
      <c r="I30" s="570"/>
      <c r="J30" s="633"/>
      <c r="K30" s="570"/>
      <c r="L30" s="633"/>
      <c r="M30" s="575"/>
      <c r="N30" s="633"/>
      <c r="O30" s="570"/>
      <c r="P30" s="633"/>
      <c r="Q30" s="570"/>
      <c r="R30" s="633"/>
      <c r="S30" s="576"/>
    </row>
    <row r="31" spans="1:19" ht="14.45" customHeight="1" x14ac:dyDescent="0.2">
      <c r="A31" s="595" t="s">
        <v>1696</v>
      </c>
      <c r="B31" s="633">
        <v>307805</v>
      </c>
      <c r="C31" s="570">
        <v>1.0903510108076897</v>
      </c>
      <c r="D31" s="633">
        <v>282299</v>
      </c>
      <c r="E31" s="570">
        <v>1</v>
      </c>
      <c r="F31" s="633">
        <v>291476</v>
      </c>
      <c r="G31" s="575">
        <v>1.0325080853988147</v>
      </c>
      <c r="H31" s="633"/>
      <c r="I31" s="570"/>
      <c r="J31" s="633"/>
      <c r="K31" s="570"/>
      <c r="L31" s="633"/>
      <c r="M31" s="575"/>
      <c r="N31" s="633"/>
      <c r="O31" s="570"/>
      <c r="P31" s="633"/>
      <c r="Q31" s="570"/>
      <c r="R31" s="633"/>
      <c r="S31" s="576"/>
    </row>
    <row r="32" spans="1:19" ht="14.45" customHeight="1" thickBot="1" x14ac:dyDescent="0.25">
      <c r="A32" s="635" t="s">
        <v>1697</v>
      </c>
      <c r="B32" s="634">
        <v>846351</v>
      </c>
      <c r="C32" s="578">
        <v>1.0091513289995182</v>
      </c>
      <c r="D32" s="634">
        <v>838676</v>
      </c>
      <c r="E32" s="578">
        <v>1</v>
      </c>
      <c r="F32" s="634">
        <v>897989</v>
      </c>
      <c r="G32" s="583">
        <v>1.0707221859216194</v>
      </c>
      <c r="H32" s="634"/>
      <c r="I32" s="578"/>
      <c r="J32" s="634"/>
      <c r="K32" s="578"/>
      <c r="L32" s="634"/>
      <c r="M32" s="583"/>
      <c r="N32" s="634"/>
      <c r="O32" s="578"/>
      <c r="P32" s="634"/>
      <c r="Q32" s="578"/>
      <c r="R32" s="634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B0535EF-F625-4367-99E8-62AFC2CFB10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1730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136379</v>
      </c>
      <c r="G3" s="103">
        <f t="shared" si="0"/>
        <v>35242308</v>
      </c>
      <c r="H3" s="103"/>
      <c r="I3" s="103"/>
      <c r="J3" s="103">
        <f t="shared" si="0"/>
        <v>136883</v>
      </c>
      <c r="K3" s="103">
        <f t="shared" si="0"/>
        <v>35383717</v>
      </c>
      <c r="L3" s="103"/>
      <c r="M3" s="103"/>
      <c r="N3" s="103">
        <f t="shared" si="0"/>
        <v>120727</v>
      </c>
      <c r="O3" s="103">
        <f t="shared" si="0"/>
        <v>34290619</v>
      </c>
      <c r="P3" s="75">
        <f>IF(K3=0,0,O3/K3)</f>
        <v>0.9691073156616079</v>
      </c>
      <c r="Q3" s="104">
        <f>IF(N3=0,0,O3/N3)</f>
        <v>284.0343833608058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2"/>
      <c r="B5" s="620"/>
      <c r="C5" s="622"/>
      <c r="D5" s="636"/>
      <c r="E5" s="624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29"/>
    </row>
    <row r="6" spans="1:17" ht="14.45" customHeight="1" x14ac:dyDescent="0.2">
      <c r="A6" s="562" t="s">
        <v>1698</v>
      </c>
      <c r="B6" s="563" t="s">
        <v>1543</v>
      </c>
      <c r="C6" s="563" t="s">
        <v>1544</v>
      </c>
      <c r="D6" s="563" t="s">
        <v>1545</v>
      </c>
      <c r="E6" s="563" t="s">
        <v>1546</v>
      </c>
      <c r="F6" s="116">
        <v>517</v>
      </c>
      <c r="G6" s="116">
        <v>89958</v>
      </c>
      <c r="H6" s="116">
        <v>0.94842382709541384</v>
      </c>
      <c r="I6" s="116">
        <v>174</v>
      </c>
      <c r="J6" s="116">
        <v>542</v>
      </c>
      <c r="K6" s="116">
        <v>94850</v>
      </c>
      <c r="L6" s="116">
        <v>1</v>
      </c>
      <c r="M6" s="116">
        <v>175</v>
      </c>
      <c r="N6" s="116">
        <v>617</v>
      </c>
      <c r="O6" s="116">
        <v>108592</v>
      </c>
      <c r="P6" s="568">
        <v>1.1448813916710596</v>
      </c>
      <c r="Q6" s="586">
        <v>176</v>
      </c>
    </row>
    <row r="7" spans="1:17" ht="14.45" customHeight="1" x14ac:dyDescent="0.2">
      <c r="A7" s="569" t="s">
        <v>1698</v>
      </c>
      <c r="B7" s="570" t="s">
        <v>1543</v>
      </c>
      <c r="C7" s="570" t="s">
        <v>1544</v>
      </c>
      <c r="D7" s="570" t="s">
        <v>1559</v>
      </c>
      <c r="E7" s="570" t="s">
        <v>1560</v>
      </c>
      <c r="F7" s="587">
        <v>104</v>
      </c>
      <c r="G7" s="587">
        <v>111280</v>
      </c>
      <c r="H7" s="587">
        <v>1.1920600743430707</v>
      </c>
      <c r="I7" s="587">
        <v>1070</v>
      </c>
      <c r="J7" s="587">
        <v>87</v>
      </c>
      <c r="K7" s="587">
        <v>93351</v>
      </c>
      <c r="L7" s="587">
        <v>1</v>
      </c>
      <c r="M7" s="587">
        <v>1073</v>
      </c>
      <c r="N7" s="587">
        <v>200</v>
      </c>
      <c r="O7" s="587">
        <v>215000</v>
      </c>
      <c r="P7" s="575">
        <v>2.3031354779273925</v>
      </c>
      <c r="Q7" s="588">
        <v>1075</v>
      </c>
    </row>
    <row r="8" spans="1:17" ht="14.45" customHeight="1" x14ac:dyDescent="0.2">
      <c r="A8" s="569" t="s">
        <v>1698</v>
      </c>
      <c r="B8" s="570" t="s">
        <v>1543</v>
      </c>
      <c r="C8" s="570" t="s">
        <v>1544</v>
      </c>
      <c r="D8" s="570" t="s">
        <v>1561</v>
      </c>
      <c r="E8" s="570" t="s">
        <v>1562</v>
      </c>
      <c r="F8" s="587">
        <v>568</v>
      </c>
      <c r="G8" s="587">
        <v>26128</v>
      </c>
      <c r="H8" s="587">
        <v>1.0070921985815602</v>
      </c>
      <c r="I8" s="587">
        <v>46</v>
      </c>
      <c r="J8" s="587">
        <v>552</v>
      </c>
      <c r="K8" s="587">
        <v>25944</v>
      </c>
      <c r="L8" s="587">
        <v>1</v>
      </c>
      <c r="M8" s="587">
        <v>47</v>
      </c>
      <c r="N8" s="587">
        <v>623</v>
      </c>
      <c r="O8" s="587">
        <v>29281</v>
      </c>
      <c r="P8" s="575">
        <v>1.1286231884057971</v>
      </c>
      <c r="Q8" s="588">
        <v>47</v>
      </c>
    </row>
    <row r="9" spans="1:17" ht="14.45" customHeight="1" x14ac:dyDescent="0.2">
      <c r="A9" s="569" t="s">
        <v>1698</v>
      </c>
      <c r="B9" s="570" t="s">
        <v>1543</v>
      </c>
      <c r="C9" s="570" t="s">
        <v>1544</v>
      </c>
      <c r="D9" s="570" t="s">
        <v>1563</v>
      </c>
      <c r="E9" s="570" t="s">
        <v>1564</v>
      </c>
      <c r="F9" s="587">
        <v>61</v>
      </c>
      <c r="G9" s="587">
        <v>21167</v>
      </c>
      <c r="H9" s="587">
        <v>0.78993133303478136</v>
      </c>
      <c r="I9" s="587">
        <v>347</v>
      </c>
      <c r="J9" s="587">
        <v>77</v>
      </c>
      <c r="K9" s="587">
        <v>26796</v>
      </c>
      <c r="L9" s="587">
        <v>1</v>
      </c>
      <c r="M9" s="587">
        <v>348</v>
      </c>
      <c r="N9" s="587">
        <v>78</v>
      </c>
      <c r="O9" s="587">
        <v>27144</v>
      </c>
      <c r="P9" s="575">
        <v>1.0129870129870129</v>
      </c>
      <c r="Q9" s="588">
        <v>348</v>
      </c>
    </row>
    <row r="10" spans="1:17" ht="14.45" customHeight="1" x14ac:dyDescent="0.2">
      <c r="A10" s="569" t="s">
        <v>1698</v>
      </c>
      <c r="B10" s="570" t="s">
        <v>1543</v>
      </c>
      <c r="C10" s="570" t="s">
        <v>1544</v>
      </c>
      <c r="D10" s="570" t="s">
        <v>1565</v>
      </c>
      <c r="E10" s="570" t="s">
        <v>1566</v>
      </c>
      <c r="F10" s="587">
        <v>27</v>
      </c>
      <c r="G10" s="587">
        <v>1377</v>
      </c>
      <c r="H10" s="587">
        <v>2.7</v>
      </c>
      <c r="I10" s="587">
        <v>51</v>
      </c>
      <c r="J10" s="587">
        <v>10</v>
      </c>
      <c r="K10" s="587">
        <v>510</v>
      </c>
      <c r="L10" s="587">
        <v>1</v>
      </c>
      <c r="M10" s="587">
        <v>51</v>
      </c>
      <c r="N10" s="587">
        <v>5</v>
      </c>
      <c r="O10" s="587">
        <v>260</v>
      </c>
      <c r="P10" s="575">
        <v>0.50980392156862742</v>
      </c>
      <c r="Q10" s="588">
        <v>52</v>
      </c>
    </row>
    <row r="11" spans="1:17" ht="14.45" customHeight="1" x14ac:dyDescent="0.2">
      <c r="A11" s="569" t="s">
        <v>1698</v>
      </c>
      <c r="B11" s="570" t="s">
        <v>1543</v>
      </c>
      <c r="C11" s="570" t="s">
        <v>1544</v>
      </c>
      <c r="D11" s="570" t="s">
        <v>1569</v>
      </c>
      <c r="E11" s="570" t="s">
        <v>1570</v>
      </c>
      <c r="F11" s="587">
        <v>423</v>
      </c>
      <c r="G11" s="587">
        <v>159471</v>
      </c>
      <c r="H11" s="587">
        <v>1.4398667316756053</v>
      </c>
      <c r="I11" s="587">
        <v>377</v>
      </c>
      <c r="J11" s="587">
        <v>293</v>
      </c>
      <c r="K11" s="587">
        <v>110754</v>
      </c>
      <c r="L11" s="587">
        <v>1</v>
      </c>
      <c r="M11" s="587">
        <v>378</v>
      </c>
      <c r="N11" s="587">
        <v>423</v>
      </c>
      <c r="O11" s="587">
        <v>159894</v>
      </c>
      <c r="P11" s="575">
        <v>1.4436860068259385</v>
      </c>
      <c r="Q11" s="588">
        <v>378</v>
      </c>
    </row>
    <row r="12" spans="1:17" ht="14.45" customHeight="1" x14ac:dyDescent="0.2">
      <c r="A12" s="569" t="s">
        <v>1698</v>
      </c>
      <c r="B12" s="570" t="s">
        <v>1543</v>
      </c>
      <c r="C12" s="570" t="s">
        <v>1544</v>
      </c>
      <c r="D12" s="570" t="s">
        <v>1571</v>
      </c>
      <c r="E12" s="570" t="s">
        <v>1572</v>
      </c>
      <c r="F12" s="587">
        <v>16</v>
      </c>
      <c r="G12" s="587">
        <v>544</v>
      </c>
      <c r="H12" s="587">
        <v>2.6666666666666665</v>
      </c>
      <c r="I12" s="587">
        <v>34</v>
      </c>
      <c r="J12" s="587">
        <v>6</v>
      </c>
      <c r="K12" s="587">
        <v>204</v>
      </c>
      <c r="L12" s="587">
        <v>1</v>
      </c>
      <c r="M12" s="587">
        <v>34</v>
      </c>
      <c r="N12" s="587">
        <v>3</v>
      </c>
      <c r="O12" s="587">
        <v>105</v>
      </c>
      <c r="P12" s="575">
        <v>0.51470588235294112</v>
      </c>
      <c r="Q12" s="588">
        <v>35</v>
      </c>
    </row>
    <row r="13" spans="1:17" ht="14.45" customHeight="1" x14ac:dyDescent="0.2">
      <c r="A13" s="569" t="s">
        <v>1698</v>
      </c>
      <c r="B13" s="570" t="s">
        <v>1543</v>
      </c>
      <c r="C13" s="570" t="s">
        <v>1544</v>
      </c>
      <c r="D13" s="570" t="s">
        <v>1573</v>
      </c>
      <c r="E13" s="570" t="s">
        <v>1574</v>
      </c>
      <c r="F13" s="587">
        <v>37</v>
      </c>
      <c r="G13" s="587">
        <v>19388</v>
      </c>
      <c r="H13" s="587">
        <v>1.9436591478696741</v>
      </c>
      <c r="I13" s="587">
        <v>524</v>
      </c>
      <c r="J13" s="587">
        <v>19</v>
      </c>
      <c r="K13" s="587">
        <v>9975</v>
      </c>
      <c r="L13" s="587">
        <v>1</v>
      </c>
      <c r="M13" s="587">
        <v>525</v>
      </c>
      <c r="N13" s="587">
        <v>17</v>
      </c>
      <c r="O13" s="587">
        <v>8925</v>
      </c>
      <c r="P13" s="575">
        <v>0.89473684210526316</v>
      </c>
      <c r="Q13" s="588">
        <v>525</v>
      </c>
    </row>
    <row r="14" spans="1:17" ht="14.45" customHeight="1" x14ac:dyDescent="0.2">
      <c r="A14" s="569" t="s">
        <v>1698</v>
      </c>
      <c r="B14" s="570" t="s">
        <v>1543</v>
      </c>
      <c r="C14" s="570" t="s">
        <v>1544</v>
      </c>
      <c r="D14" s="570" t="s">
        <v>1575</v>
      </c>
      <c r="E14" s="570" t="s">
        <v>1576</v>
      </c>
      <c r="F14" s="587">
        <v>9</v>
      </c>
      <c r="G14" s="587">
        <v>513</v>
      </c>
      <c r="H14" s="587">
        <v>0.55280172413793105</v>
      </c>
      <c r="I14" s="587">
        <v>57</v>
      </c>
      <c r="J14" s="587">
        <v>16</v>
      </c>
      <c r="K14" s="587">
        <v>928</v>
      </c>
      <c r="L14" s="587">
        <v>1</v>
      </c>
      <c r="M14" s="587">
        <v>58</v>
      </c>
      <c r="N14" s="587">
        <v>17</v>
      </c>
      <c r="O14" s="587">
        <v>986</v>
      </c>
      <c r="P14" s="575">
        <v>1.0625</v>
      </c>
      <c r="Q14" s="588">
        <v>58</v>
      </c>
    </row>
    <row r="15" spans="1:17" ht="14.45" customHeight="1" x14ac:dyDescent="0.2">
      <c r="A15" s="569" t="s">
        <v>1698</v>
      </c>
      <c r="B15" s="570" t="s">
        <v>1543</v>
      </c>
      <c r="C15" s="570" t="s">
        <v>1544</v>
      </c>
      <c r="D15" s="570" t="s">
        <v>1577</v>
      </c>
      <c r="E15" s="570" t="s">
        <v>1578</v>
      </c>
      <c r="F15" s="587">
        <v>7</v>
      </c>
      <c r="G15" s="587">
        <v>1575</v>
      </c>
      <c r="H15" s="587"/>
      <c r="I15" s="587">
        <v>225</v>
      </c>
      <c r="J15" s="587"/>
      <c r="K15" s="587"/>
      <c r="L15" s="587"/>
      <c r="M15" s="587"/>
      <c r="N15" s="587">
        <v>2</v>
      </c>
      <c r="O15" s="587">
        <v>454</v>
      </c>
      <c r="P15" s="575"/>
      <c r="Q15" s="588">
        <v>227</v>
      </c>
    </row>
    <row r="16" spans="1:17" ht="14.45" customHeight="1" x14ac:dyDescent="0.2">
      <c r="A16" s="569" t="s">
        <v>1698</v>
      </c>
      <c r="B16" s="570" t="s">
        <v>1543</v>
      </c>
      <c r="C16" s="570" t="s">
        <v>1544</v>
      </c>
      <c r="D16" s="570" t="s">
        <v>1579</v>
      </c>
      <c r="E16" s="570" t="s">
        <v>1580</v>
      </c>
      <c r="F16" s="587">
        <v>7</v>
      </c>
      <c r="G16" s="587">
        <v>3878</v>
      </c>
      <c r="H16" s="587"/>
      <c r="I16" s="587">
        <v>554</v>
      </c>
      <c r="J16" s="587"/>
      <c r="K16" s="587"/>
      <c r="L16" s="587"/>
      <c r="M16" s="587"/>
      <c r="N16" s="587">
        <v>2</v>
      </c>
      <c r="O16" s="587">
        <v>1114</v>
      </c>
      <c r="P16" s="575"/>
      <c r="Q16" s="588">
        <v>557</v>
      </c>
    </row>
    <row r="17" spans="1:17" ht="14.45" customHeight="1" x14ac:dyDescent="0.2">
      <c r="A17" s="569" t="s">
        <v>1698</v>
      </c>
      <c r="B17" s="570" t="s">
        <v>1543</v>
      </c>
      <c r="C17" s="570" t="s">
        <v>1544</v>
      </c>
      <c r="D17" s="570" t="s">
        <v>1581</v>
      </c>
      <c r="E17" s="570" t="s">
        <v>1582</v>
      </c>
      <c r="F17" s="587">
        <v>1</v>
      </c>
      <c r="G17" s="587">
        <v>214</v>
      </c>
      <c r="H17" s="587">
        <v>0.49537037037037035</v>
      </c>
      <c r="I17" s="587">
        <v>214</v>
      </c>
      <c r="J17" s="587">
        <v>2</v>
      </c>
      <c r="K17" s="587">
        <v>432</v>
      </c>
      <c r="L17" s="587">
        <v>1</v>
      </c>
      <c r="M17" s="587">
        <v>216</v>
      </c>
      <c r="N17" s="587">
        <v>1</v>
      </c>
      <c r="O17" s="587">
        <v>217</v>
      </c>
      <c r="P17" s="575">
        <v>0.50231481481481477</v>
      </c>
      <c r="Q17" s="588">
        <v>217</v>
      </c>
    </row>
    <row r="18" spans="1:17" ht="14.45" customHeight="1" x14ac:dyDescent="0.2">
      <c r="A18" s="569" t="s">
        <v>1698</v>
      </c>
      <c r="B18" s="570" t="s">
        <v>1543</v>
      </c>
      <c r="C18" s="570" t="s">
        <v>1544</v>
      </c>
      <c r="D18" s="570" t="s">
        <v>1583</v>
      </c>
      <c r="E18" s="570" t="s">
        <v>1584</v>
      </c>
      <c r="F18" s="587">
        <v>14</v>
      </c>
      <c r="G18" s="587">
        <v>1988</v>
      </c>
      <c r="H18" s="587"/>
      <c r="I18" s="587">
        <v>142</v>
      </c>
      <c r="J18" s="587"/>
      <c r="K18" s="587"/>
      <c r="L18" s="587"/>
      <c r="M18" s="587"/>
      <c r="N18" s="587">
        <v>2</v>
      </c>
      <c r="O18" s="587">
        <v>288</v>
      </c>
      <c r="P18" s="575"/>
      <c r="Q18" s="588">
        <v>144</v>
      </c>
    </row>
    <row r="19" spans="1:17" ht="14.45" customHeight="1" x14ac:dyDescent="0.2">
      <c r="A19" s="569" t="s">
        <v>1698</v>
      </c>
      <c r="B19" s="570" t="s">
        <v>1543</v>
      </c>
      <c r="C19" s="570" t="s">
        <v>1544</v>
      </c>
      <c r="D19" s="570" t="s">
        <v>1589</v>
      </c>
      <c r="E19" s="570" t="s">
        <v>1590</v>
      </c>
      <c r="F19" s="587">
        <v>404</v>
      </c>
      <c r="G19" s="587">
        <v>6868</v>
      </c>
      <c r="H19" s="587">
        <v>1.4027777777777777</v>
      </c>
      <c r="I19" s="587">
        <v>17</v>
      </c>
      <c r="J19" s="587">
        <v>288</v>
      </c>
      <c r="K19" s="587">
        <v>4896</v>
      </c>
      <c r="L19" s="587">
        <v>1</v>
      </c>
      <c r="M19" s="587">
        <v>17</v>
      </c>
      <c r="N19" s="587">
        <v>371</v>
      </c>
      <c r="O19" s="587">
        <v>6307</v>
      </c>
      <c r="P19" s="575">
        <v>1.2881944444444444</v>
      </c>
      <c r="Q19" s="588">
        <v>17</v>
      </c>
    </row>
    <row r="20" spans="1:17" ht="14.45" customHeight="1" x14ac:dyDescent="0.2">
      <c r="A20" s="569" t="s">
        <v>1698</v>
      </c>
      <c r="B20" s="570" t="s">
        <v>1543</v>
      </c>
      <c r="C20" s="570" t="s">
        <v>1544</v>
      </c>
      <c r="D20" s="570" t="s">
        <v>1591</v>
      </c>
      <c r="E20" s="570" t="s">
        <v>1592</v>
      </c>
      <c r="F20" s="587"/>
      <c r="G20" s="587"/>
      <c r="H20" s="587"/>
      <c r="I20" s="587"/>
      <c r="J20" s="587">
        <v>1</v>
      </c>
      <c r="K20" s="587">
        <v>144</v>
      </c>
      <c r="L20" s="587">
        <v>1</v>
      </c>
      <c r="M20" s="587">
        <v>144</v>
      </c>
      <c r="N20" s="587">
        <v>7</v>
      </c>
      <c r="O20" s="587">
        <v>1015</v>
      </c>
      <c r="P20" s="575">
        <v>7.0486111111111107</v>
      </c>
      <c r="Q20" s="588">
        <v>145</v>
      </c>
    </row>
    <row r="21" spans="1:17" ht="14.45" customHeight="1" x14ac:dyDescent="0.2">
      <c r="A21" s="569" t="s">
        <v>1698</v>
      </c>
      <c r="B21" s="570" t="s">
        <v>1543</v>
      </c>
      <c r="C21" s="570" t="s">
        <v>1544</v>
      </c>
      <c r="D21" s="570" t="s">
        <v>1593</v>
      </c>
      <c r="E21" s="570" t="s">
        <v>1594</v>
      </c>
      <c r="F21" s="587">
        <v>3</v>
      </c>
      <c r="G21" s="587">
        <v>195</v>
      </c>
      <c r="H21" s="587">
        <v>1.4772727272727273</v>
      </c>
      <c r="I21" s="587">
        <v>65</v>
      </c>
      <c r="J21" s="587">
        <v>2</v>
      </c>
      <c r="K21" s="587">
        <v>132</v>
      </c>
      <c r="L21" s="587">
        <v>1</v>
      </c>
      <c r="M21" s="587">
        <v>66</v>
      </c>
      <c r="N21" s="587">
        <v>3</v>
      </c>
      <c r="O21" s="587">
        <v>201</v>
      </c>
      <c r="P21" s="575">
        <v>1.5227272727272727</v>
      </c>
      <c r="Q21" s="588">
        <v>67</v>
      </c>
    </row>
    <row r="22" spans="1:17" ht="14.45" customHeight="1" x14ac:dyDescent="0.2">
      <c r="A22" s="569" t="s">
        <v>1698</v>
      </c>
      <c r="B22" s="570" t="s">
        <v>1543</v>
      </c>
      <c r="C22" s="570" t="s">
        <v>1544</v>
      </c>
      <c r="D22" s="570" t="s">
        <v>1597</v>
      </c>
      <c r="E22" s="570" t="s">
        <v>1598</v>
      </c>
      <c r="F22" s="587">
        <v>505</v>
      </c>
      <c r="G22" s="587">
        <v>69185</v>
      </c>
      <c r="H22" s="587">
        <v>1.0994310958555811</v>
      </c>
      <c r="I22" s="587">
        <v>137</v>
      </c>
      <c r="J22" s="587">
        <v>456</v>
      </c>
      <c r="K22" s="587">
        <v>62928</v>
      </c>
      <c r="L22" s="587">
        <v>1</v>
      </c>
      <c r="M22" s="587">
        <v>138</v>
      </c>
      <c r="N22" s="587">
        <v>608</v>
      </c>
      <c r="O22" s="587">
        <v>84512</v>
      </c>
      <c r="P22" s="575">
        <v>1.3429951690821256</v>
      </c>
      <c r="Q22" s="588">
        <v>139</v>
      </c>
    </row>
    <row r="23" spans="1:17" ht="14.45" customHeight="1" x14ac:dyDescent="0.2">
      <c r="A23" s="569" t="s">
        <v>1698</v>
      </c>
      <c r="B23" s="570" t="s">
        <v>1543</v>
      </c>
      <c r="C23" s="570" t="s">
        <v>1544</v>
      </c>
      <c r="D23" s="570" t="s">
        <v>1599</v>
      </c>
      <c r="E23" s="570" t="s">
        <v>1600</v>
      </c>
      <c r="F23" s="587">
        <v>169</v>
      </c>
      <c r="G23" s="587">
        <v>15379</v>
      </c>
      <c r="H23" s="587">
        <v>1.1528485757121438</v>
      </c>
      <c r="I23" s="587">
        <v>91</v>
      </c>
      <c r="J23" s="587">
        <v>145</v>
      </c>
      <c r="K23" s="587">
        <v>13340</v>
      </c>
      <c r="L23" s="587">
        <v>1</v>
      </c>
      <c r="M23" s="587">
        <v>92</v>
      </c>
      <c r="N23" s="587">
        <v>122</v>
      </c>
      <c r="O23" s="587">
        <v>11346</v>
      </c>
      <c r="P23" s="575">
        <v>0.85052473763118441</v>
      </c>
      <c r="Q23" s="588">
        <v>93</v>
      </c>
    </row>
    <row r="24" spans="1:17" ht="14.45" customHeight="1" x14ac:dyDescent="0.2">
      <c r="A24" s="569" t="s">
        <v>1698</v>
      </c>
      <c r="B24" s="570" t="s">
        <v>1543</v>
      </c>
      <c r="C24" s="570" t="s">
        <v>1544</v>
      </c>
      <c r="D24" s="570" t="s">
        <v>1601</v>
      </c>
      <c r="E24" s="570" t="s">
        <v>1602</v>
      </c>
      <c r="F24" s="587">
        <v>5</v>
      </c>
      <c r="G24" s="587">
        <v>690</v>
      </c>
      <c r="H24" s="587">
        <v>1.2321428571428572</v>
      </c>
      <c r="I24" s="587">
        <v>138</v>
      </c>
      <c r="J24" s="587">
        <v>4</v>
      </c>
      <c r="K24" s="587">
        <v>560</v>
      </c>
      <c r="L24" s="587">
        <v>1</v>
      </c>
      <c r="M24" s="587">
        <v>140</v>
      </c>
      <c r="N24" s="587">
        <v>6</v>
      </c>
      <c r="O24" s="587">
        <v>846</v>
      </c>
      <c r="P24" s="575">
        <v>1.5107142857142857</v>
      </c>
      <c r="Q24" s="588">
        <v>141</v>
      </c>
    </row>
    <row r="25" spans="1:17" ht="14.45" customHeight="1" x14ac:dyDescent="0.2">
      <c r="A25" s="569" t="s">
        <v>1698</v>
      </c>
      <c r="B25" s="570" t="s">
        <v>1543</v>
      </c>
      <c r="C25" s="570" t="s">
        <v>1544</v>
      </c>
      <c r="D25" s="570" t="s">
        <v>1603</v>
      </c>
      <c r="E25" s="570" t="s">
        <v>1604</v>
      </c>
      <c r="F25" s="587">
        <v>58</v>
      </c>
      <c r="G25" s="587">
        <v>3828</v>
      </c>
      <c r="H25" s="587">
        <v>4.394948335246843</v>
      </c>
      <c r="I25" s="587">
        <v>66</v>
      </c>
      <c r="J25" s="587">
        <v>13</v>
      </c>
      <c r="K25" s="587">
        <v>871</v>
      </c>
      <c r="L25" s="587">
        <v>1</v>
      </c>
      <c r="M25" s="587">
        <v>67</v>
      </c>
      <c r="N25" s="587">
        <v>31</v>
      </c>
      <c r="O25" s="587">
        <v>2077</v>
      </c>
      <c r="P25" s="575">
        <v>2.3846153846153846</v>
      </c>
      <c r="Q25" s="588">
        <v>67</v>
      </c>
    </row>
    <row r="26" spans="1:17" ht="14.45" customHeight="1" x14ac:dyDescent="0.2">
      <c r="A26" s="569" t="s">
        <v>1698</v>
      </c>
      <c r="B26" s="570" t="s">
        <v>1543</v>
      </c>
      <c r="C26" s="570" t="s">
        <v>1544</v>
      </c>
      <c r="D26" s="570" t="s">
        <v>1605</v>
      </c>
      <c r="E26" s="570" t="s">
        <v>1606</v>
      </c>
      <c r="F26" s="587">
        <v>382</v>
      </c>
      <c r="G26" s="587">
        <v>125296</v>
      </c>
      <c r="H26" s="587">
        <v>1.3748696959389024</v>
      </c>
      <c r="I26" s="587">
        <v>328</v>
      </c>
      <c r="J26" s="587">
        <v>277</v>
      </c>
      <c r="K26" s="587">
        <v>91133</v>
      </c>
      <c r="L26" s="587">
        <v>1</v>
      </c>
      <c r="M26" s="587">
        <v>329</v>
      </c>
      <c r="N26" s="587">
        <v>328</v>
      </c>
      <c r="O26" s="587">
        <v>107912</v>
      </c>
      <c r="P26" s="575">
        <v>1.1841155234657039</v>
      </c>
      <c r="Q26" s="588">
        <v>329</v>
      </c>
    </row>
    <row r="27" spans="1:17" ht="14.45" customHeight="1" x14ac:dyDescent="0.2">
      <c r="A27" s="569" t="s">
        <v>1698</v>
      </c>
      <c r="B27" s="570" t="s">
        <v>1543</v>
      </c>
      <c r="C27" s="570" t="s">
        <v>1544</v>
      </c>
      <c r="D27" s="570" t="s">
        <v>1613</v>
      </c>
      <c r="E27" s="570" t="s">
        <v>1614</v>
      </c>
      <c r="F27" s="587">
        <v>90</v>
      </c>
      <c r="G27" s="587">
        <v>4590</v>
      </c>
      <c r="H27" s="587">
        <v>0.90999206978588421</v>
      </c>
      <c r="I27" s="587">
        <v>51</v>
      </c>
      <c r="J27" s="587">
        <v>97</v>
      </c>
      <c r="K27" s="587">
        <v>5044</v>
      </c>
      <c r="L27" s="587">
        <v>1</v>
      </c>
      <c r="M27" s="587">
        <v>52</v>
      </c>
      <c r="N27" s="587">
        <v>104</v>
      </c>
      <c r="O27" s="587">
        <v>5408</v>
      </c>
      <c r="P27" s="575">
        <v>1.0721649484536082</v>
      </c>
      <c r="Q27" s="588">
        <v>52</v>
      </c>
    </row>
    <row r="28" spans="1:17" ht="14.45" customHeight="1" x14ac:dyDescent="0.2">
      <c r="A28" s="569" t="s">
        <v>1698</v>
      </c>
      <c r="B28" s="570" t="s">
        <v>1543</v>
      </c>
      <c r="C28" s="570" t="s">
        <v>1544</v>
      </c>
      <c r="D28" s="570" t="s">
        <v>1621</v>
      </c>
      <c r="E28" s="570" t="s">
        <v>1622</v>
      </c>
      <c r="F28" s="587"/>
      <c r="G28" s="587"/>
      <c r="H28" s="587"/>
      <c r="I28" s="587"/>
      <c r="J28" s="587">
        <v>2</v>
      </c>
      <c r="K28" s="587">
        <v>418</v>
      </c>
      <c r="L28" s="587">
        <v>1</v>
      </c>
      <c r="M28" s="587">
        <v>209</v>
      </c>
      <c r="N28" s="587">
        <v>3</v>
      </c>
      <c r="O28" s="587">
        <v>633</v>
      </c>
      <c r="P28" s="575">
        <v>1.5143540669856459</v>
      </c>
      <c r="Q28" s="588">
        <v>211</v>
      </c>
    </row>
    <row r="29" spans="1:17" ht="14.45" customHeight="1" x14ac:dyDescent="0.2">
      <c r="A29" s="569" t="s">
        <v>1698</v>
      </c>
      <c r="B29" s="570" t="s">
        <v>1543</v>
      </c>
      <c r="C29" s="570" t="s">
        <v>1544</v>
      </c>
      <c r="D29" s="570" t="s">
        <v>1623</v>
      </c>
      <c r="E29" s="570" t="s">
        <v>1624</v>
      </c>
      <c r="F29" s="587">
        <v>3</v>
      </c>
      <c r="G29" s="587">
        <v>2289</v>
      </c>
      <c r="H29" s="587">
        <v>2.9960732984293195</v>
      </c>
      <c r="I29" s="587">
        <v>763</v>
      </c>
      <c r="J29" s="587">
        <v>1</v>
      </c>
      <c r="K29" s="587">
        <v>764</v>
      </c>
      <c r="L29" s="587">
        <v>1</v>
      </c>
      <c r="M29" s="587">
        <v>764</v>
      </c>
      <c r="N29" s="587">
        <v>1</v>
      </c>
      <c r="O29" s="587">
        <v>764</v>
      </c>
      <c r="P29" s="575">
        <v>1</v>
      </c>
      <c r="Q29" s="588">
        <v>764</v>
      </c>
    </row>
    <row r="30" spans="1:17" ht="14.45" customHeight="1" x14ac:dyDescent="0.2">
      <c r="A30" s="569" t="s">
        <v>1698</v>
      </c>
      <c r="B30" s="570" t="s">
        <v>1543</v>
      </c>
      <c r="C30" s="570" t="s">
        <v>1544</v>
      </c>
      <c r="D30" s="570" t="s">
        <v>1625</v>
      </c>
      <c r="E30" s="570" t="s">
        <v>1626</v>
      </c>
      <c r="F30" s="587">
        <v>24</v>
      </c>
      <c r="G30" s="587">
        <v>14688</v>
      </c>
      <c r="H30" s="587">
        <v>2.1711751662971177</v>
      </c>
      <c r="I30" s="587">
        <v>612</v>
      </c>
      <c r="J30" s="587">
        <v>11</v>
      </c>
      <c r="K30" s="587">
        <v>6765</v>
      </c>
      <c r="L30" s="587">
        <v>1</v>
      </c>
      <c r="M30" s="587">
        <v>615</v>
      </c>
      <c r="N30" s="587">
        <v>10</v>
      </c>
      <c r="O30" s="587">
        <v>6170</v>
      </c>
      <c r="P30" s="575">
        <v>0.91204730229120468</v>
      </c>
      <c r="Q30" s="588">
        <v>617</v>
      </c>
    </row>
    <row r="31" spans="1:17" ht="14.45" customHeight="1" x14ac:dyDescent="0.2">
      <c r="A31" s="569" t="s">
        <v>1698</v>
      </c>
      <c r="B31" s="570" t="s">
        <v>1543</v>
      </c>
      <c r="C31" s="570" t="s">
        <v>1544</v>
      </c>
      <c r="D31" s="570" t="s">
        <v>1635</v>
      </c>
      <c r="E31" s="570" t="s">
        <v>1636</v>
      </c>
      <c r="F31" s="587">
        <v>1</v>
      </c>
      <c r="G31" s="587">
        <v>272</v>
      </c>
      <c r="H31" s="587">
        <v>0.49454545454545457</v>
      </c>
      <c r="I31" s="587">
        <v>272</v>
      </c>
      <c r="J31" s="587">
        <v>2</v>
      </c>
      <c r="K31" s="587">
        <v>550</v>
      </c>
      <c r="L31" s="587">
        <v>1</v>
      </c>
      <c r="M31" s="587">
        <v>275</v>
      </c>
      <c r="N31" s="587">
        <v>1</v>
      </c>
      <c r="O31" s="587">
        <v>276</v>
      </c>
      <c r="P31" s="575">
        <v>0.50181818181818183</v>
      </c>
      <c r="Q31" s="588">
        <v>276</v>
      </c>
    </row>
    <row r="32" spans="1:17" ht="14.45" customHeight="1" x14ac:dyDescent="0.2">
      <c r="A32" s="569" t="s">
        <v>1698</v>
      </c>
      <c r="B32" s="570" t="s">
        <v>1543</v>
      </c>
      <c r="C32" s="570" t="s">
        <v>1544</v>
      </c>
      <c r="D32" s="570" t="s">
        <v>1699</v>
      </c>
      <c r="E32" s="570" t="s">
        <v>1700</v>
      </c>
      <c r="F32" s="587">
        <v>4</v>
      </c>
      <c r="G32" s="587">
        <v>200</v>
      </c>
      <c r="H32" s="587"/>
      <c r="I32" s="587">
        <v>50</v>
      </c>
      <c r="J32" s="587"/>
      <c r="K32" s="587"/>
      <c r="L32" s="587"/>
      <c r="M32" s="587"/>
      <c r="N32" s="587"/>
      <c r="O32" s="587"/>
      <c r="P32" s="575"/>
      <c r="Q32" s="588"/>
    </row>
    <row r="33" spans="1:17" ht="14.45" customHeight="1" x14ac:dyDescent="0.2">
      <c r="A33" s="569" t="s">
        <v>1698</v>
      </c>
      <c r="B33" s="570" t="s">
        <v>1543</v>
      </c>
      <c r="C33" s="570" t="s">
        <v>1544</v>
      </c>
      <c r="D33" s="570" t="s">
        <v>1645</v>
      </c>
      <c r="E33" s="570" t="s">
        <v>1646</v>
      </c>
      <c r="F33" s="587">
        <v>1</v>
      </c>
      <c r="G33" s="587">
        <v>377</v>
      </c>
      <c r="H33" s="587"/>
      <c r="I33" s="587">
        <v>377</v>
      </c>
      <c r="J33" s="587"/>
      <c r="K33" s="587"/>
      <c r="L33" s="587"/>
      <c r="M33" s="587"/>
      <c r="N33" s="587"/>
      <c r="O33" s="587"/>
      <c r="P33" s="575"/>
      <c r="Q33" s="588"/>
    </row>
    <row r="34" spans="1:17" ht="14.45" customHeight="1" x14ac:dyDescent="0.2">
      <c r="A34" s="569" t="s">
        <v>1698</v>
      </c>
      <c r="B34" s="570" t="s">
        <v>1543</v>
      </c>
      <c r="C34" s="570" t="s">
        <v>1544</v>
      </c>
      <c r="D34" s="570" t="s">
        <v>1651</v>
      </c>
      <c r="E34" s="570" t="s">
        <v>1652</v>
      </c>
      <c r="F34" s="587">
        <v>31</v>
      </c>
      <c r="G34" s="587">
        <v>46283</v>
      </c>
      <c r="H34" s="587">
        <v>6.187566844919786</v>
      </c>
      <c r="I34" s="587">
        <v>1493</v>
      </c>
      <c r="J34" s="587">
        <v>5</v>
      </c>
      <c r="K34" s="587">
        <v>7480</v>
      </c>
      <c r="L34" s="587">
        <v>1</v>
      </c>
      <c r="M34" s="587">
        <v>1496</v>
      </c>
      <c r="N34" s="587">
        <v>29</v>
      </c>
      <c r="O34" s="587">
        <v>43442</v>
      </c>
      <c r="P34" s="575">
        <v>5.807754010695187</v>
      </c>
      <c r="Q34" s="588">
        <v>1498</v>
      </c>
    </row>
    <row r="35" spans="1:17" ht="14.45" customHeight="1" x14ac:dyDescent="0.2">
      <c r="A35" s="569" t="s">
        <v>1698</v>
      </c>
      <c r="B35" s="570" t="s">
        <v>1543</v>
      </c>
      <c r="C35" s="570" t="s">
        <v>1544</v>
      </c>
      <c r="D35" s="570" t="s">
        <v>1653</v>
      </c>
      <c r="E35" s="570" t="s">
        <v>1654</v>
      </c>
      <c r="F35" s="587">
        <v>94</v>
      </c>
      <c r="G35" s="587">
        <v>30738</v>
      </c>
      <c r="H35" s="587">
        <v>1.2457142857142858</v>
      </c>
      <c r="I35" s="587">
        <v>327</v>
      </c>
      <c r="J35" s="587">
        <v>75</v>
      </c>
      <c r="K35" s="587">
        <v>24675</v>
      </c>
      <c r="L35" s="587">
        <v>1</v>
      </c>
      <c r="M35" s="587">
        <v>329</v>
      </c>
      <c r="N35" s="587">
        <v>56</v>
      </c>
      <c r="O35" s="587">
        <v>18536</v>
      </c>
      <c r="P35" s="575">
        <v>0.75120567375886527</v>
      </c>
      <c r="Q35" s="588">
        <v>331</v>
      </c>
    </row>
    <row r="36" spans="1:17" ht="14.45" customHeight="1" x14ac:dyDescent="0.2">
      <c r="A36" s="569" t="s">
        <v>1698</v>
      </c>
      <c r="B36" s="570" t="s">
        <v>1543</v>
      </c>
      <c r="C36" s="570" t="s">
        <v>1544</v>
      </c>
      <c r="D36" s="570" t="s">
        <v>1655</v>
      </c>
      <c r="E36" s="570" t="s">
        <v>1656</v>
      </c>
      <c r="F36" s="587">
        <v>16</v>
      </c>
      <c r="G36" s="587">
        <v>14208</v>
      </c>
      <c r="H36" s="587">
        <v>7.9730639730639732</v>
      </c>
      <c r="I36" s="587">
        <v>888</v>
      </c>
      <c r="J36" s="587">
        <v>2</v>
      </c>
      <c r="K36" s="587">
        <v>1782</v>
      </c>
      <c r="L36" s="587">
        <v>1</v>
      </c>
      <c r="M36" s="587">
        <v>891</v>
      </c>
      <c r="N36" s="587">
        <v>159</v>
      </c>
      <c r="O36" s="587">
        <v>142146</v>
      </c>
      <c r="P36" s="575">
        <v>79.767676767676761</v>
      </c>
      <c r="Q36" s="588">
        <v>894</v>
      </c>
    </row>
    <row r="37" spans="1:17" ht="14.45" customHeight="1" x14ac:dyDescent="0.2">
      <c r="A37" s="569" t="s">
        <v>1698</v>
      </c>
      <c r="B37" s="570" t="s">
        <v>1543</v>
      </c>
      <c r="C37" s="570" t="s">
        <v>1544</v>
      </c>
      <c r="D37" s="570" t="s">
        <v>1659</v>
      </c>
      <c r="E37" s="570" t="s">
        <v>1660</v>
      </c>
      <c r="F37" s="587">
        <v>366</v>
      </c>
      <c r="G37" s="587">
        <v>95526</v>
      </c>
      <c r="H37" s="587">
        <v>1.0387551379917792</v>
      </c>
      <c r="I37" s="587">
        <v>261</v>
      </c>
      <c r="J37" s="587">
        <v>351</v>
      </c>
      <c r="K37" s="587">
        <v>91962</v>
      </c>
      <c r="L37" s="587">
        <v>1</v>
      </c>
      <c r="M37" s="587">
        <v>262</v>
      </c>
      <c r="N37" s="587">
        <v>485</v>
      </c>
      <c r="O37" s="587">
        <v>128040</v>
      </c>
      <c r="P37" s="575">
        <v>1.3923142167416978</v>
      </c>
      <c r="Q37" s="588">
        <v>264</v>
      </c>
    </row>
    <row r="38" spans="1:17" ht="14.45" customHeight="1" x14ac:dyDescent="0.2">
      <c r="A38" s="569" t="s">
        <v>1698</v>
      </c>
      <c r="B38" s="570" t="s">
        <v>1543</v>
      </c>
      <c r="C38" s="570" t="s">
        <v>1544</v>
      </c>
      <c r="D38" s="570" t="s">
        <v>1661</v>
      </c>
      <c r="E38" s="570" t="s">
        <v>1662</v>
      </c>
      <c r="F38" s="587">
        <v>16</v>
      </c>
      <c r="G38" s="587">
        <v>2640</v>
      </c>
      <c r="H38" s="587">
        <v>0.72289156626506024</v>
      </c>
      <c r="I38" s="587">
        <v>165</v>
      </c>
      <c r="J38" s="587">
        <v>22</v>
      </c>
      <c r="K38" s="587">
        <v>3652</v>
      </c>
      <c r="L38" s="587">
        <v>1</v>
      </c>
      <c r="M38" s="587">
        <v>166</v>
      </c>
      <c r="N38" s="587">
        <v>39</v>
      </c>
      <c r="O38" s="587">
        <v>6513</v>
      </c>
      <c r="P38" s="575">
        <v>1.7834063526834611</v>
      </c>
      <c r="Q38" s="588">
        <v>167</v>
      </c>
    </row>
    <row r="39" spans="1:17" ht="14.45" customHeight="1" x14ac:dyDescent="0.2">
      <c r="A39" s="569" t="s">
        <v>1698</v>
      </c>
      <c r="B39" s="570" t="s">
        <v>1543</v>
      </c>
      <c r="C39" s="570" t="s">
        <v>1544</v>
      </c>
      <c r="D39" s="570" t="s">
        <v>1665</v>
      </c>
      <c r="E39" s="570" t="s">
        <v>1666</v>
      </c>
      <c r="F39" s="587">
        <v>2</v>
      </c>
      <c r="G39" s="587">
        <v>304</v>
      </c>
      <c r="H39" s="587"/>
      <c r="I39" s="587">
        <v>152</v>
      </c>
      <c r="J39" s="587"/>
      <c r="K39" s="587"/>
      <c r="L39" s="587"/>
      <c r="M39" s="587"/>
      <c r="N39" s="587">
        <v>1</v>
      </c>
      <c r="O39" s="587">
        <v>153</v>
      </c>
      <c r="P39" s="575"/>
      <c r="Q39" s="588">
        <v>153</v>
      </c>
    </row>
    <row r="40" spans="1:17" ht="14.45" customHeight="1" x14ac:dyDescent="0.2">
      <c r="A40" s="569" t="s">
        <v>1698</v>
      </c>
      <c r="B40" s="570" t="s">
        <v>1543</v>
      </c>
      <c r="C40" s="570" t="s">
        <v>1544</v>
      </c>
      <c r="D40" s="570" t="s">
        <v>1667</v>
      </c>
      <c r="E40" s="570" t="s">
        <v>1668</v>
      </c>
      <c r="F40" s="587"/>
      <c r="G40" s="587"/>
      <c r="H40" s="587"/>
      <c r="I40" s="587"/>
      <c r="J40" s="587"/>
      <c r="K40" s="587"/>
      <c r="L40" s="587"/>
      <c r="M40" s="587"/>
      <c r="N40" s="587">
        <v>10</v>
      </c>
      <c r="O40" s="587">
        <v>0</v>
      </c>
      <c r="P40" s="575"/>
      <c r="Q40" s="588">
        <v>0</v>
      </c>
    </row>
    <row r="41" spans="1:17" ht="14.45" customHeight="1" x14ac:dyDescent="0.2">
      <c r="A41" s="569" t="s">
        <v>1701</v>
      </c>
      <c r="B41" s="570" t="s">
        <v>1543</v>
      </c>
      <c r="C41" s="570" t="s">
        <v>1544</v>
      </c>
      <c r="D41" s="570" t="s">
        <v>1545</v>
      </c>
      <c r="E41" s="570" t="s">
        <v>1546</v>
      </c>
      <c r="F41" s="587">
        <v>927</v>
      </c>
      <c r="G41" s="587">
        <v>161298</v>
      </c>
      <c r="H41" s="587">
        <v>0.70682734443470641</v>
      </c>
      <c r="I41" s="587">
        <v>174</v>
      </c>
      <c r="J41" s="587">
        <v>1304</v>
      </c>
      <c r="K41" s="587">
        <v>228200</v>
      </c>
      <c r="L41" s="587">
        <v>1</v>
      </c>
      <c r="M41" s="587">
        <v>175</v>
      </c>
      <c r="N41" s="587">
        <v>1213</v>
      </c>
      <c r="O41" s="587">
        <v>213488</v>
      </c>
      <c r="P41" s="575">
        <v>0.93553023663453116</v>
      </c>
      <c r="Q41" s="588">
        <v>176</v>
      </c>
    </row>
    <row r="42" spans="1:17" ht="14.45" customHeight="1" x14ac:dyDescent="0.2">
      <c r="A42" s="569" t="s">
        <v>1701</v>
      </c>
      <c r="B42" s="570" t="s">
        <v>1543</v>
      </c>
      <c r="C42" s="570" t="s">
        <v>1544</v>
      </c>
      <c r="D42" s="570" t="s">
        <v>1559</v>
      </c>
      <c r="E42" s="570" t="s">
        <v>1560</v>
      </c>
      <c r="F42" s="587">
        <v>16</v>
      </c>
      <c r="G42" s="587">
        <v>17120</v>
      </c>
      <c r="H42" s="587">
        <v>0.75977455287800111</v>
      </c>
      <c r="I42" s="587">
        <v>1070</v>
      </c>
      <c r="J42" s="587">
        <v>21</v>
      </c>
      <c r="K42" s="587">
        <v>22533</v>
      </c>
      <c r="L42" s="587">
        <v>1</v>
      </c>
      <c r="M42" s="587">
        <v>1073</v>
      </c>
      <c r="N42" s="587">
        <v>211</v>
      </c>
      <c r="O42" s="587">
        <v>226825</v>
      </c>
      <c r="P42" s="575">
        <v>10.066347135312652</v>
      </c>
      <c r="Q42" s="588">
        <v>1075</v>
      </c>
    </row>
    <row r="43" spans="1:17" ht="14.45" customHeight="1" x14ac:dyDescent="0.2">
      <c r="A43" s="569" t="s">
        <v>1701</v>
      </c>
      <c r="B43" s="570" t="s">
        <v>1543</v>
      </c>
      <c r="C43" s="570" t="s">
        <v>1544</v>
      </c>
      <c r="D43" s="570" t="s">
        <v>1561</v>
      </c>
      <c r="E43" s="570" t="s">
        <v>1562</v>
      </c>
      <c r="F43" s="587">
        <v>344</v>
      </c>
      <c r="G43" s="587">
        <v>15824</v>
      </c>
      <c r="H43" s="587">
        <v>1.1075027995520716</v>
      </c>
      <c r="I43" s="587">
        <v>46</v>
      </c>
      <c r="J43" s="587">
        <v>304</v>
      </c>
      <c r="K43" s="587">
        <v>14288</v>
      </c>
      <c r="L43" s="587">
        <v>1</v>
      </c>
      <c r="M43" s="587">
        <v>47</v>
      </c>
      <c r="N43" s="587">
        <v>352</v>
      </c>
      <c r="O43" s="587">
        <v>16544</v>
      </c>
      <c r="P43" s="575">
        <v>1.1578947368421053</v>
      </c>
      <c r="Q43" s="588">
        <v>47</v>
      </c>
    </row>
    <row r="44" spans="1:17" ht="14.45" customHeight="1" x14ac:dyDescent="0.2">
      <c r="A44" s="569" t="s">
        <v>1701</v>
      </c>
      <c r="B44" s="570" t="s">
        <v>1543</v>
      </c>
      <c r="C44" s="570" t="s">
        <v>1544</v>
      </c>
      <c r="D44" s="570" t="s">
        <v>1563</v>
      </c>
      <c r="E44" s="570" t="s">
        <v>1564</v>
      </c>
      <c r="F44" s="587">
        <v>253</v>
      </c>
      <c r="G44" s="587">
        <v>87791</v>
      </c>
      <c r="H44" s="587">
        <v>0.61083048064345546</v>
      </c>
      <c r="I44" s="587">
        <v>347</v>
      </c>
      <c r="J44" s="587">
        <v>413</v>
      </c>
      <c r="K44" s="587">
        <v>143724</v>
      </c>
      <c r="L44" s="587">
        <v>1</v>
      </c>
      <c r="M44" s="587">
        <v>348</v>
      </c>
      <c r="N44" s="587">
        <v>236</v>
      </c>
      <c r="O44" s="587">
        <v>82128</v>
      </c>
      <c r="P44" s="575">
        <v>0.5714285714285714</v>
      </c>
      <c r="Q44" s="588">
        <v>348</v>
      </c>
    </row>
    <row r="45" spans="1:17" ht="14.45" customHeight="1" x14ac:dyDescent="0.2">
      <c r="A45" s="569" t="s">
        <v>1701</v>
      </c>
      <c r="B45" s="570" t="s">
        <v>1543</v>
      </c>
      <c r="C45" s="570" t="s">
        <v>1544</v>
      </c>
      <c r="D45" s="570" t="s">
        <v>1565</v>
      </c>
      <c r="E45" s="570" t="s">
        <v>1566</v>
      </c>
      <c r="F45" s="587">
        <v>207</v>
      </c>
      <c r="G45" s="587">
        <v>10557</v>
      </c>
      <c r="H45" s="587">
        <v>0.70890410958904104</v>
      </c>
      <c r="I45" s="587">
        <v>51</v>
      </c>
      <c r="J45" s="587">
        <v>292</v>
      </c>
      <c r="K45" s="587">
        <v>14892</v>
      </c>
      <c r="L45" s="587">
        <v>1</v>
      </c>
      <c r="M45" s="587">
        <v>51</v>
      </c>
      <c r="N45" s="587">
        <v>286</v>
      </c>
      <c r="O45" s="587">
        <v>14872</v>
      </c>
      <c r="P45" s="575">
        <v>0.99865699704539346</v>
      </c>
      <c r="Q45" s="588">
        <v>52</v>
      </c>
    </row>
    <row r="46" spans="1:17" ht="14.45" customHeight="1" x14ac:dyDescent="0.2">
      <c r="A46" s="569" t="s">
        <v>1701</v>
      </c>
      <c r="B46" s="570" t="s">
        <v>1543</v>
      </c>
      <c r="C46" s="570" t="s">
        <v>1544</v>
      </c>
      <c r="D46" s="570" t="s">
        <v>1569</v>
      </c>
      <c r="E46" s="570" t="s">
        <v>1570</v>
      </c>
      <c r="F46" s="587">
        <v>332</v>
      </c>
      <c r="G46" s="587">
        <v>125164</v>
      </c>
      <c r="H46" s="587">
        <v>0.78838498362307885</v>
      </c>
      <c r="I46" s="587">
        <v>377</v>
      </c>
      <c r="J46" s="587">
        <v>420</v>
      </c>
      <c r="K46" s="587">
        <v>158760</v>
      </c>
      <c r="L46" s="587">
        <v>1</v>
      </c>
      <c r="M46" s="587">
        <v>378</v>
      </c>
      <c r="N46" s="587">
        <v>312</v>
      </c>
      <c r="O46" s="587">
        <v>117936</v>
      </c>
      <c r="P46" s="575">
        <v>0.74285714285714288</v>
      </c>
      <c r="Q46" s="588">
        <v>378</v>
      </c>
    </row>
    <row r="47" spans="1:17" ht="14.45" customHeight="1" x14ac:dyDescent="0.2">
      <c r="A47" s="569" t="s">
        <v>1701</v>
      </c>
      <c r="B47" s="570" t="s">
        <v>1543</v>
      </c>
      <c r="C47" s="570" t="s">
        <v>1544</v>
      </c>
      <c r="D47" s="570" t="s">
        <v>1571</v>
      </c>
      <c r="E47" s="570" t="s">
        <v>1572</v>
      </c>
      <c r="F47" s="587">
        <v>1</v>
      </c>
      <c r="G47" s="587">
        <v>34</v>
      </c>
      <c r="H47" s="587">
        <v>1</v>
      </c>
      <c r="I47" s="587">
        <v>34</v>
      </c>
      <c r="J47" s="587">
        <v>1</v>
      </c>
      <c r="K47" s="587">
        <v>34</v>
      </c>
      <c r="L47" s="587">
        <v>1</v>
      </c>
      <c r="M47" s="587">
        <v>34</v>
      </c>
      <c r="N47" s="587"/>
      <c r="O47" s="587"/>
      <c r="P47" s="575"/>
      <c r="Q47" s="588"/>
    </row>
    <row r="48" spans="1:17" ht="14.45" customHeight="1" x14ac:dyDescent="0.2">
      <c r="A48" s="569" t="s">
        <v>1701</v>
      </c>
      <c r="B48" s="570" t="s">
        <v>1543</v>
      </c>
      <c r="C48" s="570" t="s">
        <v>1544</v>
      </c>
      <c r="D48" s="570" t="s">
        <v>1573</v>
      </c>
      <c r="E48" s="570" t="s">
        <v>1574</v>
      </c>
      <c r="F48" s="587">
        <v>215</v>
      </c>
      <c r="G48" s="587">
        <v>112660</v>
      </c>
      <c r="H48" s="587">
        <v>0.72252685586018917</v>
      </c>
      <c r="I48" s="587">
        <v>524</v>
      </c>
      <c r="J48" s="587">
        <v>297</v>
      </c>
      <c r="K48" s="587">
        <v>155925</v>
      </c>
      <c r="L48" s="587">
        <v>1</v>
      </c>
      <c r="M48" s="587">
        <v>525</v>
      </c>
      <c r="N48" s="587">
        <v>263</v>
      </c>
      <c r="O48" s="587">
        <v>138075</v>
      </c>
      <c r="P48" s="575">
        <v>0.88552188552188549</v>
      </c>
      <c r="Q48" s="588">
        <v>525</v>
      </c>
    </row>
    <row r="49" spans="1:17" ht="14.45" customHeight="1" x14ac:dyDescent="0.2">
      <c r="A49" s="569" t="s">
        <v>1701</v>
      </c>
      <c r="B49" s="570" t="s">
        <v>1543</v>
      </c>
      <c r="C49" s="570" t="s">
        <v>1544</v>
      </c>
      <c r="D49" s="570" t="s">
        <v>1575</v>
      </c>
      <c r="E49" s="570" t="s">
        <v>1576</v>
      </c>
      <c r="F49" s="587">
        <v>10</v>
      </c>
      <c r="G49" s="587">
        <v>570</v>
      </c>
      <c r="H49" s="587">
        <v>0.3388822829964328</v>
      </c>
      <c r="I49" s="587">
        <v>57</v>
      </c>
      <c r="J49" s="587">
        <v>29</v>
      </c>
      <c r="K49" s="587">
        <v>1682</v>
      </c>
      <c r="L49" s="587">
        <v>1</v>
      </c>
      <c r="M49" s="587">
        <v>58</v>
      </c>
      <c r="N49" s="587">
        <v>17</v>
      </c>
      <c r="O49" s="587">
        <v>986</v>
      </c>
      <c r="P49" s="575">
        <v>0.58620689655172409</v>
      </c>
      <c r="Q49" s="588">
        <v>58</v>
      </c>
    </row>
    <row r="50" spans="1:17" ht="14.45" customHeight="1" x14ac:dyDescent="0.2">
      <c r="A50" s="569" t="s">
        <v>1701</v>
      </c>
      <c r="B50" s="570" t="s">
        <v>1543</v>
      </c>
      <c r="C50" s="570" t="s">
        <v>1544</v>
      </c>
      <c r="D50" s="570" t="s">
        <v>1577</v>
      </c>
      <c r="E50" s="570" t="s">
        <v>1578</v>
      </c>
      <c r="F50" s="587">
        <v>2</v>
      </c>
      <c r="G50" s="587">
        <v>450</v>
      </c>
      <c r="H50" s="587">
        <v>0.39823008849557523</v>
      </c>
      <c r="I50" s="587">
        <v>225</v>
      </c>
      <c r="J50" s="587">
        <v>5</v>
      </c>
      <c r="K50" s="587">
        <v>1130</v>
      </c>
      <c r="L50" s="587">
        <v>1</v>
      </c>
      <c r="M50" s="587">
        <v>226</v>
      </c>
      <c r="N50" s="587">
        <v>5</v>
      </c>
      <c r="O50" s="587">
        <v>1135</v>
      </c>
      <c r="P50" s="575">
        <v>1.0044247787610618</v>
      </c>
      <c r="Q50" s="588">
        <v>227</v>
      </c>
    </row>
    <row r="51" spans="1:17" ht="14.45" customHeight="1" x14ac:dyDescent="0.2">
      <c r="A51" s="569" t="s">
        <v>1701</v>
      </c>
      <c r="B51" s="570" t="s">
        <v>1543</v>
      </c>
      <c r="C51" s="570" t="s">
        <v>1544</v>
      </c>
      <c r="D51" s="570" t="s">
        <v>1579</v>
      </c>
      <c r="E51" s="570" t="s">
        <v>1580</v>
      </c>
      <c r="F51" s="587">
        <v>2</v>
      </c>
      <c r="G51" s="587">
        <v>1108</v>
      </c>
      <c r="H51" s="587">
        <v>0.39927927927927925</v>
      </c>
      <c r="I51" s="587">
        <v>554</v>
      </c>
      <c r="J51" s="587">
        <v>5</v>
      </c>
      <c r="K51" s="587">
        <v>2775</v>
      </c>
      <c r="L51" s="587">
        <v>1</v>
      </c>
      <c r="M51" s="587">
        <v>555</v>
      </c>
      <c r="N51" s="587">
        <v>5</v>
      </c>
      <c r="O51" s="587">
        <v>2785</v>
      </c>
      <c r="P51" s="575">
        <v>1.0036036036036036</v>
      </c>
      <c r="Q51" s="588">
        <v>557</v>
      </c>
    </row>
    <row r="52" spans="1:17" ht="14.45" customHeight="1" x14ac:dyDescent="0.2">
      <c r="A52" s="569" t="s">
        <v>1701</v>
      </c>
      <c r="B52" s="570" t="s">
        <v>1543</v>
      </c>
      <c r="C52" s="570" t="s">
        <v>1544</v>
      </c>
      <c r="D52" s="570" t="s">
        <v>1581</v>
      </c>
      <c r="E52" s="570" t="s">
        <v>1582</v>
      </c>
      <c r="F52" s="587">
        <v>1</v>
      </c>
      <c r="G52" s="587">
        <v>214</v>
      </c>
      <c r="H52" s="587">
        <v>0.33024691358024694</v>
      </c>
      <c r="I52" s="587">
        <v>214</v>
      </c>
      <c r="J52" s="587">
        <v>3</v>
      </c>
      <c r="K52" s="587">
        <v>648</v>
      </c>
      <c r="L52" s="587">
        <v>1</v>
      </c>
      <c r="M52" s="587">
        <v>216</v>
      </c>
      <c r="N52" s="587"/>
      <c r="O52" s="587"/>
      <c r="P52" s="575"/>
      <c r="Q52" s="588"/>
    </row>
    <row r="53" spans="1:17" ht="14.45" customHeight="1" x14ac:dyDescent="0.2">
      <c r="A53" s="569" t="s">
        <v>1701</v>
      </c>
      <c r="B53" s="570" t="s">
        <v>1543</v>
      </c>
      <c r="C53" s="570" t="s">
        <v>1544</v>
      </c>
      <c r="D53" s="570" t="s">
        <v>1583</v>
      </c>
      <c r="E53" s="570" t="s">
        <v>1584</v>
      </c>
      <c r="F53" s="587">
        <v>12</v>
      </c>
      <c r="G53" s="587">
        <v>1704</v>
      </c>
      <c r="H53" s="587">
        <v>5.9580419580419584</v>
      </c>
      <c r="I53" s="587">
        <v>142</v>
      </c>
      <c r="J53" s="587">
        <v>2</v>
      </c>
      <c r="K53" s="587">
        <v>286</v>
      </c>
      <c r="L53" s="587">
        <v>1</v>
      </c>
      <c r="M53" s="587">
        <v>143</v>
      </c>
      <c r="N53" s="587">
        <v>12</v>
      </c>
      <c r="O53" s="587">
        <v>1728</v>
      </c>
      <c r="P53" s="575">
        <v>6.0419580419580416</v>
      </c>
      <c r="Q53" s="588">
        <v>144</v>
      </c>
    </row>
    <row r="54" spans="1:17" ht="14.45" customHeight="1" x14ac:dyDescent="0.2">
      <c r="A54" s="569" t="s">
        <v>1701</v>
      </c>
      <c r="B54" s="570" t="s">
        <v>1543</v>
      </c>
      <c r="C54" s="570" t="s">
        <v>1544</v>
      </c>
      <c r="D54" s="570" t="s">
        <v>1589</v>
      </c>
      <c r="E54" s="570" t="s">
        <v>1590</v>
      </c>
      <c r="F54" s="587">
        <v>511</v>
      </c>
      <c r="G54" s="587">
        <v>8687</v>
      </c>
      <c r="H54" s="587">
        <v>0.70580110497237569</v>
      </c>
      <c r="I54" s="587">
        <v>17</v>
      </c>
      <c r="J54" s="587">
        <v>724</v>
      </c>
      <c r="K54" s="587">
        <v>12308</v>
      </c>
      <c r="L54" s="587">
        <v>1</v>
      </c>
      <c r="M54" s="587">
        <v>17</v>
      </c>
      <c r="N54" s="587">
        <v>563</v>
      </c>
      <c r="O54" s="587">
        <v>9571</v>
      </c>
      <c r="P54" s="575">
        <v>0.77762430939226523</v>
      </c>
      <c r="Q54" s="588">
        <v>17</v>
      </c>
    </row>
    <row r="55" spans="1:17" ht="14.45" customHeight="1" x14ac:dyDescent="0.2">
      <c r="A55" s="569" t="s">
        <v>1701</v>
      </c>
      <c r="B55" s="570" t="s">
        <v>1543</v>
      </c>
      <c r="C55" s="570" t="s">
        <v>1544</v>
      </c>
      <c r="D55" s="570" t="s">
        <v>1591</v>
      </c>
      <c r="E55" s="570" t="s">
        <v>1592</v>
      </c>
      <c r="F55" s="587">
        <v>3</v>
      </c>
      <c r="G55" s="587">
        <v>429</v>
      </c>
      <c r="H55" s="587">
        <v>0.33101851851851855</v>
      </c>
      <c r="I55" s="587">
        <v>143</v>
      </c>
      <c r="J55" s="587">
        <v>9</v>
      </c>
      <c r="K55" s="587">
        <v>1296</v>
      </c>
      <c r="L55" s="587">
        <v>1</v>
      </c>
      <c r="M55" s="587">
        <v>144</v>
      </c>
      <c r="N55" s="587">
        <v>1</v>
      </c>
      <c r="O55" s="587">
        <v>145</v>
      </c>
      <c r="P55" s="575">
        <v>0.11188271604938271</v>
      </c>
      <c r="Q55" s="588">
        <v>145</v>
      </c>
    </row>
    <row r="56" spans="1:17" ht="14.45" customHeight="1" x14ac:dyDescent="0.2">
      <c r="A56" s="569" t="s">
        <v>1701</v>
      </c>
      <c r="B56" s="570" t="s">
        <v>1543</v>
      </c>
      <c r="C56" s="570" t="s">
        <v>1544</v>
      </c>
      <c r="D56" s="570" t="s">
        <v>1593</v>
      </c>
      <c r="E56" s="570" t="s">
        <v>1594</v>
      </c>
      <c r="F56" s="587">
        <v>6</v>
      </c>
      <c r="G56" s="587">
        <v>390</v>
      </c>
      <c r="H56" s="587">
        <v>0.65656565656565657</v>
      </c>
      <c r="I56" s="587">
        <v>65</v>
      </c>
      <c r="J56" s="587">
        <v>9</v>
      </c>
      <c r="K56" s="587">
        <v>594</v>
      </c>
      <c r="L56" s="587">
        <v>1</v>
      </c>
      <c r="M56" s="587">
        <v>66</v>
      </c>
      <c r="N56" s="587">
        <v>6</v>
      </c>
      <c r="O56" s="587">
        <v>402</v>
      </c>
      <c r="P56" s="575">
        <v>0.6767676767676768</v>
      </c>
      <c r="Q56" s="588">
        <v>67</v>
      </c>
    </row>
    <row r="57" spans="1:17" ht="14.45" customHeight="1" x14ac:dyDescent="0.2">
      <c r="A57" s="569" t="s">
        <v>1701</v>
      </c>
      <c r="B57" s="570" t="s">
        <v>1543</v>
      </c>
      <c r="C57" s="570" t="s">
        <v>1544</v>
      </c>
      <c r="D57" s="570" t="s">
        <v>1597</v>
      </c>
      <c r="E57" s="570" t="s">
        <v>1598</v>
      </c>
      <c r="F57" s="587">
        <v>685</v>
      </c>
      <c r="G57" s="587">
        <v>93845</v>
      </c>
      <c r="H57" s="587">
        <v>0.66280334491623583</v>
      </c>
      <c r="I57" s="587">
        <v>137</v>
      </c>
      <c r="J57" s="587">
        <v>1026</v>
      </c>
      <c r="K57" s="587">
        <v>141588</v>
      </c>
      <c r="L57" s="587">
        <v>1</v>
      </c>
      <c r="M57" s="587">
        <v>138</v>
      </c>
      <c r="N57" s="587">
        <v>1159</v>
      </c>
      <c r="O57" s="587">
        <v>161101</v>
      </c>
      <c r="P57" s="575">
        <v>1.1378153515834675</v>
      </c>
      <c r="Q57" s="588">
        <v>139</v>
      </c>
    </row>
    <row r="58" spans="1:17" ht="14.45" customHeight="1" x14ac:dyDescent="0.2">
      <c r="A58" s="569" t="s">
        <v>1701</v>
      </c>
      <c r="B58" s="570" t="s">
        <v>1543</v>
      </c>
      <c r="C58" s="570" t="s">
        <v>1544</v>
      </c>
      <c r="D58" s="570" t="s">
        <v>1599</v>
      </c>
      <c r="E58" s="570" t="s">
        <v>1600</v>
      </c>
      <c r="F58" s="587">
        <v>226</v>
      </c>
      <c r="G58" s="587">
        <v>20566</v>
      </c>
      <c r="H58" s="587">
        <v>0.77350684519332025</v>
      </c>
      <c r="I58" s="587">
        <v>91</v>
      </c>
      <c r="J58" s="587">
        <v>289</v>
      </c>
      <c r="K58" s="587">
        <v>26588</v>
      </c>
      <c r="L58" s="587">
        <v>1</v>
      </c>
      <c r="M58" s="587">
        <v>92</v>
      </c>
      <c r="N58" s="587">
        <v>230</v>
      </c>
      <c r="O58" s="587">
        <v>21390</v>
      </c>
      <c r="P58" s="575">
        <v>0.80449826989619377</v>
      </c>
      <c r="Q58" s="588">
        <v>93</v>
      </c>
    </row>
    <row r="59" spans="1:17" ht="14.45" customHeight="1" x14ac:dyDescent="0.2">
      <c r="A59" s="569" t="s">
        <v>1701</v>
      </c>
      <c r="B59" s="570" t="s">
        <v>1543</v>
      </c>
      <c r="C59" s="570" t="s">
        <v>1544</v>
      </c>
      <c r="D59" s="570" t="s">
        <v>1601</v>
      </c>
      <c r="E59" s="570" t="s">
        <v>1602</v>
      </c>
      <c r="F59" s="587">
        <v>3</v>
      </c>
      <c r="G59" s="587">
        <v>414</v>
      </c>
      <c r="H59" s="587">
        <v>0.59142857142857141</v>
      </c>
      <c r="I59" s="587">
        <v>138</v>
      </c>
      <c r="J59" s="587">
        <v>5</v>
      </c>
      <c r="K59" s="587">
        <v>700</v>
      </c>
      <c r="L59" s="587">
        <v>1</v>
      </c>
      <c r="M59" s="587">
        <v>140</v>
      </c>
      <c r="N59" s="587">
        <v>3</v>
      </c>
      <c r="O59" s="587">
        <v>423</v>
      </c>
      <c r="P59" s="575">
        <v>0.60428571428571431</v>
      </c>
      <c r="Q59" s="588">
        <v>141</v>
      </c>
    </row>
    <row r="60" spans="1:17" ht="14.45" customHeight="1" x14ac:dyDescent="0.2">
      <c r="A60" s="569" t="s">
        <v>1701</v>
      </c>
      <c r="B60" s="570" t="s">
        <v>1543</v>
      </c>
      <c r="C60" s="570" t="s">
        <v>1544</v>
      </c>
      <c r="D60" s="570" t="s">
        <v>1603</v>
      </c>
      <c r="E60" s="570" t="s">
        <v>1604</v>
      </c>
      <c r="F60" s="587">
        <v>55</v>
      </c>
      <c r="G60" s="587">
        <v>3630</v>
      </c>
      <c r="H60" s="587">
        <v>1.2039800995024876</v>
      </c>
      <c r="I60" s="587">
        <v>66</v>
      </c>
      <c r="J60" s="587">
        <v>45</v>
      </c>
      <c r="K60" s="587">
        <v>3015</v>
      </c>
      <c r="L60" s="587">
        <v>1</v>
      </c>
      <c r="M60" s="587">
        <v>67</v>
      </c>
      <c r="N60" s="587">
        <v>129</v>
      </c>
      <c r="O60" s="587">
        <v>8643</v>
      </c>
      <c r="P60" s="575">
        <v>2.8666666666666667</v>
      </c>
      <c r="Q60" s="588">
        <v>67</v>
      </c>
    </row>
    <row r="61" spans="1:17" ht="14.45" customHeight="1" x14ac:dyDescent="0.2">
      <c r="A61" s="569" t="s">
        <v>1701</v>
      </c>
      <c r="B61" s="570" t="s">
        <v>1543</v>
      </c>
      <c r="C61" s="570" t="s">
        <v>1544</v>
      </c>
      <c r="D61" s="570" t="s">
        <v>1605</v>
      </c>
      <c r="E61" s="570" t="s">
        <v>1606</v>
      </c>
      <c r="F61" s="587">
        <v>301</v>
      </c>
      <c r="G61" s="587">
        <v>98728</v>
      </c>
      <c r="H61" s="587">
        <v>0.67739301666586615</v>
      </c>
      <c r="I61" s="587">
        <v>328</v>
      </c>
      <c r="J61" s="587">
        <v>443</v>
      </c>
      <c r="K61" s="587">
        <v>145747</v>
      </c>
      <c r="L61" s="587">
        <v>1</v>
      </c>
      <c r="M61" s="587">
        <v>329</v>
      </c>
      <c r="N61" s="587">
        <v>439</v>
      </c>
      <c r="O61" s="587">
        <v>144431</v>
      </c>
      <c r="P61" s="575">
        <v>0.99097065462753953</v>
      </c>
      <c r="Q61" s="588">
        <v>329</v>
      </c>
    </row>
    <row r="62" spans="1:17" ht="14.45" customHeight="1" x14ac:dyDescent="0.2">
      <c r="A62" s="569" t="s">
        <v>1701</v>
      </c>
      <c r="B62" s="570" t="s">
        <v>1543</v>
      </c>
      <c r="C62" s="570" t="s">
        <v>1544</v>
      </c>
      <c r="D62" s="570" t="s">
        <v>1613</v>
      </c>
      <c r="E62" s="570" t="s">
        <v>1614</v>
      </c>
      <c r="F62" s="587">
        <v>92</v>
      </c>
      <c r="G62" s="587">
        <v>4692</v>
      </c>
      <c r="H62" s="587">
        <v>0.49851253718657035</v>
      </c>
      <c r="I62" s="587">
        <v>51</v>
      </c>
      <c r="J62" s="587">
        <v>181</v>
      </c>
      <c r="K62" s="587">
        <v>9412</v>
      </c>
      <c r="L62" s="587">
        <v>1</v>
      </c>
      <c r="M62" s="587">
        <v>52</v>
      </c>
      <c r="N62" s="587">
        <v>150</v>
      </c>
      <c r="O62" s="587">
        <v>7800</v>
      </c>
      <c r="P62" s="575">
        <v>0.82872928176795579</v>
      </c>
      <c r="Q62" s="588">
        <v>52</v>
      </c>
    </row>
    <row r="63" spans="1:17" ht="14.45" customHeight="1" x14ac:dyDescent="0.2">
      <c r="A63" s="569" t="s">
        <v>1701</v>
      </c>
      <c r="B63" s="570" t="s">
        <v>1543</v>
      </c>
      <c r="C63" s="570" t="s">
        <v>1544</v>
      </c>
      <c r="D63" s="570" t="s">
        <v>1623</v>
      </c>
      <c r="E63" s="570" t="s">
        <v>1624</v>
      </c>
      <c r="F63" s="587">
        <v>22</v>
      </c>
      <c r="G63" s="587">
        <v>16786</v>
      </c>
      <c r="H63" s="587">
        <v>0.99869109947643975</v>
      </c>
      <c r="I63" s="587">
        <v>763</v>
      </c>
      <c r="J63" s="587">
        <v>22</v>
      </c>
      <c r="K63" s="587">
        <v>16808</v>
      </c>
      <c r="L63" s="587">
        <v>1</v>
      </c>
      <c r="M63" s="587">
        <v>764</v>
      </c>
      <c r="N63" s="587">
        <v>15</v>
      </c>
      <c r="O63" s="587">
        <v>11460</v>
      </c>
      <c r="P63" s="575">
        <v>0.68181818181818177</v>
      </c>
      <c r="Q63" s="588">
        <v>764</v>
      </c>
    </row>
    <row r="64" spans="1:17" ht="14.45" customHeight="1" x14ac:dyDescent="0.2">
      <c r="A64" s="569" t="s">
        <v>1701</v>
      </c>
      <c r="B64" s="570" t="s">
        <v>1543</v>
      </c>
      <c r="C64" s="570" t="s">
        <v>1544</v>
      </c>
      <c r="D64" s="570" t="s">
        <v>1625</v>
      </c>
      <c r="E64" s="570" t="s">
        <v>1626</v>
      </c>
      <c r="F64" s="587">
        <v>174</v>
      </c>
      <c r="G64" s="587">
        <v>106488</v>
      </c>
      <c r="H64" s="587">
        <v>1.0185365853658537</v>
      </c>
      <c r="I64" s="587">
        <v>612</v>
      </c>
      <c r="J64" s="587">
        <v>170</v>
      </c>
      <c r="K64" s="587">
        <v>104550</v>
      </c>
      <c r="L64" s="587">
        <v>1</v>
      </c>
      <c r="M64" s="587">
        <v>615</v>
      </c>
      <c r="N64" s="587">
        <v>172</v>
      </c>
      <c r="O64" s="587">
        <v>106124</v>
      </c>
      <c r="P64" s="575">
        <v>1.0150549976087997</v>
      </c>
      <c r="Q64" s="588">
        <v>617</v>
      </c>
    </row>
    <row r="65" spans="1:17" ht="14.45" customHeight="1" x14ac:dyDescent="0.2">
      <c r="A65" s="569" t="s">
        <v>1701</v>
      </c>
      <c r="B65" s="570" t="s">
        <v>1543</v>
      </c>
      <c r="C65" s="570" t="s">
        <v>1544</v>
      </c>
      <c r="D65" s="570" t="s">
        <v>1627</v>
      </c>
      <c r="E65" s="570" t="s">
        <v>1628</v>
      </c>
      <c r="F65" s="587">
        <v>1</v>
      </c>
      <c r="G65" s="587">
        <v>825</v>
      </c>
      <c r="H65" s="587">
        <v>0.99878934624697335</v>
      </c>
      <c r="I65" s="587">
        <v>825</v>
      </c>
      <c r="J65" s="587">
        <v>1</v>
      </c>
      <c r="K65" s="587">
        <v>826</v>
      </c>
      <c r="L65" s="587">
        <v>1</v>
      </c>
      <c r="M65" s="587">
        <v>826</v>
      </c>
      <c r="N65" s="587"/>
      <c r="O65" s="587"/>
      <c r="P65" s="575"/>
      <c r="Q65" s="588"/>
    </row>
    <row r="66" spans="1:17" ht="14.45" customHeight="1" x14ac:dyDescent="0.2">
      <c r="A66" s="569" t="s">
        <v>1701</v>
      </c>
      <c r="B66" s="570" t="s">
        <v>1543</v>
      </c>
      <c r="C66" s="570" t="s">
        <v>1544</v>
      </c>
      <c r="D66" s="570" t="s">
        <v>1635</v>
      </c>
      <c r="E66" s="570" t="s">
        <v>1636</v>
      </c>
      <c r="F66" s="587">
        <v>1</v>
      </c>
      <c r="G66" s="587">
        <v>272</v>
      </c>
      <c r="H66" s="587">
        <v>0.32969696969696971</v>
      </c>
      <c r="I66" s="587">
        <v>272</v>
      </c>
      <c r="J66" s="587">
        <v>3</v>
      </c>
      <c r="K66" s="587">
        <v>825</v>
      </c>
      <c r="L66" s="587">
        <v>1</v>
      </c>
      <c r="M66" s="587">
        <v>275</v>
      </c>
      <c r="N66" s="587"/>
      <c r="O66" s="587"/>
      <c r="P66" s="575"/>
      <c r="Q66" s="588"/>
    </row>
    <row r="67" spans="1:17" ht="14.45" customHeight="1" x14ac:dyDescent="0.2">
      <c r="A67" s="569" t="s">
        <v>1701</v>
      </c>
      <c r="B67" s="570" t="s">
        <v>1543</v>
      </c>
      <c r="C67" s="570" t="s">
        <v>1544</v>
      </c>
      <c r="D67" s="570" t="s">
        <v>1641</v>
      </c>
      <c r="E67" s="570" t="s">
        <v>1642</v>
      </c>
      <c r="F67" s="587">
        <v>1</v>
      </c>
      <c r="G67" s="587">
        <v>47</v>
      </c>
      <c r="H67" s="587">
        <v>0.14285714285714285</v>
      </c>
      <c r="I67" s="587">
        <v>47</v>
      </c>
      <c r="J67" s="587">
        <v>7</v>
      </c>
      <c r="K67" s="587">
        <v>329</v>
      </c>
      <c r="L67" s="587">
        <v>1</v>
      </c>
      <c r="M67" s="587">
        <v>47</v>
      </c>
      <c r="N67" s="587">
        <v>7</v>
      </c>
      <c r="O67" s="587">
        <v>329</v>
      </c>
      <c r="P67" s="575">
        <v>1</v>
      </c>
      <c r="Q67" s="588">
        <v>47</v>
      </c>
    </row>
    <row r="68" spans="1:17" ht="14.45" customHeight="1" x14ac:dyDescent="0.2">
      <c r="A68" s="569" t="s">
        <v>1701</v>
      </c>
      <c r="B68" s="570" t="s">
        <v>1543</v>
      </c>
      <c r="C68" s="570" t="s">
        <v>1544</v>
      </c>
      <c r="D68" s="570" t="s">
        <v>1651</v>
      </c>
      <c r="E68" s="570" t="s">
        <v>1652</v>
      </c>
      <c r="F68" s="587">
        <v>18</v>
      </c>
      <c r="G68" s="587">
        <v>26874</v>
      </c>
      <c r="H68" s="587">
        <v>0.64156799083269667</v>
      </c>
      <c r="I68" s="587">
        <v>1493</v>
      </c>
      <c r="J68" s="587">
        <v>28</v>
      </c>
      <c r="K68" s="587">
        <v>41888</v>
      </c>
      <c r="L68" s="587">
        <v>1</v>
      </c>
      <c r="M68" s="587">
        <v>1496</v>
      </c>
      <c r="N68" s="587">
        <v>25</v>
      </c>
      <c r="O68" s="587">
        <v>37450</v>
      </c>
      <c r="P68" s="575">
        <v>0.89405080213903743</v>
      </c>
      <c r="Q68" s="588">
        <v>1498</v>
      </c>
    </row>
    <row r="69" spans="1:17" ht="14.45" customHeight="1" x14ac:dyDescent="0.2">
      <c r="A69" s="569" t="s">
        <v>1701</v>
      </c>
      <c r="B69" s="570" t="s">
        <v>1543</v>
      </c>
      <c r="C69" s="570" t="s">
        <v>1544</v>
      </c>
      <c r="D69" s="570" t="s">
        <v>1653</v>
      </c>
      <c r="E69" s="570" t="s">
        <v>1654</v>
      </c>
      <c r="F69" s="587">
        <v>20</v>
      </c>
      <c r="G69" s="587">
        <v>6540</v>
      </c>
      <c r="H69" s="587">
        <v>0.64123933718992054</v>
      </c>
      <c r="I69" s="587">
        <v>327</v>
      </c>
      <c r="J69" s="587">
        <v>31</v>
      </c>
      <c r="K69" s="587">
        <v>10199</v>
      </c>
      <c r="L69" s="587">
        <v>1</v>
      </c>
      <c r="M69" s="587">
        <v>329</v>
      </c>
      <c r="N69" s="587">
        <v>19</v>
      </c>
      <c r="O69" s="587">
        <v>6289</v>
      </c>
      <c r="P69" s="575">
        <v>0.61662908128247862</v>
      </c>
      <c r="Q69" s="588">
        <v>331</v>
      </c>
    </row>
    <row r="70" spans="1:17" ht="14.45" customHeight="1" x14ac:dyDescent="0.2">
      <c r="A70" s="569" t="s">
        <v>1701</v>
      </c>
      <c r="B70" s="570" t="s">
        <v>1543</v>
      </c>
      <c r="C70" s="570" t="s">
        <v>1544</v>
      </c>
      <c r="D70" s="570" t="s">
        <v>1655</v>
      </c>
      <c r="E70" s="570" t="s">
        <v>1656</v>
      </c>
      <c r="F70" s="587">
        <v>12</v>
      </c>
      <c r="G70" s="587">
        <v>10656</v>
      </c>
      <c r="H70" s="587">
        <v>1.494949494949495</v>
      </c>
      <c r="I70" s="587">
        <v>888</v>
      </c>
      <c r="J70" s="587">
        <v>8</v>
      </c>
      <c r="K70" s="587">
        <v>7128</v>
      </c>
      <c r="L70" s="587">
        <v>1</v>
      </c>
      <c r="M70" s="587">
        <v>891</v>
      </c>
      <c r="N70" s="587">
        <v>211</v>
      </c>
      <c r="O70" s="587">
        <v>188634</v>
      </c>
      <c r="P70" s="575">
        <v>26.463804713804713</v>
      </c>
      <c r="Q70" s="588">
        <v>894</v>
      </c>
    </row>
    <row r="71" spans="1:17" ht="14.45" customHeight="1" x14ac:dyDescent="0.2">
      <c r="A71" s="569" t="s">
        <v>1701</v>
      </c>
      <c r="B71" s="570" t="s">
        <v>1543</v>
      </c>
      <c r="C71" s="570" t="s">
        <v>1544</v>
      </c>
      <c r="D71" s="570" t="s">
        <v>1657</v>
      </c>
      <c r="E71" s="570" t="s">
        <v>1658</v>
      </c>
      <c r="F71" s="587">
        <v>3</v>
      </c>
      <c r="G71" s="587">
        <v>996</v>
      </c>
      <c r="H71" s="587">
        <v>2.9820359281437128</v>
      </c>
      <c r="I71" s="587">
        <v>332</v>
      </c>
      <c r="J71" s="587">
        <v>1</v>
      </c>
      <c r="K71" s="587">
        <v>334</v>
      </c>
      <c r="L71" s="587">
        <v>1</v>
      </c>
      <c r="M71" s="587">
        <v>334</v>
      </c>
      <c r="N71" s="587"/>
      <c r="O71" s="587"/>
      <c r="P71" s="575"/>
      <c r="Q71" s="588"/>
    </row>
    <row r="72" spans="1:17" ht="14.45" customHeight="1" x14ac:dyDescent="0.2">
      <c r="A72" s="569" t="s">
        <v>1701</v>
      </c>
      <c r="B72" s="570" t="s">
        <v>1543</v>
      </c>
      <c r="C72" s="570" t="s">
        <v>1544</v>
      </c>
      <c r="D72" s="570" t="s">
        <v>1659</v>
      </c>
      <c r="E72" s="570" t="s">
        <v>1660</v>
      </c>
      <c r="F72" s="587">
        <v>519</v>
      </c>
      <c r="G72" s="587">
        <v>135459</v>
      </c>
      <c r="H72" s="587">
        <v>0.61113366899464028</v>
      </c>
      <c r="I72" s="587">
        <v>261</v>
      </c>
      <c r="J72" s="587">
        <v>846</v>
      </c>
      <c r="K72" s="587">
        <v>221652</v>
      </c>
      <c r="L72" s="587">
        <v>1</v>
      </c>
      <c r="M72" s="587">
        <v>262</v>
      </c>
      <c r="N72" s="587">
        <v>894</v>
      </c>
      <c r="O72" s="587">
        <v>236016</v>
      </c>
      <c r="P72" s="575">
        <v>1.0648042878025012</v>
      </c>
      <c r="Q72" s="588">
        <v>264</v>
      </c>
    </row>
    <row r="73" spans="1:17" ht="14.45" customHeight="1" x14ac:dyDescent="0.2">
      <c r="A73" s="569" t="s">
        <v>1701</v>
      </c>
      <c r="B73" s="570" t="s">
        <v>1543</v>
      </c>
      <c r="C73" s="570" t="s">
        <v>1544</v>
      </c>
      <c r="D73" s="570" t="s">
        <v>1661</v>
      </c>
      <c r="E73" s="570" t="s">
        <v>1662</v>
      </c>
      <c r="F73" s="587">
        <v>46</v>
      </c>
      <c r="G73" s="587">
        <v>7590</v>
      </c>
      <c r="H73" s="587">
        <v>0.73746599300427518</v>
      </c>
      <c r="I73" s="587">
        <v>165</v>
      </c>
      <c r="J73" s="587">
        <v>62</v>
      </c>
      <c r="K73" s="587">
        <v>10292</v>
      </c>
      <c r="L73" s="587">
        <v>1</v>
      </c>
      <c r="M73" s="587">
        <v>166</v>
      </c>
      <c r="N73" s="587">
        <v>64</v>
      </c>
      <c r="O73" s="587">
        <v>10688</v>
      </c>
      <c r="P73" s="575">
        <v>1.0384764865915275</v>
      </c>
      <c r="Q73" s="588">
        <v>167</v>
      </c>
    </row>
    <row r="74" spans="1:17" ht="14.45" customHeight="1" x14ac:dyDescent="0.2">
      <c r="A74" s="569" t="s">
        <v>1701</v>
      </c>
      <c r="B74" s="570" t="s">
        <v>1543</v>
      </c>
      <c r="C74" s="570" t="s">
        <v>1544</v>
      </c>
      <c r="D74" s="570" t="s">
        <v>1665</v>
      </c>
      <c r="E74" s="570" t="s">
        <v>1666</v>
      </c>
      <c r="F74" s="587">
        <v>1</v>
      </c>
      <c r="G74" s="587">
        <v>152</v>
      </c>
      <c r="H74" s="587">
        <v>0.2</v>
      </c>
      <c r="I74" s="587">
        <v>152</v>
      </c>
      <c r="J74" s="587">
        <v>5</v>
      </c>
      <c r="K74" s="587">
        <v>760</v>
      </c>
      <c r="L74" s="587">
        <v>1</v>
      </c>
      <c r="M74" s="587">
        <v>152</v>
      </c>
      <c r="N74" s="587">
        <v>6</v>
      </c>
      <c r="O74" s="587">
        <v>918</v>
      </c>
      <c r="P74" s="575">
        <v>1.2078947368421054</v>
      </c>
      <c r="Q74" s="588">
        <v>153</v>
      </c>
    </row>
    <row r="75" spans="1:17" ht="14.45" customHeight="1" x14ac:dyDescent="0.2">
      <c r="A75" s="569" t="s">
        <v>1701</v>
      </c>
      <c r="B75" s="570" t="s">
        <v>1543</v>
      </c>
      <c r="C75" s="570" t="s">
        <v>1544</v>
      </c>
      <c r="D75" s="570" t="s">
        <v>1667</v>
      </c>
      <c r="E75" s="570" t="s">
        <v>1668</v>
      </c>
      <c r="F75" s="587"/>
      <c r="G75" s="587"/>
      <c r="H75" s="587"/>
      <c r="I75" s="587"/>
      <c r="J75" s="587"/>
      <c r="K75" s="587"/>
      <c r="L75" s="587"/>
      <c r="M75" s="587"/>
      <c r="N75" s="587">
        <v>1</v>
      </c>
      <c r="O75" s="587">
        <v>0</v>
      </c>
      <c r="P75" s="575"/>
      <c r="Q75" s="588">
        <v>0</v>
      </c>
    </row>
    <row r="76" spans="1:17" ht="14.45" customHeight="1" x14ac:dyDescent="0.2">
      <c r="A76" s="569" t="s">
        <v>1702</v>
      </c>
      <c r="B76" s="570" t="s">
        <v>1543</v>
      </c>
      <c r="C76" s="570" t="s">
        <v>1544</v>
      </c>
      <c r="D76" s="570" t="s">
        <v>1545</v>
      </c>
      <c r="E76" s="570" t="s">
        <v>1546</v>
      </c>
      <c r="F76" s="587">
        <v>1079</v>
      </c>
      <c r="G76" s="587">
        <v>187746</v>
      </c>
      <c r="H76" s="587">
        <v>0.9878768745067088</v>
      </c>
      <c r="I76" s="587">
        <v>174</v>
      </c>
      <c r="J76" s="587">
        <v>1086</v>
      </c>
      <c r="K76" s="587">
        <v>190050</v>
      </c>
      <c r="L76" s="587">
        <v>1</v>
      </c>
      <c r="M76" s="587">
        <v>175</v>
      </c>
      <c r="N76" s="587">
        <v>964</v>
      </c>
      <c r="O76" s="587">
        <v>169664</v>
      </c>
      <c r="P76" s="575">
        <v>0.89273349118652989</v>
      </c>
      <c r="Q76" s="588">
        <v>176</v>
      </c>
    </row>
    <row r="77" spans="1:17" ht="14.45" customHeight="1" x14ac:dyDescent="0.2">
      <c r="A77" s="569" t="s">
        <v>1702</v>
      </c>
      <c r="B77" s="570" t="s">
        <v>1543</v>
      </c>
      <c r="C77" s="570" t="s">
        <v>1544</v>
      </c>
      <c r="D77" s="570" t="s">
        <v>1559</v>
      </c>
      <c r="E77" s="570" t="s">
        <v>1560</v>
      </c>
      <c r="F77" s="587">
        <v>299</v>
      </c>
      <c r="G77" s="587">
        <v>319930</v>
      </c>
      <c r="H77" s="587">
        <v>0.94355704460462209</v>
      </c>
      <c r="I77" s="587">
        <v>1070</v>
      </c>
      <c r="J77" s="587">
        <v>316</v>
      </c>
      <c r="K77" s="587">
        <v>339068</v>
      </c>
      <c r="L77" s="587">
        <v>1</v>
      </c>
      <c r="M77" s="587">
        <v>1073</v>
      </c>
      <c r="N77" s="587">
        <v>280</v>
      </c>
      <c r="O77" s="587">
        <v>301000</v>
      </c>
      <c r="P77" s="575">
        <v>0.88772753547960881</v>
      </c>
      <c r="Q77" s="588">
        <v>1075</v>
      </c>
    </row>
    <row r="78" spans="1:17" ht="14.45" customHeight="1" x14ac:dyDescent="0.2">
      <c r="A78" s="569" t="s">
        <v>1702</v>
      </c>
      <c r="B78" s="570" t="s">
        <v>1543</v>
      </c>
      <c r="C78" s="570" t="s">
        <v>1544</v>
      </c>
      <c r="D78" s="570" t="s">
        <v>1561</v>
      </c>
      <c r="E78" s="570" t="s">
        <v>1562</v>
      </c>
      <c r="F78" s="587">
        <v>1482</v>
      </c>
      <c r="G78" s="587">
        <v>68172</v>
      </c>
      <c r="H78" s="587">
        <v>1.1209181492321352</v>
      </c>
      <c r="I78" s="587">
        <v>46</v>
      </c>
      <c r="J78" s="587">
        <v>1294</v>
      </c>
      <c r="K78" s="587">
        <v>60818</v>
      </c>
      <c r="L78" s="587">
        <v>1</v>
      </c>
      <c r="M78" s="587">
        <v>47</v>
      </c>
      <c r="N78" s="587">
        <v>806</v>
      </c>
      <c r="O78" s="587">
        <v>37882</v>
      </c>
      <c r="P78" s="575">
        <v>0.62287480680061824</v>
      </c>
      <c r="Q78" s="588">
        <v>47</v>
      </c>
    </row>
    <row r="79" spans="1:17" ht="14.45" customHeight="1" x14ac:dyDescent="0.2">
      <c r="A79" s="569" t="s">
        <v>1702</v>
      </c>
      <c r="B79" s="570" t="s">
        <v>1543</v>
      </c>
      <c r="C79" s="570" t="s">
        <v>1544</v>
      </c>
      <c r="D79" s="570" t="s">
        <v>1563</v>
      </c>
      <c r="E79" s="570" t="s">
        <v>1564</v>
      </c>
      <c r="F79" s="587">
        <v>331</v>
      </c>
      <c r="G79" s="587">
        <v>114857</v>
      </c>
      <c r="H79" s="587">
        <v>0.94569871224846025</v>
      </c>
      <c r="I79" s="587">
        <v>347</v>
      </c>
      <c r="J79" s="587">
        <v>349</v>
      </c>
      <c r="K79" s="587">
        <v>121452</v>
      </c>
      <c r="L79" s="587">
        <v>1</v>
      </c>
      <c r="M79" s="587">
        <v>348</v>
      </c>
      <c r="N79" s="587">
        <v>181</v>
      </c>
      <c r="O79" s="587">
        <v>62988</v>
      </c>
      <c r="P79" s="575">
        <v>0.51862464183381085</v>
      </c>
      <c r="Q79" s="588">
        <v>348</v>
      </c>
    </row>
    <row r="80" spans="1:17" ht="14.45" customHeight="1" x14ac:dyDescent="0.2">
      <c r="A80" s="569" t="s">
        <v>1702</v>
      </c>
      <c r="B80" s="570" t="s">
        <v>1543</v>
      </c>
      <c r="C80" s="570" t="s">
        <v>1544</v>
      </c>
      <c r="D80" s="570" t="s">
        <v>1565</v>
      </c>
      <c r="E80" s="570" t="s">
        <v>1566</v>
      </c>
      <c r="F80" s="587">
        <v>195</v>
      </c>
      <c r="G80" s="587">
        <v>9945</v>
      </c>
      <c r="H80" s="587">
        <v>0.92417061611374407</v>
      </c>
      <c r="I80" s="587">
        <v>51</v>
      </c>
      <c r="J80" s="587">
        <v>211</v>
      </c>
      <c r="K80" s="587">
        <v>10761</v>
      </c>
      <c r="L80" s="587">
        <v>1</v>
      </c>
      <c r="M80" s="587">
        <v>51</v>
      </c>
      <c r="N80" s="587">
        <v>134</v>
      </c>
      <c r="O80" s="587">
        <v>6968</v>
      </c>
      <c r="P80" s="575">
        <v>0.64752346436204811</v>
      </c>
      <c r="Q80" s="588">
        <v>52</v>
      </c>
    </row>
    <row r="81" spans="1:17" ht="14.45" customHeight="1" x14ac:dyDescent="0.2">
      <c r="A81" s="569" t="s">
        <v>1702</v>
      </c>
      <c r="B81" s="570" t="s">
        <v>1543</v>
      </c>
      <c r="C81" s="570" t="s">
        <v>1544</v>
      </c>
      <c r="D81" s="570" t="s">
        <v>1569</v>
      </c>
      <c r="E81" s="570" t="s">
        <v>1570</v>
      </c>
      <c r="F81" s="587">
        <v>1396</v>
      </c>
      <c r="G81" s="587">
        <v>526292</v>
      </c>
      <c r="H81" s="587">
        <v>0.93821218214749214</v>
      </c>
      <c r="I81" s="587">
        <v>377</v>
      </c>
      <c r="J81" s="587">
        <v>1484</v>
      </c>
      <c r="K81" s="587">
        <v>560952</v>
      </c>
      <c r="L81" s="587">
        <v>1</v>
      </c>
      <c r="M81" s="587">
        <v>378</v>
      </c>
      <c r="N81" s="587">
        <v>918</v>
      </c>
      <c r="O81" s="587">
        <v>347004</v>
      </c>
      <c r="P81" s="575">
        <v>0.6185983827493261</v>
      </c>
      <c r="Q81" s="588">
        <v>378</v>
      </c>
    </row>
    <row r="82" spans="1:17" ht="14.45" customHeight="1" x14ac:dyDescent="0.2">
      <c r="A82" s="569" t="s">
        <v>1702</v>
      </c>
      <c r="B82" s="570" t="s">
        <v>1543</v>
      </c>
      <c r="C82" s="570" t="s">
        <v>1544</v>
      </c>
      <c r="D82" s="570" t="s">
        <v>1571</v>
      </c>
      <c r="E82" s="570" t="s">
        <v>1572</v>
      </c>
      <c r="F82" s="587">
        <v>8</v>
      </c>
      <c r="G82" s="587">
        <v>272</v>
      </c>
      <c r="H82" s="587">
        <v>1.3333333333333333</v>
      </c>
      <c r="I82" s="587">
        <v>34</v>
      </c>
      <c r="J82" s="587">
        <v>6</v>
      </c>
      <c r="K82" s="587">
        <v>204</v>
      </c>
      <c r="L82" s="587">
        <v>1</v>
      </c>
      <c r="M82" s="587">
        <v>34</v>
      </c>
      <c r="N82" s="587">
        <v>5</v>
      </c>
      <c r="O82" s="587">
        <v>175</v>
      </c>
      <c r="P82" s="575">
        <v>0.85784313725490191</v>
      </c>
      <c r="Q82" s="588">
        <v>35</v>
      </c>
    </row>
    <row r="83" spans="1:17" ht="14.45" customHeight="1" x14ac:dyDescent="0.2">
      <c r="A83" s="569" t="s">
        <v>1702</v>
      </c>
      <c r="B83" s="570" t="s">
        <v>1543</v>
      </c>
      <c r="C83" s="570" t="s">
        <v>1544</v>
      </c>
      <c r="D83" s="570" t="s">
        <v>1573</v>
      </c>
      <c r="E83" s="570" t="s">
        <v>1574</v>
      </c>
      <c r="F83" s="587">
        <v>246</v>
      </c>
      <c r="G83" s="587">
        <v>128904</v>
      </c>
      <c r="H83" s="587">
        <v>1.2276571428571428</v>
      </c>
      <c r="I83" s="587">
        <v>524</v>
      </c>
      <c r="J83" s="587">
        <v>200</v>
      </c>
      <c r="K83" s="587">
        <v>105000</v>
      </c>
      <c r="L83" s="587">
        <v>1</v>
      </c>
      <c r="M83" s="587">
        <v>525</v>
      </c>
      <c r="N83" s="587">
        <v>140</v>
      </c>
      <c r="O83" s="587">
        <v>73500</v>
      </c>
      <c r="P83" s="575">
        <v>0.7</v>
      </c>
      <c r="Q83" s="588">
        <v>525</v>
      </c>
    </row>
    <row r="84" spans="1:17" ht="14.45" customHeight="1" x14ac:dyDescent="0.2">
      <c r="A84" s="569" t="s">
        <v>1702</v>
      </c>
      <c r="B84" s="570" t="s">
        <v>1543</v>
      </c>
      <c r="C84" s="570" t="s">
        <v>1544</v>
      </c>
      <c r="D84" s="570" t="s">
        <v>1575</v>
      </c>
      <c r="E84" s="570" t="s">
        <v>1576</v>
      </c>
      <c r="F84" s="587">
        <v>58</v>
      </c>
      <c r="G84" s="587">
        <v>3306</v>
      </c>
      <c r="H84" s="587">
        <v>1.3902439024390243</v>
      </c>
      <c r="I84" s="587">
        <v>57</v>
      </c>
      <c r="J84" s="587">
        <v>41</v>
      </c>
      <c r="K84" s="587">
        <v>2378</v>
      </c>
      <c r="L84" s="587">
        <v>1</v>
      </c>
      <c r="M84" s="587">
        <v>58</v>
      </c>
      <c r="N84" s="587">
        <v>27</v>
      </c>
      <c r="O84" s="587">
        <v>1566</v>
      </c>
      <c r="P84" s="575">
        <v>0.65853658536585369</v>
      </c>
      <c r="Q84" s="588">
        <v>58</v>
      </c>
    </row>
    <row r="85" spans="1:17" ht="14.45" customHeight="1" x14ac:dyDescent="0.2">
      <c r="A85" s="569" t="s">
        <v>1702</v>
      </c>
      <c r="B85" s="570" t="s">
        <v>1543</v>
      </c>
      <c r="C85" s="570" t="s">
        <v>1544</v>
      </c>
      <c r="D85" s="570" t="s">
        <v>1577</v>
      </c>
      <c r="E85" s="570" t="s">
        <v>1578</v>
      </c>
      <c r="F85" s="587">
        <v>7</v>
      </c>
      <c r="G85" s="587">
        <v>1575</v>
      </c>
      <c r="H85" s="587">
        <v>0.77433628318584069</v>
      </c>
      <c r="I85" s="587">
        <v>225</v>
      </c>
      <c r="J85" s="587">
        <v>9</v>
      </c>
      <c r="K85" s="587">
        <v>2034</v>
      </c>
      <c r="L85" s="587">
        <v>1</v>
      </c>
      <c r="M85" s="587">
        <v>226</v>
      </c>
      <c r="N85" s="587">
        <v>6</v>
      </c>
      <c r="O85" s="587">
        <v>1362</v>
      </c>
      <c r="P85" s="575">
        <v>0.6696165191740413</v>
      </c>
      <c r="Q85" s="588">
        <v>227</v>
      </c>
    </row>
    <row r="86" spans="1:17" ht="14.45" customHeight="1" x14ac:dyDescent="0.2">
      <c r="A86" s="569" t="s">
        <v>1702</v>
      </c>
      <c r="B86" s="570" t="s">
        <v>1543</v>
      </c>
      <c r="C86" s="570" t="s">
        <v>1544</v>
      </c>
      <c r="D86" s="570" t="s">
        <v>1579</v>
      </c>
      <c r="E86" s="570" t="s">
        <v>1580</v>
      </c>
      <c r="F86" s="587">
        <v>7</v>
      </c>
      <c r="G86" s="587">
        <v>3878</v>
      </c>
      <c r="H86" s="587">
        <v>0.69873873873873871</v>
      </c>
      <c r="I86" s="587">
        <v>554</v>
      </c>
      <c r="J86" s="587">
        <v>10</v>
      </c>
      <c r="K86" s="587">
        <v>5550</v>
      </c>
      <c r="L86" s="587">
        <v>1</v>
      </c>
      <c r="M86" s="587">
        <v>555</v>
      </c>
      <c r="N86" s="587">
        <v>6</v>
      </c>
      <c r="O86" s="587">
        <v>3342</v>
      </c>
      <c r="P86" s="575">
        <v>0.60216216216216212</v>
      </c>
      <c r="Q86" s="588">
        <v>557</v>
      </c>
    </row>
    <row r="87" spans="1:17" ht="14.45" customHeight="1" x14ac:dyDescent="0.2">
      <c r="A87" s="569" t="s">
        <v>1702</v>
      </c>
      <c r="B87" s="570" t="s">
        <v>1543</v>
      </c>
      <c r="C87" s="570" t="s">
        <v>1544</v>
      </c>
      <c r="D87" s="570" t="s">
        <v>1581</v>
      </c>
      <c r="E87" s="570" t="s">
        <v>1582</v>
      </c>
      <c r="F87" s="587">
        <v>3</v>
      </c>
      <c r="G87" s="587">
        <v>642</v>
      </c>
      <c r="H87" s="587">
        <v>0.42460317460317459</v>
      </c>
      <c r="I87" s="587">
        <v>214</v>
      </c>
      <c r="J87" s="587">
        <v>7</v>
      </c>
      <c r="K87" s="587">
        <v>1512</v>
      </c>
      <c r="L87" s="587">
        <v>1</v>
      </c>
      <c r="M87" s="587">
        <v>216</v>
      </c>
      <c r="N87" s="587"/>
      <c r="O87" s="587"/>
      <c r="P87" s="575"/>
      <c r="Q87" s="588"/>
    </row>
    <row r="88" spans="1:17" ht="14.45" customHeight="1" x14ac:dyDescent="0.2">
      <c r="A88" s="569" t="s">
        <v>1702</v>
      </c>
      <c r="B88" s="570" t="s">
        <v>1543</v>
      </c>
      <c r="C88" s="570" t="s">
        <v>1544</v>
      </c>
      <c r="D88" s="570" t="s">
        <v>1583</v>
      </c>
      <c r="E88" s="570" t="s">
        <v>1584</v>
      </c>
      <c r="F88" s="587">
        <v>20</v>
      </c>
      <c r="G88" s="587">
        <v>2840</v>
      </c>
      <c r="H88" s="587">
        <v>0.49650349650349651</v>
      </c>
      <c r="I88" s="587">
        <v>142</v>
      </c>
      <c r="J88" s="587">
        <v>40</v>
      </c>
      <c r="K88" s="587">
        <v>5720</v>
      </c>
      <c r="L88" s="587">
        <v>1</v>
      </c>
      <c r="M88" s="587">
        <v>143</v>
      </c>
      <c r="N88" s="587">
        <v>12</v>
      </c>
      <c r="O88" s="587">
        <v>1728</v>
      </c>
      <c r="P88" s="575">
        <v>0.3020979020979021</v>
      </c>
      <c r="Q88" s="588">
        <v>144</v>
      </c>
    </row>
    <row r="89" spans="1:17" ht="14.45" customHeight="1" x14ac:dyDescent="0.2">
      <c r="A89" s="569" t="s">
        <v>1702</v>
      </c>
      <c r="B89" s="570" t="s">
        <v>1543</v>
      </c>
      <c r="C89" s="570" t="s">
        <v>1544</v>
      </c>
      <c r="D89" s="570" t="s">
        <v>1585</v>
      </c>
      <c r="E89" s="570" t="s">
        <v>1586</v>
      </c>
      <c r="F89" s="587"/>
      <c r="G89" s="587"/>
      <c r="H89" s="587"/>
      <c r="I89" s="587"/>
      <c r="J89" s="587">
        <v>0</v>
      </c>
      <c r="K89" s="587">
        <v>0</v>
      </c>
      <c r="L89" s="587"/>
      <c r="M89" s="587"/>
      <c r="N89" s="587"/>
      <c r="O89" s="587"/>
      <c r="P89" s="575"/>
      <c r="Q89" s="588"/>
    </row>
    <row r="90" spans="1:17" ht="14.45" customHeight="1" x14ac:dyDescent="0.2">
      <c r="A90" s="569" t="s">
        <v>1702</v>
      </c>
      <c r="B90" s="570" t="s">
        <v>1543</v>
      </c>
      <c r="C90" s="570" t="s">
        <v>1544</v>
      </c>
      <c r="D90" s="570" t="s">
        <v>1589</v>
      </c>
      <c r="E90" s="570" t="s">
        <v>1590</v>
      </c>
      <c r="F90" s="587">
        <v>1400</v>
      </c>
      <c r="G90" s="587">
        <v>23800</v>
      </c>
      <c r="H90" s="587">
        <v>0.91205211726384361</v>
      </c>
      <c r="I90" s="587">
        <v>17</v>
      </c>
      <c r="J90" s="587">
        <v>1535</v>
      </c>
      <c r="K90" s="587">
        <v>26095</v>
      </c>
      <c r="L90" s="587">
        <v>1</v>
      </c>
      <c r="M90" s="587">
        <v>17</v>
      </c>
      <c r="N90" s="587">
        <v>925</v>
      </c>
      <c r="O90" s="587">
        <v>15725</v>
      </c>
      <c r="P90" s="575">
        <v>0.60260586319218246</v>
      </c>
      <c r="Q90" s="588">
        <v>17</v>
      </c>
    </row>
    <row r="91" spans="1:17" ht="14.45" customHeight="1" x14ac:dyDescent="0.2">
      <c r="A91" s="569" t="s">
        <v>1702</v>
      </c>
      <c r="B91" s="570" t="s">
        <v>1543</v>
      </c>
      <c r="C91" s="570" t="s">
        <v>1544</v>
      </c>
      <c r="D91" s="570" t="s">
        <v>1591</v>
      </c>
      <c r="E91" s="570" t="s">
        <v>1592</v>
      </c>
      <c r="F91" s="587">
        <v>19</v>
      </c>
      <c r="G91" s="587">
        <v>2717</v>
      </c>
      <c r="H91" s="587">
        <v>1.347718253968254</v>
      </c>
      <c r="I91" s="587">
        <v>143</v>
      </c>
      <c r="J91" s="587">
        <v>14</v>
      </c>
      <c r="K91" s="587">
        <v>2016</v>
      </c>
      <c r="L91" s="587">
        <v>1</v>
      </c>
      <c r="M91" s="587">
        <v>144</v>
      </c>
      <c r="N91" s="587">
        <v>5</v>
      </c>
      <c r="O91" s="587">
        <v>725</v>
      </c>
      <c r="P91" s="575">
        <v>0.35962301587301587</v>
      </c>
      <c r="Q91" s="588">
        <v>145</v>
      </c>
    </row>
    <row r="92" spans="1:17" ht="14.45" customHeight="1" x14ac:dyDescent="0.2">
      <c r="A92" s="569" t="s">
        <v>1702</v>
      </c>
      <c r="B92" s="570" t="s">
        <v>1543</v>
      </c>
      <c r="C92" s="570" t="s">
        <v>1544</v>
      </c>
      <c r="D92" s="570" t="s">
        <v>1593</v>
      </c>
      <c r="E92" s="570" t="s">
        <v>1594</v>
      </c>
      <c r="F92" s="587">
        <v>20</v>
      </c>
      <c r="G92" s="587">
        <v>1300</v>
      </c>
      <c r="H92" s="587">
        <v>1.3131313131313131</v>
      </c>
      <c r="I92" s="587">
        <v>65</v>
      </c>
      <c r="J92" s="587">
        <v>15</v>
      </c>
      <c r="K92" s="587">
        <v>990</v>
      </c>
      <c r="L92" s="587">
        <v>1</v>
      </c>
      <c r="M92" s="587">
        <v>66</v>
      </c>
      <c r="N92" s="587">
        <v>10</v>
      </c>
      <c r="O92" s="587">
        <v>670</v>
      </c>
      <c r="P92" s="575">
        <v>0.6767676767676768</v>
      </c>
      <c r="Q92" s="588">
        <v>67</v>
      </c>
    </row>
    <row r="93" spans="1:17" ht="14.45" customHeight="1" x14ac:dyDescent="0.2">
      <c r="A93" s="569" t="s">
        <v>1702</v>
      </c>
      <c r="B93" s="570" t="s">
        <v>1543</v>
      </c>
      <c r="C93" s="570" t="s">
        <v>1544</v>
      </c>
      <c r="D93" s="570" t="s">
        <v>1597</v>
      </c>
      <c r="E93" s="570" t="s">
        <v>1598</v>
      </c>
      <c r="F93" s="587">
        <v>1761</v>
      </c>
      <c r="G93" s="587">
        <v>241257</v>
      </c>
      <c r="H93" s="587">
        <v>1.1693907226988511</v>
      </c>
      <c r="I93" s="587">
        <v>137</v>
      </c>
      <c r="J93" s="587">
        <v>1495</v>
      </c>
      <c r="K93" s="587">
        <v>206310</v>
      </c>
      <c r="L93" s="587">
        <v>1</v>
      </c>
      <c r="M93" s="587">
        <v>138</v>
      </c>
      <c r="N93" s="587">
        <v>1433</v>
      </c>
      <c r="O93" s="587">
        <v>199187</v>
      </c>
      <c r="P93" s="575">
        <v>0.96547428626823717</v>
      </c>
      <c r="Q93" s="588">
        <v>139</v>
      </c>
    </row>
    <row r="94" spans="1:17" ht="14.45" customHeight="1" x14ac:dyDescent="0.2">
      <c r="A94" s="569" t="s">
        <v>1702</v>
      </c>
      <c r="B94" s="570" t="s">
        <v>1543</v>
      </c>
      <c r="C94" s="570" t="s">
        <v>1544</v>
      </c>
      <c r="D94" s="570" t="s">
        <v>1599</v>
      </c>
      <c r="E94" s="570" t="s">
        <v>1600</v>
      </c>
      <c r="F94" s="587">
        <v>367</v>
      </c>
      <c r="G94" s="587">
        <v>33397</v>
      </c>
      <c r="H94" s="587">
        <v>1.0522054190296157</v>
      </c>
      <c r="I94" s="587">
        <v>91</v>
      </c>
      <c r="J94" s="587">
        <v>345</v>
      </c>
      <c r="K94" s="587">
        <v>31740</v>
      </c>
      <c r="L94" s="587">
        <v>1</v>
      </c>
      <c r="M94" s="587">
        <v>92</v>
      </c>
      <c r="N94" s="587">
        <v>278</v>
      </c>
      <c r="O94" s="587">
        <v>25854</v>
      </c>
      <c r="P94" s="575">
        <v>0.81455576559546317</v>
      </c>
      <c r="Q94" s="588">
        <v>93</v>
      </c>
    </row>
    <row r="95" spans="1:17" ht="14.45" customHeight="1" x14ac:dyDescent="0.2">
      <c r="A95" s="569" t="s">
        <v>1702</v>
      </c>
      <c r="B95" s="570" t="s">
        <v>1543</v>
      </c>
      <c r="C95" s="570" t="s">
        <v>1544</v>
      </c>
      <c r="D95" s="570" t="s">
        <v>1601</v>
      </c>
      <c r="E95" s="570" t="s">
        <v>1602</v>
      </c>
      <c r="F95" s="587">
        <v>5</v>
      </c>
      <c r="G95" s="587">
        <v>690</v>
      </c>
      <c r="H95" s="587">
        <v>0.37912087912087911</v>
      </c>
      <c r="I95" s="587">
        <v>138</v>
      </c>
      <c r="J95" s="587">
        <v>13</v>
      </c>
      <c r="K95" s="587">
        <v>1820</v>
      </c>
      <c r="L95" s="587">
        <v>1</v>
      </c>
      <c r="M95" s="587">
        <v>140</v>
      </c>
      <c r="N95" s="587">
        <v>5</v>
      </c>
      <c r="O95" s="587">
        <v>705</v>
      </c>
      <c r="P95" s="575">
        <v>0.38736263736263737</v>
      </c>
      <c r="Q95" s="588">
        <v>141</v>
      </c>
    </row>
    <row r="96" spans="1:17" ht="14.45" customHeight="1" x14ac:dyDescent="0.2">
      <c r="A96" s="569" t="s">
        <v>1702</v>
      </c>
      <c r="B96" s="570" t="s">
        <v>1543</v>
      </c>
      <c r="C96" s="570" t="s">
        <v>1544</v>
      </c>
      <c r="D96" s="570" t="s">
        <v>1603</v>
      </c>
      <c r="E96" s="570" t="s">
        <v>1604</v>
      </c>
      <c r="F96" s="587">
        <v>97</v>
      </c>
      <c r="G96" s="587">
        <v>6402</v>
      </c>
      <c r="H96" s="587">
        <v>1.2912464703509479</v>
      </c>
      <c r="I96" s="587">
        <v>66</v>
      </c>
      <c r="J96" s="587">
        <v>74</v>
      </c>
      <c r="K96" s="587">
        <v>4958</v>
      </c>
      <c r="L96" s="587">
        <v>1</v>
      </c>
      <c r="M96" s="587">
        <v>67</v>
      </c>
      <c r="N96" s="587">
        <v>99</v>
      </c>
      <c r="O96" s="587">
        <v>6633</v>
      </c>
      <c r="P96" s="575">
        <v>1.3378378378378379</v>
      </c>
      <c r="Q96" s="588">
        <v>67</v>
      </c>
    </row>
    <row r="97" spans="1:17" ht="14.45" customHeight="1" x14ac:dyDescent="0.2">
      <c r="A97" s="569" t="s">
        <v>1702</v>
      </c>
      <c r="B97" s="570" t="s">
        <v>1543</v>
      </c>
      <c r="C97" s="570" t="s">
        <v>1544</v>
      </c>
      <c r="D97" s="570" t="s">
        <v>1605</v>
      </c>
      <c r="E97" s="570" t="s">
        <v>1606</v>
      </c>
      <c r="F97" s="587">
        <v>1150</v>
      </c>
      <c r="G97" s="587">
        <v>377200</v>
      </c>
      <c r="H97" s="587">
        <v>0.95383074814518864</v>
      </c>
      <c r="I97" s="587">
        <v>328</v>
      </c>
      <c r="J97" s="587">
        <v>1202</v>
      </c>
      <c r="K97" s="587">
        <v>395458</v>
      </c>
      <c r="L97" s="587">
        <v>1</v>
      </c>
      <c r="M97" s="587">
        <v>329</v>
      </c>
      <c r="N97" s="587">
        <v>787</v>
      </c>
      <c r="O97" s="587">
        <v>258923</v>
      </c>
      <c r="P97" s="575">
        <v>0.6547420965058236</v>
      </c>
      <c r="Q97" s="588">
        <v>329</v>
      </c>
    </row>
    <row r="98" spans="1:17" ht="14.45" customHeight="1" x14ac:dyDescent="0.2">
      <c r="A98" s="569" t="s">
        <v>1702</v>
      </c>
      <c r="B98" s="570" t="s">
        <v>1543</v>
      </c>
      <c r="C98" s="570" t="s">
        <v>1544</v>
      </c>
      <c r="D98" s="570" t="s">
        <v>1613</v>
      </c>
      <c r="E98" s="570" t="s">
        <v>1614</v>
      </c>
      <c r="F98" s="587">
        <v>218</v>
      </c>
      <c r="G98" s="587">
        <v>11118</v>
      </c>
      <c r="H98" s="587">
        <v>1.1683480453972257</v>
      </c>
      <c r="I98" s="587">
        <v>51</v>
      </c>
      <c r="J98" s="587">
        <v>183</v>
      </c>
      <c r="K98" s="587">
        <v>9516</v>
      </c>
      <c r="L98" s="587">
        <v>1</v>
      </c>
      <c r="M98" s="587">
        <v>52</v>
      </c>
      <c r="N98" s="587">
        <v>149</v>
      </c>
      <c r="O98" s="587">
        <v>7748</v>
      </c>
      <c r="P98" s="575">
        <v>0.81420765027322406</v>
      </c>
      <c r="Q98" s="588">
        <v>52</v>
      </c>
    </row>
    <row r="99" spans="1:17" ht="14.45" customHeight="1" x14ac:dyDescent="0.2">
      <c r="A99" s="569" t="s">
        <v>1702</v>
      </c>
      <c r="B99" s="570" t="s">
        <v>1543</v>
      </c>
      <c r="C99" s="570" t="s">
        <v>1544</v>
      </c>
      <c r="D99" s="570" t="s">
        <v>1621</v>
      </c>
      <c r="E99" s="570" t="s">
        <v>1622</v>
      </c>
      <c r="F99" s="587">
        <v>4</v>
      </c>
      <c r="G99" s="587">
        <v>828</v>
      </c>
      <c r="H99" s="587">
        <v>3.9617224880382773</v>
      </c>
      <c r="I99" s="587">
        <v>207</v>
      </c>
      <c r="J99" s="587">
        <v>1</v>
      </c>
      <c r="K99" s="587">
        <v>209</v>
      </c>
      <c r="L99" s="587">
        <v>1</v>
      </c>
      <c r="M99" s="587">
        <v>209</v>
      </c>
      <c r="N99" s="587">
        <v>2</v>
      </c>
      <c r="O99" s="587">
        <v>422</v>
      </c>
      <c r="P99" s="575">
        <v>2.0191387559808613</v>
      </c>
      <c r="Q99" s="588">
        <v>211</v>
      </c>
    </row>
    <row r="100" spans="1:17" ht="14.45" customHeight="1" x14ac:dyDescent="0.2">
      <c r="A100" s="569" t="s">
        <v>1702</v>
      </c>
      <c r="B100" s="570" t="s">
        <v>1543</v>
      </c>
      <c r="C100" s="570" t="s">
        <v>1544</v>
      </c>
      <c r="D100" s="570" t="s">
        <v>1623</v>
      </c>
      <c r="E100" s="570" t="s">
        <v>1624</v>
      </c>
      <c r="F100" s="587">
        <v>11</v>
      </c>
      <c r="G100" s="587">
        <v>8393</v>
      </c>
      <c r="H100" s="587">
        <v>0.73237347294938915</v>
      </c>
      <c r="I100" s="587">
        <v>763</v>
      </c>
      <c r="J100" s="587">
        <v>15</v>
      </c>
      <c r="K100" s="587">
        <v>11460</v>
      </c>
      <c r="L100" s="587">
        <v>1</v>
      </c>
      <c r="M100" s="587">
        <v>764</v>
      </c>
      <c r="N100" s="587">
        <v>5</v>
      </c>
      <c r="O100" s="587">
        <v>3820</v>
      </c>
      <c r="P100" s="575">
        <v>0.33333333333333331</v>
      </c>
      <c r="Q100" s="588">
        <v>764</v>
      </c>
    </row>
    <row r="101" spans="1:17" ht="14.45" customHeight="1" x14ac:dyDescent="0.2">
      <c r="A101" s="569" t="s">
        <v>1702</v>
      </c>
      <c r="B101" s="570" t="s">
        <v>1543</v>
      </c>
      <c r="C101" s="570" t="s">
        <v>1544</v>
      </c>
      <c r="D101" s="570" t="s">
        <v>1625</v>
      </c>
      <c r="E101" s="570" t="s">
        <v>1626</v>
      </c>
      <c r="F101" s="587">
        <v>146</v>
      </c>
      <c r="G101" s="587">
        <v>89352</v>
      </c>
      <c r="H101" s="587">
        <v>1.1175984990619137</v>
      </c>
      <c r="I101" s="587">
        <v>612</v>
      </c>
      <c r="J101" s="587">
        <v>130</v>
      </c>
      <c r="K101" s="587">
        <v>79950</v>
      </c>
      <c r="L101" s="587">
        <v>1</v>
      </c>
      <c r="M101" s="587">
        <v>615</v>
      </c>
      <c r="N101" s="587">
        <v>89</v>
      </c>
      <c r="O101" s="587">
        <v>54913</v>
      </c>
      <c r="P101" s="575">
        <v>0.6868417761100688</v>
      </c>
      <c r="Q101" s="588">
        <v>617</v>
      </c>
    </row>
    <row r="102" spans="1:17" ht="14.45" customHeight="1" x14ac:dyDescent="0.2">
      <c r="A102" s="569" t="s">
        <v>1702</v>
      </c>
      <c r="B102" s="570" t="s">
        <v>1543</v>
      </c>
      <c r="C102" s="570" t="s">
        <v>1544</v>
      </c>
      <c r="D102" s="570" t="s">
        <v>1631</v>
      </c>
      <c r="E102" s="570" t="s">
        <v>1632</v>
      </c>
      <c r="F102" s="587">
        <v>2</v>
      </c>
      <c r="G102" s="587">
        <v>3536</v>
      </c>
      <c r="H102" s="587">
        <v>1.9743160245672808</v>
      </c>
      <c r="I102" s="587">
        <v>1768</v>
      </c>
      <c r="J102" s="587">
        <v>1</v>
      </c>
      <c r="K102" s="587">
        <v>1791</v>
      </c>
      <c r="L102" s="587">
        <v>1</v>
      </c>
      <c r="M102" s="587">
        <v>1791</v>
      </c>
      <c r="N102" s="587"/>
      <c r="O102" s="587"/>
      <c r="P102" s="575"/>
      <c r="Q102" s="588"/>
    </row>
    <row r="103" spans="1:17" ht="14.45" customHeight="1" x14ac:dyDescent="0.2">
      <c r="A103" s="569" t="s">
        <v>1702</v>
      </c>
      <c r="B103" s="570" t="s">
        <v>1543</v>
      </c>
      <c r="C103" s="570" t="s">
        <v>1544</v>
      </c>
      <c r="D103" s="570" t="s">
        <v>1635</v>
      </c>
      <c r="E103" s="570" t="s">
        <v>1636</v>
      </c>
      <c r="F103" s="587">
        <v>3</v>
      </c>
      <c r="G103" s="587">
        <v>816</v>
      </c>
      <c r="H103" s="587">
        <v>0.42389610389610388</v>
      </c>
      <c r="I103" s="587">
        <v>272</v>
      </c>
      <c r="J103" s="587">
        <v>7</v>
      </c>
      <c r="K103" s="587">
        <v>1925</v>
      </c>
      <c r="L103" s="587">
        <v>1</v>
      </c>
      <c r="M103" s="587">
        <v>275</v>
      </c>
      <c r="N103" s="587"/>
      <c r="O103" s="587"/>
      <c r="P103" s="575"/>
      <c r="Q103" s="588"/>
    </row>
    <row r="104" spans="1:17" ht="14.45" customHeight="1" x14ac:dyDescent="0.2">
      <c r="A104" s="569" t="s">
        <v>1702</v>
      </c>
      <c r="B104" s="570" t="s">
        <v>1543</v>
      </c>
      <c r="C104" s="570" t="s">
        <v>1544</v>
      </c>
      <c r="D104" s="570" t="s">
        <v>1641</v>
      </c>
      <c r="E104" s="570" t="s">
        <v>1642</v>
      </c>
      <c r="F104" s="587">
        <v>3</v>
      </c>
      <c r="G104" s="587">
        <v>141</v>
      </c>
      <c r="H104" s="587">
        <v>0.33333333333333331</v>
      </c>
      <c r="I104" s="587">
        <v>47</v>
      </c>
      <c r="J104" s="587">
        <v>9</v>
      </c>
      <c r="K104" s="587">
        <v>423</v>
      </c>
      <c r="L104" s="587">
        <v>1</v>
      </c>
      <c r="M104" s="587">
        <v>47</v>
      </c>
      <c r="N104" s="587"/>
      <c r="O104" s="587"/>
      <c r="P104" s="575"/>
      <c r="Q104" s="588"/>
    </row>
    <row r="105" spans="1:17" ht="14.45" customHeight="1" x14ac:dyDescent="0.2">
      <c r="A105" s="569" t="s">
        <v>1702</v>
      </c>
      <c r="B105" s="570" t="s">
        <v>1543</v>
      </c>
      <c r="C105" s="570" t="s">
        <v>1544</v>
      </c>
      <c r="D105" s="570" t="s">
        <v>1645</v>
      </c>
      <c r="E105" s="570" t="s">
        <v>1646</v>
      </c>
      <c r="F105" s="587">
        <v>2</v>
      </c>
      <c r="G105" s="587">
        <v>754</v>
      </c>
      <c r="H105" s="587">
        <v>0.33157431838170626</v>
      </c>
      <c r="I105" s="587">
        <v>377</v>
      </c>
      <c r="J105" s="587">
        <v>6</v>
      </c>
      <c r="K105" s="587">
        <v>2274</v>
      </c>
      <c r="L105" s="587">
        <v>1</v>
      </c>
      <c r="M105" s="587">
        <v>379</v>
      </c>
      <c r="N105" s="587"/>
      <c r="O105" s="587"/>
      <c r="P105" s="575"/>
      <c r="Q105" s="588"/>
    </row>
    <row r="106" spans="1:17" ht="14.45" customHeight="1" x14ac:dyDescent="0.2">
      <c r="A106" s="569" t="s">
        <v>1702</v>
      </c>
      <c r="B106" s="570" t="s">
        <v>1543</v>
      </c>
      <c r="C106" s="570" t="s">
        <v>1544</v>
      </c>
      <c r="D106" s="570" t="s">
        <v>1649</v>
      </c>
      <c r="E106" s="570" t="s">
        <v>1650</v>
      </c>
      <c r="F106" s="587">
        <v>1</v>
      </c>
      <c r="G106" s="587">
        <v>242</v>
      </c>
      <c r="H106" s="587"/>
      <c r="I106" s="587">
        <v>242</v>
      </c>
      <c r="J106" s="587"/>
      <c r="K106" s="587"/>
      <c r="L106" s="587"/>
      <c r="M106" s="587"/>
      <c r="N106" s="587">
        <v>1</v>
      </c>
      <c r="O106" s="587">
        <v>243</v>
      </c>
      <c r="P106" s="575"/>
      <c r="Q106" s="588">
        <v>243</v>
      </c>
    </row>
    <row r="107" spans="1:17" ht="14.45" customHeight="1" x14ac:dyDescent="0.2">
      <c r="A107" s="569" t="s">
        <v>1702</v>
      </c>
      <c r="B107" s="570" t="s">
        <v>1543</v>
      </c>
      <c r="C107" s="570" t="s">
        <v>1544</v>
      </c>
      <c r="D107" s="570" t="s">
        <v>1651</v>
      </c>
      <c r="E107" s="570" t="s">
        <v>1652</v>
      </c>
      <c r="F107" s="587">
        <v>79</v>
      </c>
      <c r="G107" s="587">
        <v>117947</v>
      </c>
      <c r="H107" s="587">
        <v>1.0800216101384514</v>
      </c>
      <c r="I107" s="587">
        <v>1493</v>
      </c>
      <c r="J107" s="587">
        <v>73</v>
      </c>
      <c r="K107" s="587">
        <v>109208</v>
      </c>
      <c r="L107" s="587">
        <v>1</v>
      </c>
      <c r="M107" s="587">
        <v>1496</v>
      </c>
      <c r="N107" s="587">
        <v>64</v>
      </c>
      <c r="O107" s="587">
        <v>95872</v>
      </c>
      <c r="P107" s="575">
        <v>0.87788440407296164</v>
      </c>
      <c r="Q107" s="588">
        <v>1498</v>
      </c>
    </row>
    <row r="108" spans="1:17" ht="14.45" customHeight="1" x14ac:dyDescent="0.2">
      <c r="A108" s="569" t="s">
        <v>1702</v>
      </c>
      <c r="B108" s="570" t="s">
        <v>1543</v>
      </c>
      <c r="C108" s="570" t="s">
        <v>1544</v>
      </c>
      <c r="D108" s="570" t="s">
        <v>1653</v>
      </c>
      <c r="E108" s="570" t="s">
        <v>1654</v>
      </c>
      <c r="F108" s="587">
        <v>292</v>
      </c>
      <c r="G108" s="587">
        <v>95484</v>
      </c>
      <c r="H108" s="587">
        <v>0.98715960548353077</v>
      </c>
      <c r="I108" s="587">
        <v>327</v>
      </c>
      <c r="J108" s="587">
        <v>294</v>
      </c>
      <c r="K108" s="587">
        <v>96726</v>
      </c>
      <c r="L108" s="587">
        <v>1</v>
      </c>
      <c r="M108" s="587">
        <v>329</v>
      </c>
      <c r="N108" s="587">
        <v>134</v>
      </c>
      <c r="O108" s="587">
        <v>44354</v>
      </c>
      <c r="P108" s="575">
        <v>0.45855302607365134</v>
      </c>
      <c r="Q108" s="588">
        <v>331</v>
      </c>
    </row>
    <row r="109" spans="1:17" ht="14.45" customHeight="1" x14ac:dyDescent="0.2">
      <c r="A109" s="569" t="s">
        <v>1702</v>
      </c>
      <c r="B109" s="570" t="s">
        <v>1543</v>
      </c>
      <c r="C109" s="570" t="s">
        <v>1544</v>
      </c>
      <c r="D109" s="570" t="s">
        <v>1655</v>
      </c>
      <c r="E109" s="570" t="s">
        <v>1656</v>
      </c>
      <c r="F109" s="587">
        <v>57</v>
      </c>
      <c r="G109" s="587">
        <v>50616</v>
      </c>
      <c r="H109" s="587">
        <v>0.82330551895769288</v>
      </c>
      <c r="I109" s="587">
        <v>888</v>
      </c>
      <c r="J109" s="587">
        <v>69</v>
      </c>
      <c r="K109" s="587">
        <v>61479</v>
      </c>
      <c r="L109" s="587">
        <v>1</v>
      </c>
      <c r="M109" s="587">
        <v>891</v>
      </c>
      <c r="N109" s="587">
        <v>209</v>
      </c>
      <c r="O109" s="587">
        <v>186846</v>
      </c>
      <c r="P109" s="575">
        <v>3.0391841116478799</v>
      </c>
      <c r="Q109" s="588">
        <v>894</v>
      </c>
    </row>
    <row r="110" spans="1:17" ht="14.45" customHeight="1" x14ac:dyDescent="0.2">
      <c r="A110" s="569" t="s">
        <v>1702</v>
      </c>
      <c r="B110" s="570" t="s">
        <v>1543</v>
      </c>
      <c r="C110" s="570" t="s">
        <v>1544</v>
      </c>
      <c r="D110" s="570" t="s">
        <v>1657</v>
      </c>
      <c r="E110" s="570" t="s">
        <v>1658</v>
      </c>
      <c r="F110" s="587"/>
      <c r="G110" s="587"/>
      <c r="H110" s="587"/>
      <c r="I110" s="587"/>
      <c r="J110" s="587">
        <v>1</v>
      </c>
      <c r="K110" s="587">
        <v>334</v>
      </c>
      <c r="L110" s="587">
        <v>1</v>
      </c>
      <c r="M110" s="587">
        <v>334</v>
      </c>
      <c r="N110" s="587"/>
      <c r="O110" s="587"/>
      <c r="P110" s="575"/>
      <c r="Q110" s="588"/>
    </row>
    <row r="111" spans="1:17" ht="14.45" customHeight="1" x14ac:dyDescent="0.2">
      <c r="A111" s="569" t="s">
        <v>1702</v>
      </c>
      <c r="B111" s="570" t="s">
        <v>1543</v>
      </c>
      <c r="C111" s="570" t="s">
        <v>1544</v>
      </c>
      <c r="D111" s="570" t="s">
        <v>1659</v>
      </c>
      <c r="E111" s="570" t="s">
        <v>1660</v>
      </c>
      <c r="F111" s="587">
        <v>1206</v>
      </c>
      <c r="G111" s="587">
        <v>314766</v>
      </c>
      <c r="H111" s="587">
        <v>1.0474254111289325</v>
      </c>
      <c r="I111" s="587">
        <v>261</v>
      </c>
      <c r="J111" s="587">
        <v>1147</v>
      </c>
      <c r="K111" s="587">
        <v>300514</v>
      </c>
      <c r="L111" s="587">
        <v>1</v>
      </c>
      <c r="M111" s="587">
        <v>262</v>
      </c>
      <c r="N111" s="587">
        <v>1083</v>
      </c>
      <c r="O111" s="587">
        <v>285912</v>
      </c>
      <c r="P111" s="575">
        <v>0.95140991767438454</v>
      </c>
      <c r="Q111" s="588">
        <v>264</v>
      </c>
    </row>
    <row r="112" spans="1:17" ht="14.45" customHeight="1" x14ac:dyDescent="0.2">
      <c r="A112" s="569" t="s">
        <v>1702</v>
      </c>
      <c r="B112" s="570" t="s">
        <v>1543</v>
      </c>
      <c r="C112" s="570" t="s">
        <v>1544</v>
      </c>
      <c r="D112" s="570" t="s">
        <v>1661</v>
      </c>
      <c r="E112" s="570" t="s">
        <v>1662</v>
      </c>
      <c r="F112" s="587">
        <v>61</v>
      </c>
      <c r="G112" s="587">
        <v>10065</v>
      </c>
      <c r="H112" s="587">
        <v>1.0637285986049461</v>
      </c>
      <c r="I112" s="587">
        <v>165</v>
      </c>
      <c r="J112" s="587">
        <v>57</v>
      </c>
      <c r="K112" s="587">
        <v>9462</v>
      </c>
      <c r="L112" s="587">
        <v>1</v>
      </c>
      <c r="M112" s="587">
        <v>166</v>
      </c>
      <c r="N112" s="587">
        <v>90</v>
      </c>
      <c r="O112" s="587">
        <v>15030</v>
      </c>
      <c r="P112" s="575">
        <v>1.5884590995561192</v>
      </c>
      <c r="Q112" s="588">
        <v>167</v>
      </c>
    </row>
    <row r="113" spans="1:17" ht="14.45" customHeight="1" x14ac:dyDescent="0.2">
      <c r="A113" s="569" t="s">
        <v>1702</v>
      </c>
      <c r="B113" s="570" t="s">
        <v>1543</v>
      </c>
      <c r="C113" s="570" t="s">
        <v>1544</v>
      </c>
      <c r="D113" s="570" t="s">
        <v>1665</v>
      </c>
      <c r="E113" s="570" t="s">
        <v>1666</v>
      </c>
      <c r="F113" s="587">
        <v>9</v>
      </c>
      <c r="G113" s="587">
        <v>1368</v>
      </c>
      <c r="H113" s="587">
        <v>0.81818181818181823</v>
      </c>
      <c r="I113" s="587">
        <v>152</v>
      </c>
      <c r="J113" s="587">
        <v>11</v>
      </c>
      <c r="K113" s="587">
        <v>1672</v>
      </c>
      <c r="L113" s="587">
        <v>1</v>
      </c>
      <c r="M113" s="587">
        <v>152</v>
      </c>
      <c r="N113" s="587">
        <v>9</v>
      </c>
      <c r="O113" s="587">
        <v>1377</v>
      </c>
      <c r="P113" s="575">
        <v>0.82356459330143539</v>
      </c>
      <c r="Q113" s="588">
        <v>153</v>
      </c>
    </row>
    <row r="114" spans="1:17" ht="14.45" customHeight="1" x14ac:dyDescent="0.2">
      <c r="A114" s="569" t="s">
        <v>1702</v>
      </c>
      <c r="B114" s="570" t="s">
        <v>1543</v>
      </c>
      <c r="C114" s="570" t="s">
        <v>1544</v>
      </c>
      <c r="D114" s="570" t="s">
        <v>1667</v>
      </c>
      <c r="E114" s="570" t="s">
        <v>1668</v>
      </c>
      <c r="F114" s="587"/>
      <c r="G114" s="587"/>
      <c r="H114" s="587"/>
      <c r="I114" s="587"/>
      <c r="J114" s="587"/>
      <c r="K114" s="587"/>
      <c r="L114" s="587"/>
      <c r="M114" s="587"/>
      <c r="N114" s="587">
        <v>3</v>
      </c>
      <c r="O114" s="587">
        <v>0</v>
      </c>
      <c r="P114" s="575"/>
      <c r="Q114" s="588">
        <v>0</v>
      </c>
    </row>
    <row r="115" spans="1:17" ht="14.45" customHeight="1" x14ac:dyDescent="0.2">
      <c r="A115" s="569" t="s">
        <v>1703</v>
      </c>
      <c r="B115" s="570" t="s">
        <v>1543</v>
      </c>
      <c r="C115" s="570" t="s">
        <v>1544</v>
      </c>
      <c r="D115" s="570" t="s">
        <v>1545</v>
      </c>
      <c r="E115" s="570" t="s">
        <v>1546</v>
      </c>
      <c r="F115" s="587">
        <v>2553</v>
      </c>
      <c r="G115" s="587">
        <v>444222</v>
      </c>
      <c r="H115" s="587">
        <v>0.98008163265306125</v>
      </c>
      <c r="I115" s="587">
        <v>174</v>
      </c>
      <c r="J115" s="587">
        <v>2590</v>
      </c>
      <c r="K115" s="587">
        <v>453250</v>
      </c>
      <c r="L115" s="587">
        <v>1</v>
      </c>
      <c r="M115" s="587">
        <v>175</v>
      </c>
      <c r="N115" s="587">
        <v>2254</v>
      </c>
      <c r="O115" s="587">
        <v>396704</v>
      </c>
      <c r="P115" s="575">
        <v>0.87524324324324321</v>
      </c>
      <c r="Q115" s="588">
        <v>176</v>
      </c>
    </row>
    <row r="116" spans="1:17" ht="14.45" customHeight="1" x14ac:dyDescent="0.2">
      <c r="A116" s="569" t="s">
        <v>1703</v>
      </c>
      <c r="B116" s="570" t="s">
        <v>1543</v>
      </c>
      <c r="C116" s="570" t="s">
        <v>1544</v>
      </c>
      <c r="D116" s="570" t="s">
        <v>1559</v>
      </c>
      <c r="E116" s="570" t="s">
        <v>1560</v>
      </c>
      <c r="F116" s="587"/>
      <c r="G116" s="587"/>
      <c r="H116" s="587"/>
      <c r="I116" s="587"/>
      <c r="J116" s="587">
        <v>2</v>
      </c>
      <c r="K116" s="587">
        <v>2146</v>
      </c>
      <c r="L116" s="587">
        <v>1</v>
      </c>
      <c r="M116" s="587">
        <v>1073</v>
      </c>
      <c r="N116" s="587">
        <v>27</v>
      </c>
      <c r="O116" s="587">
        <v>29025</v>
      </c>
      <c r="P116" s="575">
        <v>13.525163094128612</v>
      </c>
      <c r="Q116" s="588">
        <v>1075</v>
      </c>
    </row>
    <row r="117" spans="1:17" ht="14.45" customHeight="1" x14ac:dyDescent="0.2">
      <c r="A117" s="569" t="s">
        <v>1703</v>
      </c>
      <c r="B117" s="570" t="s">
        <v>1543</v>
      </c>
      <c r="C117" s="570" t="s">
        <v>1544</v>
      </c>
      <c r="D117" s="570" t="s">
        <v>1561</v>
      </c>
      <c r="E117" s="570" t="s">
        <v>1562</v>
      </c>
      <c r="F117" s="587">
        <v>60</v>
      </c>
      <c r="G117" s="587">
        <v>2760</v>
      </c>
      <c r="H117" s="587">
        <v>1.0874704491725768</v>
      </c>
      <c r="I117" s="587">
        <v>46</v>
      </c>
      <c r="J117" s="587">
        <v>54</v>
      </c>
      <c r="K117" s="587">
        <v>2538</v>
      </c>
      <c r="L117" s="587">
        <v>1</v>
      </c>
      <c r="M117" s="587">
        <v>47</v>
      </c>
      <c r="N117" s="587">
        <v>84</v>
      </c>
      <c r="O117" s="587">
        <v>3948</v>
      </c>
      <c r="P117" s="575">
        <v>1.5555555555555556</v>
      </c>
      <c r="Q117" s="588">
        <v>47</v>
      </c>
    </row>
    <row r="118" spans="1:17" ht="14.45" customHeight="1" x14ac:dyDescent="0.2">
      <c r="A118" s="569" t="s">
        <v>1703</v>
      </c>
      <c r="B118" s="570" t="s">
        <v>1543</v>
      </c>
      <c r="C118" s="570" t="s">
        <v>1544</v>
      </c>
      <c r="D118" s="570" t="s">
        <v>1563</v>
      </c>
      <c r="E118" s="570" t="s">
        <v>1564</v>
      </c>
      <c r="F118" s="587">
        <v>7</v>
      </c>
      <c r="G118" s="587">
        <v>2429</v>
      </c>
      <c r="H118" s="587">
        <v>0.99712643678160917</v>
      </c>
      <c r="I118" s="587">
        <v>347</v>
      </c>
      <c r="J118" s="587">
        <v>7</v>
      </c>
      <c r="K118" s="587">
        <v>2436</v>
      </c>
      <c r="L118" s="587">
        <v>1</v>
      </c>
      <c r="M118" s="587">
        <v>348</v>
      </c>
      <c r="N118" s="587">
        <v>15</v>
      </c>
      <c r="O118" s="587">
        <v>5220</v>
      </c>
      <c r="P118" s="575">
        <v>2.1428571428571428</v>
      </c>
      <c r="Q118" s="588">
        <v>348</v>
      </c>
    </row>
    <row r="119" spans="1:17" ht="14.45" customHeight="1" x14ac:dyDescent="0.2">
      <c r="A119" s="569" t="s">
        <v>1703</v>
      </c>
      <c r="B119" s="570" t="s">
        <v>1543</v>
      </c>
      <c r="C119" s="570" t="s">
        <v>1544</v>
      </c>
      <c r="D119" s="570" t="s">
        <v>1565</v>
      </c>
      <c r="E119" s="570" t="s">
        <v>1566</v>
      </c>
      <c r="F119" s="587"/>
      <c r="G119" s="587"/>
      <c r="H119" s="587"/>
      <c r="I119" s="587"/>
      <c r="J119" s="587"/>
      <c r="K119" s="587"/>
      <c r="L119" s="587"/>
      <c r="M119" s="587"/>
      <c r="N119" s="587">
        <v>2</v>
      </c>
      <c r="O119" s="587">
        <v>104</v>
      </c>
      <c r="P119" s="575"/>
      <c r="Q119" s="588">
        <v>52</v>
      </c>
    </row>
    <row r="120" spans="1:17" ht="14.45" customHeight="1" x14ac:dyDescent="0.2">
      <c r="A120" s="569" t="s">
        <v>1703</v>
      </c>
      <c r="B120" s="570" t="s">
        <v>1543</v>
      </c>
      <c r="C120" s="570" t="s">
        <v>1544</v>
      </c>
      <c r="D120" s="570" t="s">
        <v>1569</v>
      </c>
      <c r="E120" s="570" t="s">
        <v>1570</v>
      </c>
      <c r="F120" s="587">
        <v>21</v>
      </c>
      <c r="G120" s="587">
        <v>7917</v>
      </c>
      <c r="H120" s="587">
        <v>1.6111111111111112</v>
      </c>
      <c r="I120" s="587">
        <v>377</v>
      </c>
      <c r="J120" s="587">
        <v>13</v>
      </c>
      <c r="K120" s="587">
        <v>4914</v>
      </c>
      <c r="L120" s="587">
        <v>1</v>
      </c>
      <c r="M120" s="587">
        <v>378</v>
      </c>
      <c r="N120" s="587">
        <v>20</v>
      </c>
      <c r="O120" s="587">
        <v>7560</v>
      </c>
      <c r="P120" s="575">
        <v>1.5384615384615385</v>
      </c>
      <c r="Q120" s="588">
        <v>378</v>
      </c>
    </row>
    <row r="121" spans="1:17" ht="14.45" customHeight="1" x14ac:dyDescent="0.2">
      <c r="A121" s="569" t="s">
        <v>1703</v>
      </c>
      <c r="B121" s="570" t="s">
        <v>1543</v>
      </c>
      <c r="C121" s="570" t="s">
        <v>1544</v>
      </c>
      <c r="D121" s="570" t="s">
        <v>1573</v>
      </c>
      <c r="E121" s="570" t="s">
        <v>1574</v>
      </c>
      <c r="F121" s="587">
        <v>4</v>
      </c>
      <c r="G121" s="587">
        <v>2096</v>
      </c>
      <c r="H121" s="587">
        <v>0.5703401360544218</v>
      </c>
      <c r="I121" s="587">
        <v>524</v>
      </c>
      <c r="J121" s="587">
        <v>7</v>
      </c>
      <c r="K121" s="587">
        <v>3675</v>
      </c>
      <c r="L121" s="587">
        <v>1</v>
      </c>
      <c r="M121" s="587">
        <v>525</v>
      </c>
      <c r="N121" s="587">
        <v>11</v>
      </c>
      <c r="O121" s="587">
        <v>5775</v>
      </c>
      <c r="P121" s="575">
        <v>1.5714285714285714</v>
      </c>
      <c r="Q121" s="588">
        <v>525</v>
      </c>
    </row>
    <row r="122" spans="1:17" ht="14.45" customHeight="1" x14ac:dyDescent="0.2">
      <c r="A122" s="569" t="s">
        <v>1703</v>
      </c>
      <c r="B122" s="570" t="s">
        <v>1543</v>
      </c>
      <c r="C122" s="570" t="s">
        <v>1544</v>
      </c>
      <c r="D122" s="570" t="s">
        <v>1575</v>
      </c>
      <c r="E122" s="570" t="s">
        <v>1576</v>
      </c>
      <c r="F122" s="587">
        <v>1</v>
      </c>
      <c r="G122" s="587">
        <v>57</v>
      </c>
      <c r="H122" s="587">
        <v>0.14039408866995073</v>
      </c>
      <c r="I122" s="587">
        <v>57</v>
      </c>
      <c r="J122" s="587">
        <v>7</v>
      </c>
      <c r="K122" s="587">
        <v>406</v>
      </c>
      <c r="L122" s="587">
        <v>1</v>
      </c>
      <c r="M122" s="587">
        <v>58</v>
      </c>
      <c r="N122" s="587">
        <v>16</v>
      </c>
      <c r="O122" s="587">
        <v>928</v>
      </c>
      <c r="P122" s="575">
        <v>2.2857142857142856</v>
      </c>
      <c r="Q122" s="588">
        <v>58</v>
      </c>
    </row>
    <row r="123" spans="1:17" ht="14.45" customHeight="1" x14ac:dyDescent="0.2">
      <c r="A123" s="569" t="s">
        <v>1703</v>
      </c>
      <c r="B123" s="570" t="s">
        <v>1543</v>
      </c>
      <c r="C123" s="570" t="s">
        <v>1544</v>
      </c>
      <c r="D123" s="570" t="s">
        <v>1577</v>
      </c>
      <c r="E123" s="570" t="s">
        <v>1578</v>
      </c>
      <c r="F123" s="587"/>
      <c r="G123" s="587"/>
      <c r="H123" s="587"/>
      <c r="I123" s="587"/>
      <c r="J123" s="587">
        <v>1</v>
      </c>
      <c r="K123" s="587">
        <v>226</v>
      </c>
      <c r="L123" s="587">
        <v>1</v>
      </c>
      <c r="M123" s="587">
        <v>226</v>
      </c>
      <c r="N123" s="587">
        <v>6</v>
      </c>
      <c r="O123" s="587">
        <v>1362</v>
      </c>
      <c r="P123" s="575">
        <v>6.0265486725663715</v>
      </c>
      <c r="Q123" s="588">
        <v>227</v>
      </c>
    </row>
    <row r="124" spans="1:17" ht="14.45" customHeight="1" x14ac:dyDescent="0.2">
      <c r="A124" s="569" t="s">
        <v>1703</v>
      </c>
      <c r="B124" s="570" t="s">
        <v>1543</v>
      </c>
      <c r="C124" s="570" t="s">
        <v>1544</v>
      </c>
      <c r="D124" s="570" t="s">
        <v>1579</v>
      </c>
      <c r="E124" s="570" t="s">
        <v>1580</v>
      </c>
      <c r="F124" s="587"/>
      <c r="G124" s="587"/>
      <c r="H124" s="587"/>
      <c r="I124" s="587"/>
      <c r="J124" s="587">
        <v>1</v>
      </c>
      <c r="K124" s="587">
        <v>555</v>
      </c>
      <c r="L124" s="587">
        <v>1</v>
      </c>
      <c r="M124" s="587">
        <v>555</v>
      </c>
      <c r="N124" s="587">
        <v>6</v>
      </c>
      <c r="O124" s="587">
        <v>3342</v>
      </c>
      <c r="P124" s="575">
        <v>6.0216216216216214</v>
      </c>
      <c r="Q124" s="588">
        <v>557</v>
      </c>
    </row>
    <row r="125" spans="1:17" ht="14.45" customHeight="1" x14ac:dyDescent="0.2">
      <c r="A125" s="569" t="s">
        <v>1703</v>
      </c>
      <c r="B125" s="570" t="s">
        <v>1543</v>
      </c>
      <c r="C125" s="570" t="s">
        <v>1544</v>
      </c>
      <c r="D125" s="570" t="s">
        <v>1581</v>
      </c>
      <c r="E125" s="570" t="s">
        <v>1582</v>
      </c>
      <c r="F125" s="587">
        <v>1</v>
      </c>
      <c r="G125" s="587">
        <v>214</v>
      </c>
      <c r="H125" s="587"/>
      <c r="I125" s="587">
        <v>214</v>
      </c>
      <c r="J125" s="587"/>
      <c r="K125" s="587"/>
      <c r="L125" s="587"/>
      <c r="M125" s="587"/>
      <c r="N125" s="587"/>
      <c r="O125" s="587"/>
      <c r="P125" s="575"/>
      <c r="Q125" s="588"/>
    </row>
    <row r="126" spans="1:17" ht="14.45" customHeight="1" x14ac:dyDescent="0.2">
      <c r="A126" s="569" t="s">
        <v>1703</v>
      </c>
      <c r="B126" s="570" t="s">
        <v>1543</v>
      </c>
      <c r="C126" s="570" t="s">
        <v>1544</v>
      </c>
      <c r="D126" s="570" t="s">
        <v>1589</v>
      </c>
      <c r="E126" s="570" t="s">
        <v>1590</v>
      </c>
      <c r="F126" s="587">
        <v>18</v>
      </c>
      <c r="G126" s="587">
        <v>306</v>
      </c>
      <c r="H126" s="587">
        <v>1.3846153846153846</v>
      </c>
      <c r="I126" s="587">
        <v>17</v>
      </c>
      <c r="J126" s="587">
        <v>13</v>
      </c>
      <c r="K126" s="587">
        <v>221</v>
      </c>
      <c r="L126" s="587">
        <v>1</v>
      </c>
      <c r="M126" s="587">
        <v>17</v>
      </c>
      <c r="N126" s="587">
        <v>27</v>
      </c>
      <c r="O126" s="587">
        <v>459</v>
      </c>
      <c r="P126" s="575">
        <v>2.0769230769230771</v>
      </c>
      <c r="Q126" s="588">
        <v>17</v>
      </c>
    </row>
    <row r="127" spans="1:17" ht="14.45" customHeight="1" x14ac:dyDescent="0.2">
      <c r="A127" s="569" t="s">
        <v>1703</v>
      </c>
      <c r="B127" s="570" t="s">
        <v>1543</v>
      </c>
      <c r="C127" s="570" t="s">
        <v>1544</v>
      </c>
      <c r="D127" s="570" t="s">
        <v>1591</v>
      </c>
      <c r="E127" s="570" t="s">
        <v>1592</v>
      </c>
      <c r="F127" s="587"/>
      <c r="G127" s="587"/>
      <c r="H127" s="587"/>
      <c r="I127" s="587"/>
      <c r="J127" s="587">
        <v>2</v>
      </c>
      <c r="K127" s="587">
        <v>288</v>
      </c>
      <c r="L127" s="587">
        <v>1</v>
      </c>
      <c r="M127" s="587">
        <v>144</v>
      </c>
      <c r="N127" s="587">
        <v>3</v>
      </c>
      <c r="O127" s="587">
        <v>435</v>
      </c>
      <c r="P127" s="575">
        <v>1.5104166666666667</v>
      </c>
      <c r="Q127" s="588">
        <v>145</v>
      </c>
    </row>
    <row r="128" spans="1:17" ht="14.45" customHeight="1" x14ac:dyDescent="0.2">
      <c r="A128" s="569" t="s">
        <v>1703</v>
      </c>
      <c r="B128" s="570" t="s">
        <v>1543</v>
      </c>
      <c r="C128" s="570" t="s">
        <v>1544</v>
      </c>
      <c r="D128" s="570" t="s">
        <v>1593</v>
      </c>
      <c r="E128" s="570" t="s">
        <v>1594</v>
      </c>
      <c r="F128" s="587">
        <v>9</v>
      </c>
      <c r="G128" s="587">
        <v>585</v>
      </c>
      <c r="H128" s="587">
        <v>1.7727272727272727</v>
      </c>
      <c r="I128" s="587">
        <v>65</v>
      </c>
      <c r="J128" s="587">
        <v>5</v>
      </c>
      <c r="K128" s="587">
        <v>330</v>
      </c>
      <c r="L128" s="587">
        <v>1</v>
      </c>
      <c r="M128" s="587">
        <v>66</v>
      </c>
      <c r="N128" s="587">
        <v>3</v>
      </c>
      <c r="O128" s="587">
        <v>201</v>
      </c>
      <c r="P128" s="575">
        <v>0.60909090909090913</v>
      </c>
      <c r="Q128" s="588">
        <v>67</v>
      </c>
    </row>
    <row r="129" spans="1:17" ht="14.45" customHeight="1" x14ac:dyDescent="0.2">
      <c r="A129" s="569" t="s">
        <v>1703</v>
      </c>
      <c r="B129" s="570" t="s">
        <v>1543</v>
      </c>
      <c r="C129" s="570" t="s">
        <v>1544</v>
      </c>
      <c r="D129" s="570" t="s">
        <v>1597</v>
      </c>
      <c r="E129" s="570" t="s">
        <v>1598</v>
      </c>
      <c r="F129" s="587">
        <v>1209</v>
      </c>
      <c r="G129" s="587">
        <v>165633</v>
      </c>
      <c r="H129" s="587">
        <v>0.82946726360385803</v>
      </c>
      <c r="I129" s="587">
        <v>137</v>
      </c>
      <c r="J129" s="587">
        <v>1447</v>
      </c>
      <c r="K129" s="587">
        <v>199686</v>
      </c>
      <c r="L129" s="587">
        <v>1</v>
      </c>
      <c r="M129" s="587">
        <v>138</v>
      </c>
      <c r="N129" s="587">
        <v>1241</v>
      </c>
      <c r="O129" s="587">
        <v>172499</v>
      </c>
      <c r="P129" s="575">
        <v>0.86385124645693734</v>
      </c>
      <c r="Q129" s="588">
        <v>139</v>
      </c>
    </row>
    <row r="130" spans="1:17" ht="14.45" customHeight="1" x14ac:dyDescent="0.2">
      <c r="A130" s="569" t="s">
        <v>1703</v>
      </c>
      <c r="B130" s="570" t="s">
        <v>1543</v>
      </c>
      <c r="C130" s="570" t="s">
        <v>1544</v>
      </c>
      <c r="D130" s="570" t="s">
        <v>1599</v>
      </c>
      <c r="E130" s="570" t="s">
        <v>1600</v>
      </c>
      <c r="F130" s="587">
        <v>286</v>
      </c>
      <c r="G130" s="587">
        <v>26026</v>
      </c>
      <c r="H130" s="587">
        <v>1.3096819645732689</v>
      </c>
      <c r="I130" s="587">
        <v>91</v>
      </c>
      <c r="J130" s="587">
        <v>216</v>
      </c>
      <c r="K130" s="587">
        <v>19872</v>
      </c>
      <c r="L130" s="587">
        <v>1</v>
      </c>
      <c r="M130" s="587">
        <v>92</v>
      </c>
      <c r="N130" s="587">
        <v>212</v>
      </c>
      <c r="O130" s="587">
        <v>19716</v>
      </c>
      <c r="P130" s="575">
        <v>0.99214975845410625</v>
      </c>
      <c r="Q130" s="588">
        <v>93</v>
      </c>
    </row>
    <row r="131" spans="1:17" ht="14.45" customHeight="1" x14ac:dyDescent="0.2">
      <c r="A131" s="569" t="s">
        <v>1703</v>
      </c>
      <c r="B131" s="570" t="s">
        <v>1543</v>
      </c>
      <c r="C131" s="570" t="s">
        <v>1544</v>
      </c>
      <c r="D131" s="570" t="s">
        <v>1601</v>
      </c>
      <c r="E131" s="570" t="s">
        <v>1602</v>
      </c>
      <c r="F131" s="587">
        <v>2</v>
      </c>
      <c r="G131" s="587">
        <v>276</v>
      </c>
      <c r="H131" s="587">
        <v>1.9714285714285715</v>
      </c>
      <c r="I131" s="587">
        <v>138</v>
      </c>
      <c r="J131" s="587">
        <v>1</v>
      </c>
      <c r="K131" s="587">
        <v>140</v>
      </c>
      <c r="L131" s="587">
        <v>1</v>
      </c>
      <c r="M131" s="587">
        <v>140</v>
      </c>
      <c r="N131" s="587">
        <v>1</v>
      </c>
      <c r="O131" s="587">
        <v>141</v>
      </c>
      <c r="P131" s="575">
        <v>1.0071428571428571</v>
      </c>
      <c r="Q131" s="588">
        <v>141</v>
      </c>
    </row>
    <row r="132" spans="1:17" ht="14.45" customHeight="1" x14ac:dyDescent="0.2">
      <c r="A132" s="569" t="s">
        <v>1703</v>
      </c>
      <c r="B132" s="570" t="s">
        <v>1543</v>
      </c>
      <c r="C132" s="570" t="s">
        <v>1544</v>
      </c>
      <c r="D132" s="570" t="s">
        <v>1603</v>
      </c>
      <c r="E132" s="570" t="s">
        <v>1604</v>
      </c>
      <c r="F132" s="587">
        <v>105</v>
      </c>
      <c r="G132" s="587">
        <v>6930</v>
      </c>
      <c r="H132" s="587">
        <v>1.7833247555326814</v>
      </c>
      <c r="I132" s="587">
        <v>66</v>
      </c>
      <c r="J132" s="587">
        <v>58</v>
      </c>
      <c r="K132" s="587">
        <v>3886</v>
      </c>
      <c r="L132" s="587">
        <v>1</v>
      </c>
      <c r="M132" s="587">
        <v>67</v>
      </c>
      <c r="N132" s="587">
        <v>111</v>
      </c>
      <c r="O132" s="587">
        <v>7437</v>
      </c>
      <c r="P132" s="575">
        <v>1.9137931034482758</v>
      </c>
      <c r="Q132" s="588">
        <v>67</v>
      </c>
    </row>
    <row r="133" spans="1:17" ht="14.45" customHeight="1" x14ac:dyDescent="0.2">
      <c r="A133" s="569" t="s">
        <v>1703</v>
      </c>
      <c r="B133" s="570" t="s">
        <v>1543</v>
      </c>
      <c r="C133" s="570" t="s">
        <v>1544</v>
      </c>
      <c r="D133" s="570" t="s">
        <v>1605</v>
      </c>
      <c r="E133" s="570" t="s">
        <v>1606</v>
      </c>
      <c r="F133" s="587">
        <v>19</v>
      </c>
      <c r="G133" s="587">
        <v>6232</v>
      </c>
      <c r="H133" s="587">
        <v>3.1570415400202636</v>
      </c>
      <c r="I133" s="587">
        <v>328</v>
      </c>
      <c r="J133" s="587">
        <v>6</v>
      </c>
      <c r="K133" s="587">
        <v>1974</v>
      </c>
      <c r="L133" s="587">
        <v>1</v>
      </c>
      <c r="M133" s="587">
        <v>329</v>
      </c>
      <c r="N133" s="587">
        <v>21</v>
      </c>
      <c r="O133" s="587">
        <v>6909</v>
      </c>
      <c r="P133" s="575">
        <v>3.5</v>
      </c>
      <c r="Q133" s="588">
        <v>329</v>
      </c>
    </row>
    <row r="134" spans="1:17" ht="14.45" customHeight="1" x14ac:dyDescent="0.2">
      <c r="A134" s="569" t="s">
        <v>1703</v>
      </c>
      <c r="B134" s="570" t="s">
        <v>1543</v>
      </c>
      <c r="C134" s="570" t="s">
        <v>1544</v>
      </c>
      <c r="D134" s="570" t="s">
        <v>1613</v>
      </c>
      <c r="E134" s="570" t="s">
        <v>1614</v>
      </c>
      <c r="F134" s="587">
        <v>119</v>
      </c>
      <c r="G134" s="587">
        <v>6069</v>
      </c>
      <c r="H134" s="587">
        <v>0.91180889423076927</v>
      </c>
      <c r="I134" s="587">
        <v>51</v>
      </c>
      <c r="J134" s="587">
        <v>128</v>
      </c>
      <c r="K134" s="587">
        <v>6656</v>
      </c>
      <c r="L134" s="587">
        <v>1</v>
      </c>
      <c r="M134" s="587">
        <v>52</v>
      </c>
      <c r="N134" s="587">
        <v>90</v>
      </c>
      <c r="O134" s="587">
        <v>4680</v>
      </c>
      <c r="P134" s="575">
        <v>0.703125</v>
      </c>
      <c r="Q134" s="588">
        <v>52</v>
      </c>
    </row>
    <row r="135" spans="1:17" ht="14.45" customHeight="1" x14ac:dyDescent="0.2">
      <c r="A135" s="569" t="s">
        <v>1703</v>
      </c>
      <c r="B135" s="570" t="s">
        <v>1543</v>
      </c>
      <c r="C135" s="570" t="s">
        <v>1544</v>
      </c>
      <c r="D135" s="570" t="s">
        <v>1621</v>
      </c>
      <c r="E135" s="570" t="s">
        <v>1622</v>
      </c>
      <c r="F135" s="587">
        <v>5</v>
      </c>
      <c r="G135" s="587">
        <v>1035</v>
      </c>
      <c r="H135" s="587">
        <v>2.4760765550239237</v>
      </c>
      <c r="I135" s="587">
        <v>207</v>
      </c>
      <c r="J135" s="587">
        <v>2</v>
      </c>
      <c r="K135" s="587">
        <v>418</v>
      </c>
      <c r="L135" s="587">
        <v>1</v>
      </c>
      <c r="M135" s="587">
        <v>209</v>
      </c>
      <c r="N135" s="587">
        <v>2</v>
      </c>
      <c r="O135" s="587">
        <v>422</v>
      </c>
      <c r="P135" s="575">
        <v>1.0095693779904307</v>
      </c>
      <c r="Q135" s="588">
        <v>211</v>
      </c>
    </row>
    <row r="136" spans="1:17" ht="14.45" customHeight="1" x14ac:dyDescent="0.2">
      <c r="A136" s="569" t="s">
        <v>1703</v>
      </c>
      <c r="B136" s="570" t="s">
        <v>1543</v>
      </c>
      <c r="C136" s="570" t="s">
        <v>1544</v>
      </c>
      <c r="D136" s="570" t="s">
        <v>1623</v>
      </c>
      <c r="E136" s="570" t="s">
        <v>1624</v>
      </c>
      <c r="F136" s="587"/>
      <c r="G136" s="587"/>
      <c r="H136" s="587"/>
      <c r="I136" s="587"/>
      <c r="J136" s="587"/>
      <c r="K136" s="587"/>
      <c r="L136" s="587"/>
      <c r="M136" s="587"/>
      <c r="N136" s="587">
        <v>1</v>
      </c>
      <c r="O136" s="587">
        <v>764</v>
      </c>
      <c r="P136" s="575"/>
      <c r="Q136" s="588">
        <v>764</v>
      </c>
    </row>
    <row r="137" spans="1:17" ht="14.45" customHeight="1" x14ac:dyDescent="0.2">
      <c r="A137" s="569" t="s">
        <v>1703</v>
      </c>
      <c r="B137" s="570" t="s">
        <v>1543</v>
      </c>
      <c r="C137" s="570" t="s">
        <v>1544</v>
      </c>
      <c r="D137" s="570" t="s">
        <v>1625</v>
      </c>
      <c r="E137" s="570" t="s">
        <v>1626</v>
      </c>
      <c r="F137" s="587">
        <v>6</v>
      </c>
      <c r="G137" s="587">
        <v>3672</v>
      </c>
      <c r="H137" s="587">
        <v>0.85296167247386756</v>
      </c>
      <c r="I137" s="587">
        <v>612</v>
      </c>
      <c r="J137" s="587">
        <v>7</v>
      </c>
      <c r="K137" s="587">
        <v>4305</v>
      </c>
      <c r="L137" s="587">
        <v>1</v>
      </c>
      <c r="M137" s="587">
        <v>615</v>
      </c>
      <c r="N137" s="587">
        <v>12</v>
      </c>
      <c r="O137" s="587">
        <v>7404</v>
      </c>
      <c r="P137" s="575">
        <v>1.7198606271777004</v>
      </c>
      <c r="Q137" s="588">
        <v>617</v>
      </c>
    </row>
    <row r="138" spans="1:17" ht="14.45" customHeight="1" x14ac:dyDescent="0.2">
      <c r="A138" s="569" t="s">
        <v>1703</v>
      </c>
      <c r="B138" s="570" t="s">
        <v>1543</v>
      </c>
      <c r="C138" s="570" t="s">
        <v>1544</v>
      </c>
      <c r="D138" s="570" t="s">
        <v>1635</v>
      </c>
      <c r="E138" s="570" t="s">
        <v>1636</v>
      </c>
      <c r="F138" s="587">
        <v>1</v>
      </c>
      <c r="G138" s="587">
        <v>272</v>
      </c>
      <c r="H138" s="587"/>
      <c r="I138" s="587">
        <v>272</v>
      </c>
      <c r="J138" s="587"/>
      <c r="K138" s="587"/>
      <c r="L138" s="587"/>
      <c r="M138" s="587"/>
      <c r="N138" s="587"/>
      <c r="O138" s="587"/>
      <c r="P138" s="575"/>
      <c r="Q138" s="588"/>
    </row>
    <row r="139" spans="1:17" ht="14.45" customHeight="1" x14ac:dyDescent="0.2">
      <c r="A139" s="569" t="s">
        <v>1703</v>
      </c>
      <c r="B139" s="570" t="s">
        <v>1543</v>
      </c>
      <c r="C139" s="570" t="s">
        <v>1544</v>
      </c>
      <c r="D139" s="570" t="s">
        <v>1651</v>
      </c>
      <c r="E139" s="570" t="s">
        <v>1652</v>
      </c>
      <c r="F139" s="587">
        <v>5</v>
      </c>
      <c r="G139" s="587">
        <v>7465</v>
      </c>
      <c r="H139" s="587">
        <v>0.99799465240641716</v>
      </c>
      <c r="I139" s="587">
        <v>1493</v>
      </c>
      <c r="J139" s="587">
        <v>5</v>
      </c>
      <c r="K139" s="587">
        <v>7480</v>
      </c>
      <c r="L139" s="587">
        <v>1</v>
      </c>
      <c r="M139" s="587">
        <v>1496</v>
      </c>
      <c r="N139" s="587">
        <v>6</v>
      </c>
      <c r="O139" s="587">
        <v>8988</v>
      </c>
      <c r="P139" s="575">
        <v>1.2016042780748664</v>
      </c>
      <c r="Q139" s="588">
        <v>1498</v>
      </c>
    </row>
    <row r="140" spans="1:17" ht="14.45" customHeight="1" x14ac:dyDescent="0.2">
      <c r="A140" s="569" t="s">
        <v>1703</v>
      </c>
      <c r="B140" s="570" t="s">
        <v>1543</v>
      </c>
      <c r="C140" s="570" t="s">
        <v>1544</v>
      </c>
      <c r="D140" s="570" t="s">
        <v>1653</v>
      </c>
      <c r="E140" s="570" t="s">
        <v>1654</v>
      </c>
      <c r="F140" s="587">
        <v>3</v>
      </c>
      <c r="G140" s="587">
        <v>981</v>
      </c>
      <c r="H140" s="587">
        <v>0.59635258358662613</v>
      </c>
      <c r="I140" s="587">
        <v>327</v>
      </c>
      <c r="J140" s="587">
        <v>5</v>
      </c>
      <c r="K140" s="587">
        <v>1645</v>
      </c>
      <c r="L140" s="587">
        <v>1</v>
      </c>
      <c r="M140" s="587">
        <v>329</v>
      </c>
      <c r="N140" s="587">
        <v>7</v>
      </c>
      <c r="O140" s="587">
        <v>2317</v>
      </c>
      <c r="P140" s="575">
        <v>1.4085106382978723</v>
      </c>
      <c r="Q140" s="588">
        <v>331</v>
      </c>
    </row>
    <row r="141" spans="1:17" ht="14.45" customHeight="1" x14ac:dyDescent="0.2">
      <c r="A141" s="569" t="s">
        <v>1703</v>
      </c>
      <c r="B141" s="570" t="s">
        <v>1543</v>
      </c>
      <c r="C141" s="570" t="s">
        <v>1544</v>
      </c>
      <c r="D141" s="570" t="s">
        <v>1655</v>
      </c>
      <c r="E141" s="570" t="s">
        <v>1656</v>
      </c>
      <c r="F141" s="587"/>
      <c r="G141" s="587"/>
      <c r="H141" s="587"/>
      <c r="I141" s="587"/>
      <c r="J141" s="587"/>
      <c r="K141" s="587"/>
      <c r="L141" s="587"/>
      <c r="M141" s="587"/>
      <c r="N141" s="587">
        <v>24</v>
      </c>
      <c r="O141" s="587">
        <v>21456</v>
      </c>
      <c r="P141" s="575"/>
      <c r="Q141" s="588">
        <v>894</v>
      </c>
    </row>
    <row r="142" spans="1:17" ht="14.45" customHeight="1" x14ac:dyDescent="0.2">
      <c r="A142" s="569" t="s">
        <v>1703</v>
      </c>
      <c r="B142" s="570" t="s">
        <v>1543</v>
      </c>
      <c r="C142" s="570" t="s">
        <v>1544</v>
      </c>
      <c r="D142" s="570" t="s">
        <v>1659</v>
      </c>
      <c r="E142" s="570" t="s">
        <v>1660</v>
      </c>
      <c r="F142" s="587">
        <v>775</v>
      </c>
      <c r="G142" s="587">
        <v>202275</v>
      </c>
      <c r="H142" s="587">
        <v>0.85592237775257696</v>
      </c>
      <c r="I142" s="587">
        <v>261</v>
      </c>
      <c r="J142" s="587">
        <v>902</v>
      </c>
      <c r="K142" s="587">
        <v>236324</v>
      </c>
      <c r="L142" s="587">
        <v>1</v>
      </c>
      <c r="M142" s="587">
        <v>262</v>
      </c>
      <c r="N142" s="587">
        <v>801</v>
      </c>
      <c r="O142" s="587">
        <v>211464</v>
      </c>
      <c r="P142" s="575">
        <v>0.89480543660398437</v>
      </c>
      <c r="Q142" s="588">
        <v>264</v>
      </c>
    </row>
    <row r="143" spans="1:17" ht="14.45" customHeight="1" x14ac:dyDescent="0.2">
      <c r="A143" s="569" t="s">
        <v>1703</v>
      </c>
      <c r="B143" s="570" t="s">
        <v>1543</v>
      </c>
      <c r="C143" s="570" t="s">
        <v>1544</v>
      </c>
      <c r="D143" s="570" t="s">
        <v>1661</v>
      </c>
      <c r="E143" s="570" t="s">
        <v>1662</v>
      </c>
      <c r="F143" s="587">
        <v>19</v>
      </c>
      <c r="G143" s="587">
        <v>3135</v>
      </c>
      <c r="H143" s="587">
        <v>0.43919865508545813</v>
      </c>
      <c r="I143" s="587">
        <v>165</v>
      </c>
      <c r="J143" s="587">
        <v>43</v>
      </c>
      <c r="K143" s="587">
        <v>7138</v>
      </c>
      <c r="L143" s="587">
        <v>1</v>
      </c>
      <c r="M143" s="587">
        <v>166</v>
      </c>
      <c r="N143" s="587">
        <v>68</v>
      </c>
      <c r="O143" s="587">
        <v>11356</v>
      </c>
      <c r="P143" s="575">
        <v>1.5909218268422527</v>
      </c>
      <c r="Q143" s="588">
        <v>167</v>
      </c>
    </row>
    <row r="144" spans="1:17" ht="14.45" customHeight="1" x14ac:dyDescent="0.2">
      <c r="A144" s="569" t="s">
        <v>1703</v>
      </c>
      <c r="B144" s="570" t="s">
        <v>1543</v>
      </c>
      <c r="C144" s="570" t="s">
        <v>1544</v>
      </c>
      <c r="D144" s="570" t="s">
        <v>1665</v>
      </c>
      <c r="E144" s="570" t="s">
        <v>1666</v>
      </c>
      <c r="F144" s="587"/>
      <c r="G144" s="587"/>
      <c r="H144" s="587"/>
      <c r="I144" s="587"/>
      <c r="J144" s="587">
        <v>3</v>
      </c>
      <c r="K144" s="587">
        <v>456</v>
      </c>
      <c r="L144" s="587">
        <v>1</v>
      </c>
      <c r="M144" s="587">
        <v>152</v>
      </c>
      <c r="N144" s="587">
        <v>6</v>
      </c>
      <c r="O144" s="587">
        <v>918</v>
      </c>
      <c r="P144" s="575">
        <v>2.013157894736842</v>
      </c>
      <c r="Q144" s="588">
        <v>153</v>
      </c>
    </row>
    <row r="145" spans="1:17" ht="14.45" customHeight="1" x14ac:dyDescent="0.2">
      <c r="A145" s="569" t="s">
        <v>1704</v>
      </c>
      <c r="B145" s="570" t="s">
        <v>1543</v>
      </c>
      <c r="C145" s="570" t="s">
        <v>1544</v>
      </c>
      <c r="D145" s="570" t="s">
        <v>1545</v>
      </c>
      <c r="E145" s="570" t="s">
        <v>1546</v>
      </c>
      <c r="F145" s="587">
        <v>413</v>
      </c>
      <c r="G145" s="587">
        <v>71862</v>
      </c>
      <c r="H145" s="587">
        <v>1.0863492063492064</v>
      </c>
      <c r="I145" s="587">
        <v>174</v>
      </c>
      <c r="J145" s="587">
        <v>378</v>
      </c>
      <c r="K145" s="587">
        <v>66150</v>
      </c>
      <c r="L145" s="587">
        <v>1</v>
      </c>
      <c r="M145" s="587">
        <v>175</v>
      </c>
      <c r="N145" s="587">
        <v>289</v>
      </c>
      <c r="O145" s="587">
        <v>50864</v>
      </c>
      <c r="P145" s="575">
        <v>0.76891912320483746</v>
      </c>
      <c r="Q145" s="588">
        <v>176</v>
      </c>
    </row>
    <row r="146" spans="1:17" ht="14.45" customHeight="1" x14ac:dyDescent="0.2">
      <c r="A146" s="569" t="s">
        <v>1704</v>
      </c>
      <c r="B146" s="570" t="s">
        <v>1543</v>
      </c>
      <c r="C146" s="570" t="s">
        <v>1544</v>
      </c>
      <c r="D146" s="570" t="s">
        <v>1559</v>
      </c>
      <c r="E146" s="570" t="s">
        <v>1560</v>
      </c>
      <c r="F146" s="587">
        <v>4</v>
      </c>
      <c r="G146" s="587">
        <v>4280</v>
      </c>
      <c r="H146" s="587">
        <v>0.79776328052190126</v>
      </c>
      <c r="I146" s="587">
        <v>1070</v>
      </c>
      <c r="J146" s="587">
        <v>5</v>
      </c>
      <c r="K146" s="587">
        <v>5365</v>
      </c>
      <c r="L146" s="587">
        <v>1</v>
      </c>
      <c r="M146" s="587">
        <v>1073</v>
      </c>
      <c r="N146" s="587">
        <v>11</v>
      </c>
      <c r="O146" s="587">
        <v>11825</v>
      </c>
      <c r="P146" s="575">
        <v>2.2041006523765145</v>
      </c>
      <c r="Q146" s="588">
        <v>1075</v>
      </c>
    </row>
    <row r="147" spans="1:17" ht="14.45" customHeight="1" x14ac:dyDescent="0.2">
      <c r="A147" s="569" t="s">
        <v>1704</v>
      </c>
      <c r="B147" s="570" t="s">
        <v>1543</v>
      </c>
      <c r="C147" s="570" t="s">
        <v>1544</v>
      </c>
      <c r="D147" s="570" t="s">
        <v>1561</v>
      </c>
      <c r="E147" s="570" t="s">
        <v>1562</v>
      </c>
      <c r="F147" s="587">
        <v>150</v>
      </c>
      <c r="G147" s="587">
        <v>6900</v>
      </c>
      <c r="H147" s="587">
        <v>1.0794743429286608</v>
      </c>
      <c r="I147" s="587">
        <v>46</v>
      </c>
      <c r="J147" s="587">
        <v>136</v>
      </c>
      <c r="K147" s="587">
        <v>6392</v>
      </c>
      <c r="L147" s="587">
        <v>1</v>
      </c>
      <c r="M147" s="587">
        <v>47</v>
      </c>
      <c r="N147" s="587">
        <v>93</v>
      </c>
      <c r="O147" s="587">
        <v>4371</v>
      </c>
      <c r="P147" s="575">
        <v>0.68382352941176472</v>
      </c>
      <c r="Q147" s="588">
        <v>47</v>
      </c>
    </row>
    <row r="148" spans="1:17" ht="14.45" customHeight="1" x14ac:dyDescent="0.2">
      <c r="A148" s="569" t="s">
        <v>1704</v>
      </c>
      <c r="B148" s="570" t="s">
        <v>1543</v>
      </c>
      <c r="C148" s="570" t="s">
        <v>1544</v>
      </c>
      <c r="D148" s="570" t="s">
        <v>1563</v>
      </c>
      <c r="E148" s="570" t="s">
        <v>1564</v>
      </c>
      <c r="F148" s="587">
        <v>13</v>
      </c>
      <c r="G148" s="587">
        <v>4511</v>
      </c>
      <c r="H148" s="587">
        <v>0.61726874657909137</v>
      </c>
      <c r="I148" s="587">
        <v>347</v>
      </c>
      <c r="J148" s="587">
        <v>21</v>
      </c>
      <c r="K148" s="587">
        <v>7308</v>
      </c>
      <c r="L148" s="587">
        <v>1</v>
      </c>
      <c r="M148" s="587">
        <v>348</v>
      </c>
      <c r="N148" s="587">
        <v>3</v>
      </c>
      <c r="O148" s="587">
        <v>1044</v>
      </c>
      <c r="P148" s="575">
        <v>0.14285714285714285</v>
      </c>
      <c r="Q148" s="588">
        <v>348</v>
      </c>
    </row>
    <row r="149" spans="1:17" ht="14.45" customHeight="1" x14ac:dyDescent="0.2">
      <c r="A149" s="569" t="s">
        <v>1704</v>
      </c>
      <c r="B149" s="570" t="s">
        <v>1543</v>
      </c>
      <c r="C149" s="570" t="s">
        <v>1544</v>
      </c>
      <c r="D149" s="570" t="s">
        <v>1569</v>
      </c>
      <c r="E149" s="570" t="s">
        <v>1570</v>
      </c>
      <c r="F149" s="587">
        <v>9</v>
      </c>
      <c r="G149" s="587">
        <v>3393</v>
      </c>
      <c r="H149" s="587">
        <v>0.42743764172335602</v>
      </c>
      <c r="I149" s="587">
        <v>377</v>
      </c>
      <c r="J149" s="587">
        <v>21</v>
      </c>
      <c r="K149" s="587">
        <v>7938</v>
      </c>
      <c r="L149" s="587">
        <v>1</v>
      </c>
      <c r="M149" s="587">
        <v>378</v>
      </c>
      <c r="N149" s="587"/>
      <c r="O149" s="587"/>
      <c r="P149" s="575"/>
      <c r="Q149" s="588"/>
    </row>
    <row r="150" spans="1:17" ht="14.45" customHeight="1" x14ac:dyDescent="0.2">
      <c r="A150" s="569" t="s">
        <v>1704</v>
      </c>
      <c r="B150" s="570" t="s">
        <v>1543</v>
      </c>
      <c r="C150" s="570" t="s">
        <v>1544</v>
      </c>
      <c r="D150" s="570" t="s">
        <v>1571</v>
      </c>
      <c r="E150" s="570" t="s">
        <v>1572</v>
      </c>
      <c r="F150" s="587">
        <v>3</v>
      </c>
      <c r="G150" s="587">
        <v>102</v>
      </c>
      <c r="H150" s="587">
        <v>1.5</v>
      </c>
      <c r="I150" s="587">
        <v>34</v>
      </c>
      <c r="J150" s="587">
        <v>2</v>
      </c>
      <c r="K150" s="587">
        <v>68</v>
      </c>
      <c r="L150" s="587">
        <v>1</v>
      </c>
      <c r="M150" s="587">
        <v>34</v>
      </c>
      <c r="N150" s="587"/>
      <c r="O150" s="587"/>
      <c r="P150" s="575"/>
      <c r="Q150" s="588"/>
    </row>
    <row r="151" spans="1:17" ht="14.45" customHeight="1" x14ac:dyDescent="0.2">
      <c r="A151" s="569" t="s">
        <v>1704</v>
      </c>
      <c r="B151" s="570" t="s">
        <v>1543</v>
      </c>
      <c r="C151" s="570" t="s">
        <v>1544</v>
      </c>
      <c r="D151" s="570" t="s">
        <v>1589</v>
      </c>
      <c r="E151" s="570" t="s">
        <v>1590</v>
      </c>
      <c r="F151" s="587">
        <v>9</v>
      </c>
      <c r="G151" s="587">
        <v>153</v>
      </c>
      <c r="H151" s="587">
        <v>0.40909090909090912</v>
      </c>
      <c r="I151" s="587">
        <v>17</v>
      </c>
      <c r="J151" s="587">
        <v>22</v>
      </c>
      <c r="K151" s="587">
        <v>374</v>
      </c>
      <c r="L151" s="587">
        <v>1</v>
      </c>
      <c r="M151" s="587">
        <v>17</v>
      </c>
      <c r="N151" s="587"/>
      <c r="O151" s="587"/>
      <c r="P151" s="575"/>
      <c r="Q151" s="588"/>
    </row>
    <row r="152" spans="1:17" ht="14.45" customHeight="1" x14ac:dyDescent="0.2">
      <c r="A152" s="569" t="s">
        <v>1704</v>
      </c>
      <c r="B152" s="570" t="s">
        <v>1543</v>
      </c>
      <c r="C152" s="570" t="s">
        <v>1544</v>
      </c>
      <c r="D152" s="570" t="s">
        <v>1597</v>
      </c>
      <c r="E152" s="570" t="s">
        <v>1598</v>
      </c>
      <c r="F152" s="587">
        <v>93</v>
      </c>
      <c r="G152" s="587">
        <v>12741</v>
      </c>
      <c r="H152" s="587">
        <v>0.75061859314245316</v>
      </c>
      <c r="I152" s="587">
        <v>137</v>
      </c>
      <c r="J152" s="587">
        <v>123</v>
      </c>
      <c r="K152" s="587">
        <v>16974</v>
      </c>
      <c r="L152" s="587">
        <v>1</v>
      </c>
      <c r="M152" s="587">
        <v>138</v>
      </c>
      <c r="N152" s="587">
        <v>79</v>
      </c>
      <c r="O152" s="587">
        <v>10981</v>
      </c>
      <c r="P152" s="575">
        <v>0.64693059974078004</v>
      </c>
      <c r="Q152" s="588">
        <v>139</v>
      </c>
    </row>
    <row r="153" spans="1:17" ht="14.45" customHeight="1" x14ac:dyDescent="0.2">
      <c r="A153" s="569" t="s">
        <v>1704</v>
      </c>
      <c r="B153" s="570" t="s">
        <v>1543</v>
      </c>
      <c r="C153" s="570" t="s">
        <v>1544</v>
      </c>
      <c r="D153" s="570" t="s">
        <v>1599</v>
      </c>
      <c r="E153" s="570" t="s">
        <v>1600</v>
      </c>
      <c r="F153" s="587">
        <v>7</v>
      </c>
      <c r="G153" s="587">
        <v>637</v>
      </c>
      <c r="H153" s="587">
        <v>1.3847826086956523</v>
      </c>
      <c r="I153" s="587">
        <v>91</v>
      </c>
      <c r="J153" s="587">
        <v>5</v>
      </c>
      <c r="K153" s="587">
        <v>460</v>
      </c>
      <c r="L153" s="587">
        <v>1</v>
      </c>
      <c r="M153" s="587">
        <v>92</v>
      </c>
      <c r="N153" s="587">
        <v>13</v>
      </c>
      <c r="O153" s="587">
        <v>1209</v>
      </c>
      <c r="P153" s="575">
        <v>2.6282608695652172</v>
      </c>
      <c r="Q153" s="588">
        <v>93</v>
      </c>
    </row>
    <row r="154" spans="1:17" ht="14.45" customHeight="1" x14ac:dyDescent="0.2">
      <c r="A154" s="569" t="s">
        <v>1704</v>
      </c>
      <c r="B154" s="570" t="s">
        <v>1543</v>
      </c>
      <c r="C154" s="570" t="s">
        <v>1544</v>
      </c>
      <c r="D154" s="570" t="s">
        <v>1603</v>
      </c>
      <c r="E154" s="570" t="s">
        <v>1604</v>
      </c>
      <c r="F154" s="587">
        <v>1</v>
      </c>
      <c r="G154" s="587">
        <v>66</v>
      </c>
      <c r="H154" s="587">
        <v>0.2462686567164179</v>
      </c>
      <c r="I154" s="587">
        <v>66</v>
      </c>
      <c r="J154" s="587">
        <v>4</v>
      </c>
      <c r="K154" s="587">
        <v>268</v>
      </c>
      <c r="L154" s="587">
        <v>1</v>
      </c>
      <c r="M154" s="587">
        <v>67</v>
      </c>
      <c r="N154" s="587">
        <v>5</v>
      </c>
      <c r="O154" s="587">
        <v>335</v>
      </c>
      <c r="P154" s="575">
        <v>1.25</v>
      </c>
      <c r="Q154" s="588">
        <v>67</v>
      </c>
    </row>
    <row r="155" spans="1:17" ht="14.45" customHeight="1" x14ac:dyDescent="0.2">
      <c r="A155" s="569" t="s">
        <v>1704</v>
      </c>
      <c r="B155" s="570" t="s">
        <v>1543</v>
      </c>
      <c r="C155" s="570" t="s">
        <v>1544</v>
      </c>
      <c r="D155" s="570" t="s">
        <v>1613</v>
      </c>
      <c r="E155" s="570" t="s">
        <v>1614</v>
      </c>
      <c r="F155" s="587">
        <v>15</v>
      </c>
      <c r="G155" s="587">
        <v>765</v>
      </c>
      <c r="H155" s="587">
        <v>0.54487179487179482</v>
      </c>
      <c r="I155" s="587">
        <v>51</v>
      </c>
      <c r="J155" s="587">
        <v>27</v>
      </c>
      <c r="K155" s="587">
        <v>1404</v>
      </c>
      <c r="L155" s="587">
        <v>1</v>
      </c>
      <c r="M155" s="587">
        <v>52</v>
      </c>
      <c r="N155" s="587">
        <v>17</v>
      </c>
      <c r="O155" s="587">
        <v>884</v>
      </c>
      <c r="P155" s="575">
        <v>0.62962962962962965</v>
      </c>
      <c r="Q155" s="588">
        <v>52</v>
      </c>
    </row>
    <row r="156" spans="1:17" ht="14.45" customHeight="1" x14ac:dyDescent="0.2">
      <c r="A156" s="569" t="s">
        <v>1704</v>
      </c>
      <c r="B156" s="570" t="s">
        <v>1543</v>
      </c>
      <c r="C156" s="570" t="s">
        <v>1544</v>
      </c>
      <c r="D156" s="570" t="s">
        <v>1653</v>
      </c>
      <c r="E156" s="570" t="s">
        <v>1654</v>
      </c>
      <c r="F156" s="587">
        <v>4</v>
      </c>
      <c r="G156" s="587">
        <v>1308</v>
      </c>
      <c r="H156" s="587">
        <v>0.79513677811550154</v>
      </c>
      <c r="I156" s="587">
        <v>327</v>
      </c>
      <c r="J156" s="587">
        <v>5</v>
      </c>
      <c r="K156" s="587">
        <v>1645</v>
      </c>
      <c r="L156" s="587">
        <v>1</v>
      </c>
      <c r="M156" s="587">
        <v>329</v>
      </c>
      <c r="N156" s="587">
        <v>2</v>
      </c>
      <c r="O156" s="587">
        <v>662</v>
      </c>
      <c r="P156" s="575">
        <v>0.40243161094224922</v>
      </c>
      <c r="Q156" s="588">
        <v>331</v>
      </c>
    </row>
    <row r="157" spans="1:17" ht="14.45" customHeight="1" x14ac:dyDescent="0.2">
      <c r="A157" s="569" t="s">
        <v>1704</v>
      </c>
      <c r="B157" s="570" t="s">
        <v>1543</v>
      </c>
      <c r="C157" s="570" t="s">
        <v>1544</v>
      </c>
      <c r="D157" s="570" t="s">
        <v>1655</v>
      </c>
      <c r="E157" s="570" t="s">
        <v>1656</v>
      </c>
      <c r="F157" s="587"/>
      <c r="G157" s="587"/>
      <c r="H157" s="587"/>
      <c r="I157" s="587"/>
      <c r="J157" s="587"/>
      <c r="K157" s="587"/>
      <c r="L157" s="587"/>
      <c r="M157" s="587"/>
      <c r="N157" s="587">
        <v>9</v>
      </c>
      <c r="O157" s="587">
        <v>8046</v>
      </c>
      <c r="P157" s="575"/>
      <c r="Q157" s="588">
        <v>894</v>
      </c>
    </row>
    <row r="158" spans="1:17" ht="14.45" customHeight="1" x14ac:dyDescent="0.2">
      <c r="A158" s="569" t="s">
        <v>1704</v>
      </c>
      <c r="B158" s="570" t="s">
        <v>1543</v>
      </c>
      <c r="C158" s="570" t="s">
        <v>1544</v>
      </c>
      <c r="D158" s="570" t="s">
        <v>1659</v>
      </c>
      <c r="E158" s="570" t="s">
        <v>1660</v>
      </c>
      <c r="F158" s="587">
        <v>58</v>
      </c>
      <c r="G158" s="587">
        <v>15138</v>
      </c>
      <c r="H158" s="587">
        <v>0.66412213740458015</v>
      </c>
      <c r="I158" s="587">
        <v>261</v>
      </c>
      <c r="J158" s="587">
        <v>87</v>
      </c>
      <c r="K158" s="587">
        <v>22794</v>
      </c>
      <c r="L158" s="587">
        <v>1</v>
      </c>
      <c r="M158" s="587">
        <v>262</v>
      </c>
      <c r="N158" s="587">
        <v>62</v>
      </c>
      <c r="O158" s="587">
        <v>16368</v>
      </c>
      <c r="P158" s="575">
        <v>0.71808370623848383</v>
      </c>
      <c r="Q158" s="588">
        <v>264</v>
      </c>
    </row>
    <row r="159" spans="1:17" ht="14.45" customHeight="1" x14ac:dyDescent="0.2">
      <c r="A159" s="569" t="s">
        <v>1704</v>
      </c>
      <c r="B159" s="570" t="s">
        <v>1543</v>
      </c>
      <c r="C159" s="570" t="s">
        <v>1544</v>
      </c>
      <c r="D159" s="570" t="s">
        <v>1661</v>
      </c>
      <c r="E159" s="570" t="s">
        <v>1662</v>
      </c>
      <c r="F159" s="587"/>
      <c r="G159" s="587"/>
      <c r="H159" s="587"/>
      <c r="I159" s="587"/>
      <c r="J159" s="587">
        <v>3</v>
      </c>
      <c r="K159" s="587">
        <v>498</v>
      </c>
      <c r="L159" s="587">
        <v>1</v>
      </c>
      <c r="M159" s="587">
        <v>166</v>
      </c>
      <c r="N159" s="587">
        <v>5</v>
      </c>
      <c r="O159" s="587">
        <v>835</v>
      </c>
      <c r="P159" s="575">
        <v>1.6767068273092369</v>
      </c>
      <c r="Q159" s="588">
        <v>167</v>
      </c>
    </row>
    <row r="160" spans="1:17" ht="14.45" customHeight="1" x14ac:dyDescent="0.2">
      <c r="A160" s="569" t="s">
        <v>1705</v>
      </c>
      <c r="B160" s="570" t="s">
        <v>1543</v>
      </c>
      <c r="C160" s="570" t="s">
        <v>1544</v>
      </c>
      <c r="D160" s="570" t="s">
        <v>1545</v>
      </c>
      <c r="E160" s="570" t="s">
        <v>1546</v>
      </c>
      <c r="F160" s="587">
        <v>1320</v>
      </c>
      <c r="G160" s="587">
        <v>229680</v>
      </c>
      <c r="H160" s="587">
        <v>0.94762248581743169</v>
      </c>
      <c r="I160" s="587">
        <v>174</v>
      </c>
      <c r="J160" s="587">
        <v>1385</v>
      </c>
      <c r="K160" s="587">
        <v>242375</v>
      </c>
      <c r="L160" s="587">
        <v>1</v>
      </c>
      <c r="M160" s="587">
        <v>175</v>
      </c>
      <c r="N160" s="587">
        <v>1130</v>
      </c>
      <c r="O160" s="587">
        <v>198880</v>
      </c>
      <c r="P160" s="575">
        <v>0.82054667354306343</v>
      </c>
      <c r="Q160" s="588">
        <v>176</v>
      </c>
    </row>
    <row r="161" spans="1:17" ht="14.45" customHeight="1" x14ac:dyDescent="0.2">
      <c r="A161" s="569" t="s">
        <v>1705</v>
      </c>
      <c r="B161" s="570" t="s">
        <v>1543</v>
      </c>
      <c r="C161" s="570" t="s">
        <v>1544</v>
      </c>
      <c r="D161" s="570" t="s">
        <v>1559</v>
      </c>
      <c r="E161" s="570" t="s">
        <v>1560</v>
      </c>
      <c r="F161" s="587">
        <v>1</v>
      </c>
      <c r="G161" s="587">
        <v>1070</v>
      </c>
      <c r="H161" s="587"/>
      <c r="I161" s="587">
        <v>1070</v>
      </c>
      <c r="J161" s="587"/>
      <c r="K161" s="587"/>
      <c r="L161" s="587"/>
      <c r="M161" s="587"/>
      <c r="N161" s="587">
        <v>145</v>
      </c>
      <c r="O161" s="587">
        <v>155875</v>
      </c>
      <c r="P161" s="575"/>
      <c r="Q161" s="588">
        <v>1075</v>
      </c>
    </row>
    <row r="162" spans="1:17" ht="14.45" customHeight="1" x14ac:dyDescent="0.2">
      <c r="A162" s="569" t="s">
        <v>1705</v>
      </c>
      <c r="B162" s="570" t="s">
        <v>1543</v>
      </c>
      <c r="C162" s="570" t="s">
        <v>1544</v>
      </c>
      <c r="D162" s="570" t="s">
        <v>1561</v>
      </c>
      <c r="E162" s="570" t="s">
        <v>1562</v>
      </c>
      <c r="F162" s="587">
        <v>34</v>
      </c>
      <c r="G162" s="587">
        <v>1564</v>
      </c>
      <c r="H162" s="587">
        <v>1.0734385724090598</v>
      </c>
      <c r="I162" s="587">
        <v>46</v>
      </c>
      <c r="J162" s="587">
        <v>31</v>
      </c>
      <c r="K162" s="587">
        <v>1457</v>
      </c>
      <c r="L162" s="587">
        <v>1</v>
      </c>
      <c r="M162" s="587">
        <v>47</v>
      </c>
      <c r="N162" s="587">
        <v>30</v>
      </c>
      <c r="O162" s="587">
        <v>1410</v>
      </c>
      <c r="P162" s="575">
        <v>0.967741935483871</v>
      </c>
      <c r="Q162" s="588">
        <v>47</v>
      </c>
    </row>
    <row r="163" spans="1:17" ht="14.45" customHeight="1" x14ac:dyDescent="0.2">
      <c r="A163" s="569" t="s">
        <v>1705</v>
      </c>
      <c r="B163" s="570" t="s">
        <v>1543</v>
      </c>
      <c r="C163" s="570" t="s">
        <v>1544</v>
      </c>
      <c r="D163" s="570" t="s">
        <v>1563</v>
      </c>
      <c r="E163" s="570" t="s">
        <v>1564</v>
      </c>
      <c r="F163" s="587">
        <v>10</v>
      </c>
      <c r="G163" s="587">
        <v>3470</v>
      </c>
      <c r="H163" s="587">
        <v>2.492816091954023</v>
      </c>
      <c r="I163" s="587">
        <v>347</v>
      </c>
      <c r="J163" s="587">
        <v>4</v>
      </c>
      <c r="K163" s="587">
        <v>1392</v>
      </c>
      <c r="L163" s="587">
        <v>1</v>
      </c>
      <c r="M163" s="587">
        <v>348</v>
      </c>
      <c r="N163" s="587">
        <v>12</v>
      </c>
      <c r="O163" s="587">
        <v>4176</v>
      </c>
      <c r="P163" s="575">
        <v>3</v>
      </c>
      <c r="Q163" s="588">
        <v>348</v>
      </c>
    </row>
    <row r="164" spans="1:17" ht="14.45" customHeight="1" x14ac:dyDescent="0.2">
      <c r="A164" s="569" t="s">
        <v>1705</v>
      </c>
      <c r="B164" s="570" t="s">
        <v>1543</v>
      </c>
      <c r="C164" s="570" t="s">
        <v>1544</v>
      </c>
      <c r="D164" s="570" t="s">
        <v>1565</v>
      </c>
      <c r="E164" s="570" t="s">
        <v>1566</v>
      </c>
      <c r="F164" s="587">
        <v>1</v>
      </c>
      <c r="G164" s="587">
        <v>51</v>
      </c>
      <c r="H164" s="587">
        <v>0.125</v>
      </c>
      <c r="I164" s="587">
        <v>51</v>
      </c>
      <c r="J164" s="587">
        <v>8</v>
      </c>
      <c r="K164" s="587">
        <v>408</v>
      </c>
      <c r="L164" s="587">
        <v>1</v>
      </c>
      <c r="M164" s="587">
        <v>51</v>
      </c>
      <c r="N164" s="587">
        <v>8</v>
      </c>
      <c r="O164" s="587">
        <v>416</v>
      </c>
      <c r="P164" s="575">
        <v>1.0196078431372548</v>
      </c>
      <c r="Q164" s="588">
        <v>52</v>
      </c>
    </row>
    <row r="165" spans="1:17" ht="14.45" customHeight="1" x14ac:dyDescent="0.2">
      <c r="A165" s="569" t="s">
        <v>1705</v>
      </c>
      <c r="B165" s="570" t="s">
        <v>1543</v>
      </c>
      <c r="C165" s="570" t="s">
        <v>1544</v>
      </c>
      <c r="D165" s="570" t="s">
        <v>1569</v>
      </c>
      <c r="E165" s="570" t="s">
        <v>1570</v>
      </c>
      <c r="F165" s="587">
        <v>28</v>
      </c>
      <c r="G165" s="587">
        <v>10556</v>
      </c>
      <c r="H165" s="587">
        <v>1.5514403292181069</v>
      </c>
      <c r="I165" s="587">
        <v>377</v>
      </c>
      <c r="J165" s="587">
        <v>18</v>
      </c>
      <c r="K165" s="587">
        <v>6804</v>
      </c>
      <c r="L165" s="587">
        <v>1</v>
      </c>
      <c r="M165" s="587">
        <v>378</v>
      </c>
      <c r="N165" s="587">
        <v>31</v>
      </c>
      <c r="O165" s="587">
        <v>11718</v>
      </c>
      <c r="P165" s="575">
        <v>1.7222222222222223</v>
      </c>
      <c r="Q165" s="588">
        <v>378</v>
      </c>
    </row>
    <row r="166" spans="1:17" ht="14.45" customHeight="1" x14ac:dyDescent="0.2">
      <c r="A166" s="569" t="s">
        <v>1705</v>
      </c>
      <c r="B166" s="570" t="s">
        <v>1543</v>
      </c>
      <c r="C166" s="570" t="s">
        <v>1544</v>
      </c>
      <c r="D166" s="570" t="s">
        <v>1571</v>
      </c>
      <c r="E166" s="570" t="s">
        <v>1572</v>
      </c>
      <c r="F166" s="587">
        <v>49</v>
      </c>
      <c r="G166" s="587">
        <v>1666</v>
      </c>
      <c r="H166" s="587">
        <v>1.53125</v>
      </c>
      <c r="I166" s="587">
        <v>34</v>
      </c>
      <c r="J166" s="587">
        <v>32</v>
      </c>
      <c r="K166" s="587">
        <v>1088</v>
      </c>
      <c r="L166" s="587">
        <v>1</v>
      </c>
      <c r="M166" s="587">
        <v>34</v>
      </c>
      <c r="N166" s="587">
        <v>14</v>
      </c>
      <c r="O166" s="587">
        <v>490</v>
      </c>
      <c r="P166" s="575">
        <v>0.45036764705882354</v>
      </c>
      <c r="Q166" s="588">
        <v>35</v>
      </c>
    </row>
    <row r="167" spans="1:17" ht="14.45" customHeight="1" x14ac:dyDescent="0.2">
      <c r="A167" s="569" t="s">
        <v>1705</v>
      </c>
      <c r="B167" s="570" t="s">
        <v>1543</v>
      </c>
      <c r="C167" s="570" t="s">
        <v>1544</v>
      </c>
      <c r="D167" s="570" t="s">
        <v>1573</v>
      </c>
      <c r="E167" s="570" t="s">
        <v>1574</v>
      </c>
      <c r="F167" s="587">
        <v>3</v>
      </c>
      <c r="G167" s="587">
        <v>1572</v>
      </c>
      <c r="H167" s="587">
        <v>0.74857142857142855</v>
      </c>
      <c r="I167" s="587">
        <v>524</v>
      </c>
      <c r="J167" s="587">
        <v>4</v>
      </c>
      <c r="K167" s="587">
        <v>2100</v>
      </c>
      <c r="L167" s="587">
        <v>1</v>
      </c>
      <c r="M167" s="587">
        <v>525</v>
      </c>
      <c r="N167" s="587">
        <v>4</v>
      </c>
      <c r="O167" s="587">
        <v>2100</v>
      </c>
      <c r="P167" s="575">
        <v>1</v>
      </c>
      <c r="Q167" s="588">
        <v>525</v>
      </c>
    </row>
    <row r="168" spans="1:17" ht="14.45" customHeight="1" x14ac:dyDescent="0.2">
      <c r="A168" s="569" t="s">
        <v>1705</v>
      </c>
      <c r="B168" s="570" t="s">
        <v>1543</v>
      </c>
      <c r="C168" s="570" t="s">
        <v>1544</v>
      </c>
      <c r="D168" s="570" t="s">
        <v>1575</v>
      </c>
      <c r="E168" s="570" t="s">
        <v>1576</v>
      </c>
      <c r="F168" s="587">
        <v>2</v>
      </c>
      <c r="G168" s="587">
        <v>114</v>
      </c>
      <c r="H168" s="587">
        <v>0.98275862068965514</v>
      </c>
      <c r="I168" s="587">
        <v>57</v>
      </c>
      <c r="J168" s="587">
        <v>2</v>
      </c>
      <c r="K168" s="587">
        <v>116</v>
      </c>
      <c r="L168" s="587">
        <v>1</v>
      </c>
      <c r="M168" s="587">
        <v>58</v>
      </c>
      <c r="N168" s="587">
        <v>1</v>
      </c>
      <c r="O168" s="587">
        <v>58</v>
      </c>
      <c r="P168" s="575">
        <v>0.5</v>
      </c>
      <c r="Q168" s="588">
        <v>58</v>
      </c>
    </row>
    <row r="169" spans="1:17" ht="14.45" customHeight="1" x14ac:dyDescent="0.2">
      <c r="A169" s="569" t="s">
        <v>1705</v>
      </c>
      <c r="B169" s="570" t="s">
        <v>1543</v>
      </c>
      <c r="C169" s="570" t="s">
        <v>1544</v>
      </c>
      <c r="D169" s="570" t="s">
        <v>1577</v>
      </c>
      <c r="E169" s="570" t="s">
        <v>1578</v>
      </c>
      <c r="F169" s="587">
        <v>1</v>
      </c>
      <c r="G169" s="587">
        <v>225</v>
      </c>
      <c r="H169" s="587">
        <v>0.49778761061946902</v>
      </c>
      <c r="I169" s="587">
        <v>225</v>
      </c>
      <c r="J169" s="587">
        <v>2</v>
      </c>
      <c r="K169" s="587">
        <v>452</v>
      </c>
      <c r="L169" s="587">
        <v>1</v>
      </c>
      <c r="M169" s="587">
        <v>226</v>
      </c>
      <c r="N169" s="587">
        <v>1</v>
      </c>
      <c r="O169" s="587">
        <v>227</v>
      </c>
      <c r="P169" s="575">
        <v>0.50221238938053092</v>
      </c>
      <c r="Q169" s="588">
        <v>227</v>
      </c>
    </row>
    <row r="170" spans="1:17" ht="14.45" customHeight="1" x14ac:dyDescent="0.2">
      <c r="A170" s="569" t="s">
        <v>1705</v>
      </c>
      <c r="B170" s="570" t="s">
        <v>1543</v>
      </c>
      <c r="C170" s="570" t="s">
        <v>1544</v>
      </c>
      <c r="D170" s="570" t="s">
        <v>1579</v>
      </c>
      <c r="E170" s="570" t="s">
        <v>1580</v>
      </c>
      <c r="F170" s="587">
        <v>1</v>
      </c>
      <c r="G170" s="587">
        <v>554</v>
      </c>
      <c r="H170" s="587">
        <v>0.49909909909909911</v>
      </c>
      <c r="I170" s="587">
        <v>554</v>
      </c>
      <c r="J170" s="587">
        <v>2</v>
      </c>
      <c r="K170" s="587">
        <v>1110</v>
      </c>
      <c r="L170" s="587">
        <v>1</v>
      </c>
      <c r="M170" s="587">
        <v>555</v>
      </c>
      <c r="N170" s="587">
        <v>1</v>
      </c>
      <c r="O170" s="587">
        <v>557</v>
      </c>
      <c r="P170" s="575">
        <v>0.50180180180180178</v>
      </c>
      <c r="Q170" s="588">
        <v>557</v>
      </c>
    </row>
    <row r="171" spans="1:17" ht="14.45" customHeight="1" x14ac:dyDescent="0.2">
      <c r="A171" s="569" t="s">
        <v>1705</v>
      </c>
      <c r="B171" s="570" t="s">
        <v>1543</v>
      </c>
      <c r="C171" s="570" t="s">
        <v>1544</v>
      </c>
      <c r="D171" s="570" t="s">
        <v>1589</v>
      </c>
      <c r="E171" s="570" t="s">
        <v>1590</v>
      </c>
      <c r="F171" s="587">
        <v>74</v>
      </c>
      <c r="G171" s="587">
        <v>1258</v>
      </c>
      <c r="H171" s="587">
        <v>1.3703703703703705</v>
      </c>
      <c r="I171" s="587">
        <v>17</v>
      </c>
      <c r="J171" s="587">
        <v>54</v>
      </c>
      <c r="K171" s="587">
        <v>918</v>
      </c>
      <c r="L171" s="587">
        <v>1</v>
      </c>
      <c r="M171" s="587">
        <v>17</v>
      </c>
      <c r="N171" s="587">
        <v>52</v>
      </c>
      <c r="O171" s="587">
        <v>884</v>
      </c>
      <c r="P171" s="575">
        <v>0.96296296296296291</v>
      </c>
      <c r="Q171" s="588">
        <v>17</v>
      </c>
    </row>
    <row r="172" spans="1:17" ht="14.45" customHeight="1" x14ac:dyDescent="0.2">
      <c r="A172" s="569" t="s">
        <v>1705</v>
      </c>
      <c r="B172" s="570" t="s">
        <v>1543</v>
      </c>
      <c r="C172" s="570" t="s">
        <v>1544</v>
      </c>
      <c r="D172" s="570" t="s">
        <v>1591</v>
      </c>
      <c r="E172" s="570" t="s">
        <v>1592</v>
      </c>
      <c r="F172" s="587">
        <v>1</v>
      </c>
      <c r="G172" s="587">
        <v>143</v>
      </c>
      <c r="H172" s="587"/>
      <c r="I172" s="587">
        <v>143</v>
      </c>
      <c r="J172" s="587"/>
      <c r="K172" s="587"/>
      <c r="L172" s="587"/>
      <c r="M172" s="587"/>
      <c r="N172" s="587"/>
      <c r="O172" s="587"/>
      <c r="P172" s="575"/>
      <c r="Q172" s="588"/>
    </row>
    <row r="173" spans="1:17" ht="14.45" customHeight="1" x14ac:dyDescent="0.2">
      <c r="A173" s="569" t="s">
        <v>1705</v>
      </c>
      <c r="B173" s="570" t="s">
        <v>1543</v>
      </c>
      <c r="C173" s="570" t="s">
        <v>1544</v>
      </c>
      <c r="D173" s="570" t="s">
        <v>1593</v>
      </c>
      <c r="E173" s="570" t="s">
        <v>1594</v>
      </c>
      <c r="F173" s="587">
        <v>2</v>
      </c>
      <c r="G173" s="587">
        <v>130</v>
      </c>
      <c r="H173" s="587"/>
      <c r="I173" s="587">
        <v>65</v>
      </c>
      <c r="J173" s="587"/>
      <c r="K173" s="587"/>
      <c r="L173" s="587"/>
      <c r="M173" s="587"/>
      <c r="N173" s="587"/>
      <c r="O173" s="587"/>
      <c r="P173" s="575"/>
      <c r="Q173" s="588"/>
    </row>
    <row r="174" spans="1:17" ht="14.45" customHeight="1" x14ac:dyDescent="0.2">
      <c r="A174" s="569" t="s">
        <v>1705</v>
      </c>
      <c r="B174" s="570" t="s">
        <v>1543</v>
      </c>
      <c r="C174" s="570" t="s">
        <v>1544</v>
      </c>
      <c r="D174" s="570" t="s">
        <v>1597</v>
      </c>
      <c r="E174" s="570" t="s">
        <v>1598</v>
      </c>
      <c r="F174" s="587">
        <v>382</v>
      </c>
      <c r="G174" s="587">
        <v>52334</v>
      </c>
      <c r="H174" s="587">
        <v>0.86385395001815724</v>
      </c>
      <c r="I174" s="587">
        <v>137</v>
      </c>
      <c r="J174" s="587">
        <v>439</v>
      </c>
      <c r="K174" s="587">
        <v>60582</v>
      </c>
      <c r="L174" s="587">
        <v>1</v>
      </c>
      <c r="M174" s="587">
        <v>138</v>
      </c>
      <c r="N174" s="587">
        <v>423</v>
      </c>
      <c r="O174" s="587">
        <v>58797</v>
      </c>
      <c r="P174" s="575">
        <v>0.97053580271367734</v>
      </c>
      <c r="Q174" s="588">
        <v>139</v>
      </c>
    </row>
    <row r="175" spans="1:17" ht="14.45" customHeight="1" x14ac:dyDescent="0.2">
      <c r="A175" s="569" t="s">
        <v>1705</v>
      </c>
      <c r="B175" s="570" t="s">
        <v>1543</v>
      </c>
      <c r="C175" s="570" t="s">
        <v>1544</v>
      </c>
      <c r="D175" s="570" t="s">
        <v>1599</v>
      </c>
      <c r="E175" s="570" t="s">
        <v>1600</v>
      </c>
      <c r="F175" s="587">
        <v>213</v>
      </c>
      <c r="G175" s="587">
        <v>19383</v>
      </c>
      <c r="H175" s="587">
        <v>1.0916309979725163</v>
      </c>
      <c r="I175" s="587">
        <v>91</v>
      </c>
      <c r="J175" s="587">
        <v>193</v>
      </c>
      <c r="K175" s="587">
        <v>17756</v>
      </c>
      <c r="L175" s="587">
        <v>1</v>
      </c>
      <c r="M175" s="587">
        <v>92</v>
      </c>
      <c r="N175" s="587">
        <v>231</v>
      </c>
      <c r="O175" s="587">
        <v>21483</v>
      </c>
      <c r="P175" s="575">
        <v>1.2099008785762559</v>
      </c>
      <c r="Q175" s="588">
        <v>93</v>
      </c>
    </row>
    <row r="176" spans="1:17" ht="14.45" customHeight="1" x14ac:dyDescent="0.2">
      <c r="A176" s="569" t="s">
        <v>1705</v>
      </c>
      <c r="B176" s="570" t="s">
        <v>1543</v>
      </c>
      <c r="C176" s="570" t="s">
        <v>1544</v>
      </c>
      <c r="D176" s="570" t="s">
        <v>1601</v>
      </c>
      <c r="E176" s="570" t="s">
        <v>1602</v>
      </c>
      <c r="F176" s="587"/>
      <c r="G176" s="587"/>
      <c r="H176" s="587"/>
      <c r="I176" s="587"/>
      <c r="J176" s="587"/>
      <c r="K176" s="587"/>
      <c r="L176" s="587"/>
      <c r="M176" s="587"/>
      <c r="N176" s="587">
        <v>3</v>
      </c>
      <c r="O176" s="587">
        <v>423</v>
      </c>
      <c r="P176" s="575"/>
      <c r="Q176" s="588">
        <v>141</v>
      </c>
    </row>
    <row r="177" spans="1:17" ht="14.45" customHeight="1" x14ac:dyDescent="0.2">
      <c r="A177" s="569" t="s">
        <v>1705</v>
      </c>
      <c r="B177" s="570" t="s">
        <v>1543</v>
      </c>
      <c r="C177" s="570" t="s">
        <v>1544</v>
      </c>
      <c r="D177" s="570" t="s">
        <v>1603</v>
      </c>
      <c r="E177" s="570" t="s">
        <v>1604</v>
      </c>
      <c r="F177" s="587">
        <v>13</v>
      </c>
      <c r="G177" s="587">
        <v>858</v>
      </c>
      <c r="H177" s="587">
        <v>3.2014925373134329</v>
      </c>
      <c r="I177" s="587">
        <v>66</v>
      </c>
      <c r="J177" s="587">
        <v>4</v>
      </c>
      <c r="K177" s="587">
        <v>268</v>
      </c>
      <c r="L177" s="587">
        <v>1</v>
      </c>
      <c r="M177" s="587">
        <v>67</v>
      </c>
      <c r="N177" s="587">
        <v>39</v>
      </c>
      <c r="O177" s="587">
        <v>2613</v>
      </c>
      <c r="P177" s="575">
        <v>9.75</v>
      </c>
      <c r="Q177" s="588">
        <v>67</v>
      </c>
    </row>
    <row r="178" spans="1:17" ht="14.45" customHeight="1" x14ac:dyDescent="0.2">
      <c r="A178" s="569" t="s">
        <v>1705</v>
      </c>
      <c r="B178" s="570" t="s">
        <v>1543</v>
      </c>
      <c r="C178" s="570" t="s">
        <v>1544</v>
      </c>
      <c r="D178" s="570" t="s">
        <v>1605</v>
      </c>
      <c r="E178" s="570" t="s">
        <v>1606</v>
      </c>
      <c r="F178" s="587">
        <v>17</v>
      </c>
      <c r="G178" s="587">
        <v>5576</v>
      </c>
      <c r="H178" s="587">
        <v>0.65185877951835403</v>
      </c>
      <c r="I178" s="587">
        <v>328</v>
      </c>
      <c r="J178" s="587">
        <v>26</v>
      </c>
      <c r="K178" s="587">
        <v>8554</v>
      </c>
      <c r="L178" s="587">
        <v>1</v>
      </c>
      <c r="M178" s="587">
        <v>329</v>
      </c>
      <c r="N178" s="587">
        <v>18</v>
      </c>
      <c r="O178" s="587">
        <v>5922</v>
      </c>
      <c r="P178" s="575">
        <v>0.69230769230769229</v>
      </c>
      <c r="Q178" s="588">
        <v>329</v>
      </c>
    </row>
    <row r="179" spans="1:17" ht="14.45" customHeight="1" x14ac:dyDescent="0.2">
      <c r="A179" s="569" t="s">
        <v>1705</v>
      </c>
      <c r="B179" s="570" t="s">
        <v>1543</v>
      </c>
      <c r="C179" s="570" t="s">
        <v>1544</v>
      </c>
      <c r="D179" s="570" t="s">
        <v>1613</v>
      </c>
      <c r="E179" s="570" t="s">
        <v>1614</v>
      </c>
      <c r="F179" s="587">
        <v>36</v>
      </c>
      <c r="G179" s="587">
        <v>1836</v>
      </c>
      <c r="H179" s="587">
        <v>1.1389578163771712</v>
      </c>
      <c r="I179" s="587">
        <v>51</v>
      </c>
      <c r="J179" s="587">
        <v>31</v>
      </c>
      <c r="K179" s="587">
        <v>1612</v>
      </c>
      <c r="L179" s="587">
        <v>1</v>
      </c>
      <c r="M179" s="587">
        <v>52</v>
      </c>
      <c r="N179" s="587">
        <v>37</v>
      </c>
      <c r="O179" s="587">
        <v>1924</v>
      </c>
      <c r="P179" s="575">
        <v>1.1935483870967742</v>
      </c>
      <c r="Q179" s="588">
        <v>52</v>
      </c>
    </row>
    <row r="180" spans="1:17" ht="14.45" customHeight="1" x14ac:dyDescent="0.2">
      <c r="A180" s="569" t="s">
        <v>1705</v>
      </c>
      <c r="B180" s="570" t="s">
        <v>1543</v>
      </c>
      <c r="C180" s="570" t="s">
        <v>1544</v>
      </c>
      <c r="D180" s="570" t="s">
        <v>1621</v>
      </c>
      <c r="E180" s="570" t="s">
        <v>1622</v>
      </c>
      <c r="F180" s="587">
        <v>2</v>
      </c>
      <c r="G180" s="587">
        <v>414</v>
      </c>
      <c r="H180" s="587">
        <v>0.99043062200956933</v>
      </c>
      <c r="I180" s="587">
        <v>207</v>
      </c>
      <c r="J180" s="587">
        <v>2</v>
      </c>
      <c r="K180" s="587">
        <v>418</v>
      </c>
      <c r="L180" s="587">
        <v>1</v>
      </c>
      <c r="M180" s="587">
        <v>209</v>
      </c>
      <c r="N180" s="587">
        <v>3</v>
      </c>
      <c r="O180" s="587">
        <v>633</v>
      </c>
      <c r="P180" s="575">
        <v>1.5143540669856459</v>
      </c>
      <c r="Q180" s="588">
        <v>211</v>
      </c>
    </row>
    <row r="181" spans="1:17" ht="14.45" customHeight="1" x14ac:dyDescent="0.2">
      <c r="A181" s="569" t="s">
        <v>1705</v>
      </c>
      <c r="B181" s="570" t="s">
        <v>1543</v>
      </c>
      <c r="C181" s="570" t="s">
        <v>1544</v>
      </c>
      <c r="D181" s="570" t="s">
        <v>1625</v>
      </c>
      <c r="E181" s="570" t="s">
        <v>1626</v>
      </c>
      <c r="F181" s="587">
        <v>4</v>
      </c>
      <c r="G181" s="587">
        <v>2448</v>
      </c>
      <c r="H181" s="587">
        <v>0.99512195121951219</v>
      </c>
      <c r="I181" s="587">
        <v>612</v>
      </c>
      <c r="J181" s="587">
        <v>4</v>
      </c>
      <c r="K181" s="587">
        <v>2460</v>
      </c>
      <c r="L181" s="587">
        <v>1</v>
      </c>
      <c r="M181" s="587">
        <v>615</v>
      </c>
      <c r="N181" s="587">
        <v>5</v>
      </c>
      <c r="O181" s="587">
        <v>3085</v>
      </c>
      <c r="P181" s="575">
        <v>1.2540650406504066</v>
      </c>
      <c r="Q181" s="588">
        <v>617</v>
      </c>
    </row>
    <row r="182" spans="1:17" ht="14.45" customHeight="1" x14ac:dyDescent="0.2">
      <c r="A182" s="569" t="s">
        <v>1705</v>
      </c>
      <c r="B182" s="570" t="s">
        <v>1543</v>
      </c>
      <c r="C182" s="570" t="s">
        <v>1544</v>
      </c>
      <c r="D182" s="570" t="s">
        <v>1627</v>
      </c>
      <c r="E182" s="570" t="s">
        <v>1628</v>
      </c>
      <c r="F182" s="587">
        <v>1</v>
      </c>
      <c r="G182" s="587">
        <v>825</v>
      </c>
      <c r="H182" s="587">
        <v>0.99878934624697335</v>
      </c>
      <c r="I182" s="587">
        <v>825</v>
      </c>
      <c r="J182" s="587">
        <v>1</v>
      </c>
      <c r="K182" s="587">
        <v>826</v>
      </c>
      <c r="L182" s="587">
        <v>1</v>
      </c>
      <c r="M182" s="587">
        <v>826</v>
      </c>
      <c r="N182" s="587"/>
      <c r="O182" s="587"/>
      <c r="P182" s="575"/>
      <c r="Q182" s="588"/>
    </row>
    <row r="183" spans="1:17" ht="14.45" customHeight="1" x14ac:dyDescent="0.2">
      <c r="A183" s="569" t="s">
        <v>1705</v>
      </c>
      <c r="B183" s="570" t="s">
        <v>1543</v>
      </c>
      <c r="C183" s="570" t="s">
        <v>1544</v>
      </c>
      <c r="D183" s="570" t="s">
        <v>1649</v>
      </c>
      <c r="E183" s="570" t="s">
        <v>1650</v>
      </c>
      <c r="F183" s="587">
        <v>6</v>
      </c>
      <c r="G183" s="587">
        <v>1452</v>
      </c>
      <c r="H183" s="587">
        <v>2</v>
      </c>
      <c r="I183" s="587">
        <v>242</v>
      </c>
      <c r="J183" s="587">
        <v>3</v>
      </c>
      <c r="K183" s="587">
        <v>726</v>
      </c>
      <c r="L183" s="587">
        <v>1</v>
      </c>
      <c r="M183" s="587">
        <v>242</v>
      </c>
      <c r="N183" s="587">
        <v>6</v>
      </c>
      <c r="O183" s="587">
        <v>1458</v>
      </c>
      <c r="P183" s="575">
        <v>2.0082644628099175</v>
      </c>
      <c r="Q183" s="588">
        <v>243</v>
      </c>
    </row>
    <row r="184" spans="1:17" ht="14.45" customHeight="1" x14ac:dyDescent="0.2">
      <c r="A184" s="569" t="s">
        <v>1705</v>
      </c>
      <c r="B184" s="570" t="s">
        <v>1543</v>
      </c>
      <c r="C184" s="570" t="s">
        <v>1544</v>
      </c>
      <c r="D184" s="570" t="s">
        <v>1651</v>
      </c>
      <c r="E184" s="570" t="s">
        <v>1652</v>
      </c>
      <c r="F184" s="587"/>
      <c r="G184" s="587"/>
      <c r="H184" s="587"/>
      <c r="I184" s="587"/>
      <c r="J184" s="587"/>
      <c r="K184" s="587"/>
      <c r="L184" s="587"/>
      <c r="M184" s="587"/>
      <c r="N184" s="587">
        <v>0</v>
      </c>
      <c r="O184" s="587">
        <v>0</v>
      </c>
      <c r="P184" s="575"/>
      <c r="Q184" s="588"/>
    </row>
    <row r="185" spans="1:17" ht="14.45" customHeight="1" x14ac:dyDescent="0.2">
      <c r="A185" s="569" t="s">
        <v>1705</v>
      </c>
      <c r="B185" s="570" t="s">
        <v>1543</v>
      </c>
      <c r="C185" s="570" t="s">
        <v>1544</v>
      </c>
      <c r="D185" s="570" t="s">
        <v>1653</v>
      </c>
      <c r="E185" s="570" t="s">
        <v>1654</v>
      </c>
      <c r="F185" s="587">
        <v>1</v>
      </c>
      <c r="G185" s="587">
        <v>327</v>
      </c>
      <c r="H185" s="587"/>
      <c r="I185" s="587">
        <v>327</v>
      </c>
      <c r="J185" s="587"/>
      <c r="K185" s="587"/>
      <c r="L185" s="587"/>
      <c r="M185" s="587"/>
      <c r="N185" s="587">
        <v>1</v>
      </c>
      <c r="O185" s="587">
        <v>331</v>
      </c>
      <c r="P185" s="575"/>
      <c r="Q185" s="588">
        <v>331</v>
      </c>
    </row>
    <row r="186" spans="1:17" ht="14.45" customHeight="1" x14ac:dyDescent="0.2">
      <c r="A186" s="569" t="s">
        <v>1705</v>
      </c>
      <c r="B186" s="570" t="s">
        <v>1543</v>
      </c>
      <c r="C186" s="570" t="s">
        <v>1544</v>
      </c>
      <c r="D186" s="570" t="s">
        <v>1655</v>
      </c>
      <c r="E186" s="570" t="s">
        <v>1656</v>
      </c>
      <c r="F186" s="587"/>
      <c r="G186" s="587"/>
      <c r="H186" s="587"/>
      <c r="I186" s="587"/>
      <c r="J186" s="587"/>
      <c r="K186" s="587"/>
      <c r="L186" s="587"/>
      <c r="M186" s="587"/>
      <c r="N186" s="587">
        <v>144</v>
      </c>
      <c r="O186" s="587">
        <v>128736</v>
      </c>
      <c r="P186" s="575"/>
      <c r="Q186" s="588">
        <v>894</v>
      </c>
    </row>
    <row r="187" spans="1:17" ht="14.45" customHeight="1" x14ac:dyDescent="0.2">
      <c r="A187" s="569" t="s">
        <v>1705</v>
      </c>
      <c r="B187" s="570" t="s">
        <v>1543</v>
      </c>
      <c r="C187" s="570" t="s">
        <v>1544</v>
      </c>
      <c r="D187" s="570" t="s">
        <v>1659</v>
      </c>
      <c r="E187" s="570" t="s">
        <v>1660</v>
      </c>
      <c r="F187" s="587">
        <v>212</v>
      </c>
      <c r="G187" s="587">
        <v>55332</v>
      </c>
      <c r="H187" s="587">
        <v>0.72574171716376801</v>
      </c>
      <c r="I187" s="587">
        <v>261</v>
      </c>
      <c r="J187" s="587">
        <v>291</v>
      </c>
      <c r="K187" s="587">
        <v>76242</v>
      </c>
      <c r="L187" s="587">
        <v>1</v>
      </c>
      <c r="M187" s="587">
        <v>262</v>
      </c>
      <c r="N187" s="587">
        <v>305</v>
      </c>
      <c r="O187" s="587">
        <v>80520</v>
      </c>
      <c r="P187" s="575">
        <v>1.0561108050680728</v>
      </c>
      <c r="Q187" s="588">
        <v>264</v>
      </c>
    </row>
    <row r="188" spans="1:17" ht="14.45" customHeight="1" x14ac:dyDescent="0.2">
      <c r="A188" s="569" t="s">
        <v>1705</v>
      </c>
      <c r="B188" s="570" t="s">
        <v>1543</v>
      </c>
      <c r="C188" s="570" t="s">
        <v>1544</v>
      </c>
      <c r="D188" s="570" t="s">
        <v>1661</v>
      </c>
      <c r="E188" s="570" t="s">
        <v>1662</v>
      </c>
      <c r="F188" s="587">
        <v>6</v>
      </c>
      <c r="G188" s="587">
        <v>990</v>
      </c>
      <c r="H188" s="587">
        <v>0.49698795180722893</v>
      </c>
      <c r="I188" s="587">
        <v>165</v>
      </c>
      <c r="J188" s="587">
        <v>12</v>
      </c>
      <c r="K188" s="587">
        <v>1992</v>
      </c>
      <c r="L188" s="587">
        <v>1</v>
      </c>
      <c r="M188" s="587">
        <v>166</v>
      </c>
      <c r="N188" s="587">
        <v>28</v>
      </c>
      <c r="O188" s="587">
        <v>4676</v>
      </c>
      <c r="P188" s="575">
        <v>2.3473895582329316</v>
      </c>
      <c r="Q188" s="588">
        <v>167</v>
      </c>
    </row>
    <row r="189" spans="1:17" ht="14.45" customHeight="1" x14ac:dyDescent="0.2">
      <c r="A189" s="569" t="s">
        <v>1705</v>
      </c>
      <c r="B189" s="570" t="s">
        <v>1543</v>
      </c>
      <c r="C189" s="570" t="s">
        <v>1544</v>
      </c>
      <c r="D189" s="570" t="s">
        <v>1665</v>
      </c>
      <c r="E189" s="570" t="s">
        <v>1666</v>
      </c>
      <c r="F189" s="587">
        <v>1</v>
      </c>
      <c r="G189" s="587">
        <v>152</v>
      </c>
      <c r="H189" s="587">
        <v>0.5</v>
      </c>
      <c r="I189" s="587">
        <v>152</v>
      </c>
      <c r="J189" s="587">
        <v>2</v>
      </c>
      <c r="K189" s="587">
        <v>304</v>
      </c>
      <c r="L189" s="587">
        <v>1</v>
      </c>
      <c r="M189" s="587">
        <v>152</v>
      </c>
      <c r="N189" s="587">
        <v>3</v>
      </c>
      <c r="O189" s="587">
        <v>459</v>
      </c>
      <c r="P189" s="575">
        <v>1.5098684210526316</v>
      </c>
      <c r="Q189" s="588">
        <v>153</v>
      </c>
    </row>
    <row r="190" spans="1:17" ht="14.45" customHeight="1" x14ac:dyDescent="0.2">
      <c r="A190" s="569" t="s">
        <v>1705</v>
      </c>
      <c r="B190" s="570" t="s">
        <v>1543</v>
      </c>
      <c r="C190" s="570" t="s">
        <v>1544</v>
      </c>
      <c r="D190" s="570" t="s">
        <v>1667</v>
      </c>
      <c r="E190" s="570" t="s">
        <v>1668</v>
      </c>
      <c r="F190" s="587"/>
      <c r="G190" s="587"/>
      <c r="H190" s="587"/>
      <c r="I190" s="587"/>
      <c r="J190" s="587"/>
      <c r="K190" s="587"/>
      <c r="L190" s="587"/>
      <c r="M190" s="587"/>
      <c r="N190" s="587">
        <v>5</v>
      </c>
      <c r="O190" s="587">
        <v>0</v>
      </c>
      <c r="P190" s="575"/>
      <c r="Q190" s="588">
        <v>0</v>
      </c>
    </row>
    <row r="191" spans="1:17" ht="14.45" customHeight="1" x14ac:dyDescent="0.2">
      <c r="A191" s="569" t="s">
        <v>1706</v>
      </c>
      <c r="B191" s="570" t="s">
        <v>1543</v>
      </c>
      <c r="C191" s="570" t="s">
        <v>1544</v>
      </c>
      <c r="D191" s="570" t="s">
        <v>1545</v>
      </c>
      <c r="E191" s="570" t="s">
        <v>1546</v>
      </c>
      <c r="F191" s="587">
        <v>995</v>
      </c>
      <c r="G191" s="587">
        <v>173130</v>
      </c>
      <c r="H191" s="587">
        <v>0.90596546310832027</v>
      </c>
      <c r="I191" s="587">
        <v>174</v>
      </c>
      <c r="J191" s="587">
        <v>1092</v>
      </c>
      <c r="K191" s="587">
        <v>191100</v>
      </c>
      <c r="L191" s="587">
        <v>1</v>
      </c>
      <c r="M191" s="587">
        <v>175</v>
      </c>
      <c r="N191" s="587">
        <v>1131</v>
      </c>
      <c r="O191" s="587">
        <v>199056</v>
      </c>
      <c r="P191" s="575">
        <v>1.0416326530612245</v>
      </c>
      <c r="Q191" s="588">
        <v>176</v>
      </c>
    </row>
    <row r="192" spans="1:17" ht="14.45" customHeight="1" x14ac:dyDescent="0.2">
      <c r="A192" s="569" t="s">
        <v>1706</v>
      </c>
      <c r="B192" s="570" t="s">
        <v>1543</v>
      </c>
      <c r="C192" s="570" t="s">
        <v>1544</v>
      </c>
      <c r="D192" s="570" t="s">
        <v>1559</v>
      </c>
      <c r="E192" s="570" t="s">
        <v>1560</v>
      </c>
      <c r="F192" s="587">
        <v>28</v>
      </c>
      <c r="G192" s="587">
        <v>29960</v>
      </c>
      <c r="H192" s="587">
        <v>1.3296054675365021</v>
      </c>
      <c r="I192" s="587">
        <v>1070</v>
      </c>
      <c r="J192" s="587">
        <v>21</v>
      </c>
      <c r="K192" s="587">
        <v>22533</v>
      </c>
      <c r="L192" s="587">
        <v>1</v>
      </c>
      <c r="M192" s="587">
        <v>1073</v>
      </c>
      <c r="N192" s="587">
        <v>145</v>
      </c>
      <c r="O192" s="587">
        <v>155875</v>
      </c>
      <c r="P192" s="575">
        <v>6.9176319176319172</v>
      </c>
      <c r="Q192" s="588">
        <v>1075</v>
      </c>
    </row>
    <row r="193" spans="1:17" ht="14.45" customHeight="1" x14ac:dyDescent="0.2">
      <c r="A193" s="569" t="s">
        <v>1706</v>
      </c>
      <c r="B193" s="570" t="s">
        <v>1543</v>
      </c>
      <c r="C193" s="570" t="s">
        <v>1544</v>
      </c>
      <c r="D193" s="570" t="s">
        <v>1561</v>
      </c>
      <c r="E193" s="570" t="s">
        <v>1562</v>
      </c>
      <c r="F193" s="587">
        <v>473</v>
      </c>
      <c r="G193" s="587">
        <v>21758</v>
      </c>
      <c r="H193" s="587">
        <v>0.6239031943568274</v>
      </c>
      <c r="I193" s="587">
        <v>46</v>
      </c>
      <c r="J193" s="587">
        <v>742</v>
      </c>
      <c r="K193" s="587">
        <v>34874</v>
      </c>
      <c r="L193" s="587">
        <v>1</v>
      </c>
      <c r="M193" s="587">
        <v>47</v>
      </c>
      <c r="N193" s="587">
        <v>483</v>
      </c>
      <c r="O193" s="587">
        <v>22701</v>
      </c>
      <c r="P193" s="575">
        <v>0.65094339622641506</v>
      </c>
      <c r="Q193" s="588">
        <v>47</v>
      </c>
    </row>
    <row r="194" spans="1:17" ht="14.45" customHeight="1" x14ac:dyDescent="0.2">
      <c r="A194" s="569" t="s">
        <v>1706</v>
      </c>
      <c r="B194" s="570" t="s">
        <v>1543</v>
      </c>
      <c r="C194" s="570" t="s">
        <v>1544</v>
      </c>
      <c r="D194" s="570" t="s">
        <v>1563</v>
      </c>
      <c r="E194" s="570" t="s">
        <v>1564</v>
      </c>
      <c r="F194" s="587">
        <v>65</v>
      </c>
      <c r="G194" s="587">
        <v>22555</v>
      </c>
      <c r="H194" s="587">
        <v>1.0802203065134099</v>
      </c>
      <c r="I194" s="587">
        <v>347</v>
      </c>
      <c r="J194" s="587">
        <v>60</v>
      </c>
      <c r="K194" s="587">
        <v>20880</v>
      </c>
      <c r="L194" s="587">
        <v>1</v>
      </c>
      <c r="M194" s="587">
        <v>348</v>
      </c>
      <c r="N194" s="587">
        <v>53</v>
      </c>
      <c r="O194" s="587">
        <v>18444</v>
      </c>
      <c r="P194" s="575">
        <v>0.8833333333333333</v>
      </c>
      <c r="Q194" s="588">
        <v>348</v>
      </c>
    </row>
    <row r="195" spans="1:17" ht="14.45" customHeight="1" x14ac:dyDescent="0.2">
      <c r="A195" s="569" t="s">
        <v>1706</v>
      </c>
      <c r="B195" s="570" t="s">
        <v>1543</v>
      </c>
      <c r="C195" s="570" t="s">
        <v>1544</v>
      </c>
      <c r="D195" s="570" t="s">
        <v>1565</v>
      </c>
      <c r="E195" s="570" t="s">
        <v>1566</v>
      </c>
      <c r="F195" s="587">
        <v>8</v>
      </c>
      <c r="G195" s="587">
        <v>408</v>
      </c>
      <c r="H195" s="587">
        <v>4</v>
      </c>
      <c r="I195" s="587">
        <v>51</v>
      </c>
      <c r="J195" s="587">
        <v>2</v>
      </c>
      <c r="K195" s="587">
        <v>102</v>
      </c>
      <c r="L195" s="587">
        <v>1</v>
      </c>
      <c r="M195" s="587">
        <v>51</v>
      </c>
      <c r="N195" s="587">
        <v>8</v>
      </c>
      <c r="O195" s="587">
        <v>416</v>
      </c>
      <c r="P195" s="575">
        <v>4.0784313725490193</v>
      </c>
      <c r="Q195" s="588">
        <v>52</v>
      </c>
    </row>
    <row r="196" spans="1:17" ht="14.45" customHeight="1" x14ac:dyDescent="0.2">
      <c r="A196" s="569" t="s">
        <v>1706</v>
      </c>
      <c r="B196" s="570" t="s">
        <v>1543</v>
      </c>
      <c r="C196" s="570" t="s">
        <v>1544</v>
      </c>
      <c r="D196" s="570" t="s">
        <v>1569</v>
      </c>
      <c r="E196" s="570" t="s">
        <v>1570</v>
      </c>
      <c r="F196" s="587">
        <v>187</v>
      </c>
      <c r="G196" s="587">
        <v>70499</v>
      </c>
      <c r="H196" s="587">
        <v>1.0191545956573278</v>
      </c>
      <c r="I196" s="587">
        <v>377</v>
      </c>
      <c r="J196" s="587">
        <v>183</v>
      </c>
      <c r="K196" s="587">
        <v>69174</v>
      </c>
      <c r="L196" s="587">
        <v>1</v>
      </c>
      <c r="M196" s="587">
        <v>378</v>
      </c>
      <c r="N196" s="587">
        <v>227</v>
      </c>
      <c r="O196" s="587">
        <v>85806</v>
      </c>
      <c r="P196" s="575">
        <v>1.2404371584699454</v>
      </c>
      <c r="Q196" s="588">
        <v>378</v>
      </c>
    </row>
    <row r="197" spans="1:17" ht="14.45" customHeight="1" x14ac:dyDescent="0.2">
      <c r="A197" s="569" t="s">
        <v>1706</v>
      </c>
      <c r="B197" s="570" t="s">
        <v>1543</v>
      </c>
      <c r="C197" s="570" t="s">
        <v>1544</v>
      </c>
      <c r="D197" s="570" t="s">
        <v>1571</v>
      </c>
      <c r="E197" s="570" t="s">
        <v>1572</v>
      </c>
      <c r="F197" s="587">
        <v>126</v>
      </c>
      <c r="G197" s="587">
        <v>4284</v>
      </c>
      <c r="H197" s="587">
        <v>0.984375</v>
      </c>
      <c r="I197" s="587">
        <v>34</v>
      </c>
      <c r="J197" s="587">
        <v>128</v>
      </c>
      <c r="K197" s="587">
        <v>4352</v>
      </c>
      <c r="L197" s="587">
        <v>1</v>
      </c>
      <c r="M197" s="587">
        <v>34</v>
      </c>
      <c r="N197" s="587">
        <v>96</v>
      </c>
      <c r="O197" s="587">
        <v>3360</v>
      </c>
      <c r="P197" s="575">
        <v>0.7720588235294118</v>
      </c>
      <c r="Q197" s="588">
        <v>35</v>
      </c>
    </row>
    <row r="198" spans="1:17" ht="14.45" customHeight="1" x14ac:dyDescent="0.2">
      <c r="A198" s="569" t="s">
        <v>1706</v>
      </c>
      <c r="B198" s="570" t="s">
        <v>1543</v>
      </c>
      <c r="C198" s="570" t="s">
        <v>1544</v>
      </c>
      <c r="D198" s="570" t="s">
        <v>1573</v>
      </c>
      <c r="E198" s="570" t="s">
        <v>1574</v>
      </c>
      <c r="F198" s="587">
        <v>51</v>
      </c>
      <c r="G198" s="587">
        <v>26724</v>
      </c>
      <c r="H198" s="587">
        <v>1.2725714285714285</v>
      </c>
      <c r="I198" s="587">
        <v>524</v>
      </c>
      <c r="J198" s="587">
        <v>40</v>
      </c>
      <c r="K198" s="587">
        <v>21000</v>
      </c>
      <c r="L198" s="587">
        <v>1</v>
      </c>
      <c r="M198" s="587">
        <v>525</v>
      </c>
      <c r="N198" s="587">
        <v>45</v>
      </c>
      <c r="O198" s="587">
        <v>23625</v>
      </c>
      <c r="P198" s="575">
        <v>1.125</v>
      </c>
      <c r="Q198" s="588">
        <v>525</v>
      </c>
    </row>
    <row r="199" spans="1:17" ht="14.45" customHeight="1" x14ac:dyDescent="0.2">
      <c r="A199" s="569" t="s">
        <v>1706</v>
      </c>
      <c r="B199" s="570" t="s">
        <v>1543</v>
      </c>
      <c r="C199" s="570" t="s">
        <v>1544</v>
      </c>
      <c r="D199" s="570" t="s">
        <v>1575</v>
      </c>
      <c r="E199" s="570" t="s">
        <v>1576</v>
      </c>
      <c r="F199" s="587">
        <v>103</v>
      </c>
      <c r="G199" s="587">
        <v>5871</v>
      </c>
      <c r="H199" s="587">
        <v>1.1634958382877527</v>
      </c>
      <c r="I199" s="587">
        <v>57</v>
      </c>
      <c r="J199" s="587">
        <v>87</v>
      </c>
      <c r="K199" s="587">
        <v>5046</v>
      </c>
      <c r="L199" s="587">
        <v>1</v>
      </c>
      <c r="M199" s="587">
        <v>58</v>
      </c>
      <c r="N199" s="587">
        <v>62</v>
      </c>
      <c r="O199" s="587">
        <v>3596</v>
      </c>
      <c r="P199" s="575">
        <v>0.71264367816091956</v>
      </c>
      <c r="Q199" s="588">
        <v>58</v>
      </c>
    </row>
    <row r="200" spans="1:17" ht="14.45" customHeight="1" x14ac:dyDescent="0.2">
      <c r="A200" s="569" t="s">
        <v>1706</v>
      </c>
      <c r="B200" s="570" t="s">
        <v>1543</v>
      </c>
      <c r="C200" s="570" t="s">
        <v>1544</v>
      </c>
      <c r="D200" s="570" t="s">
        <v>1577</v>
      </c>
      <c r="E200" s="570" t="s">
        <v>1578</v>
      </c>
      <c r="F200" s="587"/>
      <c r="G200" s="587"/>
      <c r="H200" s="587"/>
      <c r="I200" s="587"/>
      <c r="J200" s="587">
        <v>2</v>
      </c>
      <c r="K200" s="587">
        <v>452</v>
      </c>
      <c r="L200" s="587">
        <v>1</v>
      </c>
      <c r="M200" s="587">
        <v>226</v>
      </c>
      <c r="N200" s="587">
        <v>1</v>
      </c>
      <c r="O200" s="587">
        <v>227</v>
      </c>
      <c r="P200" s="575">
        <v>0.50221238938053092</v>
      </c>
      <c r="Q200" s="588">
        <v>227</v>
      </c>
    </row>
    <row r="201" spans="1:17" ht="14.45" customHeight="1" x14ac:dyDescent="0.2">
      <c r="A201" s="569" t="s">
        <v>1706</v>
      </c>
      <c r="B201" s="570" t="s">
        <v>1543</v>
      </c>
      <c r="C201" s="570" t="s">
        <v>1544</v>
      </c>
      <c r="D201" s="570" t="s">
        <v>1579</v>
      </c>
      <c r="E201" s="570" t="s">
        <v>1580</v>
      </c>
      <c r="F201" s="587"/>
      <c r="G201" s="587"/>
      <c r="H201" s="587"/>
      <c r="I201" s="587"/>
      <c r="J201" s="587">
        <v>2</v>
      </c>
      <c r="K201" s="587">
        <v>1110</v>
      </c>
      <c r="L201" s="587">
        <v>1</v>
      </c>
      <c r="M201" s="587">
        <v>555</v>
      </c>
      <c r="N201" s="587">
        <v>1</v>
      </c>
      <c r="O201" s="587">
        <v>557</v>
      </c>
      <c r="P201" s="575">
        <v>0.50180180180180178</v>
      </c>
      <c r="Q201" s="588">
        <v>557</v>
      </c>
    </row>
    <row r="202" spans="1:17" ht="14.45" customHeight="1" x14ac:dyDescent="0.2">
      <c r="A202" s="569" t="s">
        <v>1706</v>
      </c>
      <c r="B202" s="570" t="s">
        <v>1543</v>
      </c>
      <c r="C202" s="570" t="s">
        <v>1544</v>
      </c>
      <c r="D202" s="570" t="s">
        <v>1581</v>
      </c>
      <c r="E202" s="570" t="s">
        <v>1582</v>
      </c>
      <c r="F202" s="587">
        <v>4</v>
      </c>
      <c r="G202" s="587">
        <v>856</v>
      </c>
      <c r="H202" s="587"/>
      <c r="I202" s="587">
        <v>214</v>
      </c>
      <c r="J202" s="587"/>
      <c r="K202" s="587"/>
      <c r="L202" s="587"/>
      <c r="M202" s="587"/>
      <c r="N202" s="587">
        <v>2</v>
      </c>
      <c r="O202" s="587">
        <v>434</v>
      </c>
      <c r="P202" s="575"/>
      <c r="Q202" s="588">
        <v>217</v>
      </c>
    </row>
    <row r="203" spans="1:17" ht="14.45" customHeight="1" x14ac:dyDescent="0.2">
      <c r="A203" s="569" t="s">
        <v>1706</v>
      </c>
      <c r="B203" s="570" t="s">
        <v>1543</v>
      </c>
      <c r="C203" s="570" t="s">
        <v>1544</v>
      </c>
      <c r="D203" s="570" t="s">
        <v>1583</v>
      </c>
      <c r="E203" s="570" t="s">
        <v>1584</v>
      </c>
      <c r="F203" s="587"/>
      <c r="G203" s="587"/>
      <c r="H203" s="587"/>
      <c r="I203" s="587"/>
      <c r="J203" s="587">
        <v>2</v>
      </c>
      <c r="K203" s="587">
        <v>286</v>
      </c>
      <c r="L203" s="587">
        <v>1</v>
      </c>
      <c r="M203" s="587">
        <v>143</v>
      </c>
      <c r="N203" s="587"/>
      <c r="O203" s="587"/>
      <c r="P203" s="575"/>
      <c r="Q203" s="588"/>
    </row>
    <row r="204" spans="1:17" ht="14.45" customHeight="1" x14ac:dyDescent="0.2">
      <c r="A204" s="569" t="s">
        <v>1706</v>
      </c>
      <c r="B204" s="570" t="s">
        <v>1543</v>
      </c>
      <c r="C204" s="570" t="s">
        <v>1544</v>
      </c>
      <c r="D204" s="570" t="s">
        <v>1589</v>
      </c>
      <c r="E204" s="570" t="s">
        <v>1590</v>
      </c>
      <c r="F204" s="587">
        <v>290</v>
      </c>
      <c r="G204" s="587">
        <v>4930</v>
      </c>
      <c r="H204" s="587">
        <v>1.0247349823321554</v>
      </c>
      <c r="I204" s="587">
        <v>17</v>
      </c>
      <c r="J204" s="587">
        <v>283</v>
      </c>
      <c r="K204" s="587">
        <v>4811</v>
      </c>
      <c r="L204" s="587">
        <v>1</v>
      </c>
      <c r="M204" s="587">
        <v>17</v>
      </c>
      <c r="N204" s="587">
        <v>321</v>
      </c>
      <c r="O204" s="587">
        <v>5457</v>
      </c>
      <c r="P204" s="575">
        <v>1.1342756183745584</v>
      </c>
      <c r="Q204" s="588">
        <v>17</v>
      </c>
    </row>
    <row r="205" spans="1:17" ht="14.45" customHeight="1" x14ac:dyDescent="0.2">
      <c r="A205" s="569" t="s">
        <v>1706</v>
      </c>
      <c r="B205" s="570" t="s">
        <v>1543</v>
      </c>
      <c r="C205" s="570" t="s">
        <v>1544</v>
      </c>
      <c r="D205" s="570" t="s">
        <v>1591</v>
      </c>
      <c r="E205" s="570" t="s">
        <v>1592</v>
      </c>
      <c r="F205" s="587">
        <v>114</v>
      </c>
      <c r="G205" s="587">
        <v>16302</v>
      </c>
      <c r="H205" s="587">
        <v>1.0291666666666666</v>
      </c>
      <c r="I205" s="587">
        <v>143</v>
      </c>
      <c r="J205" s="587">
        <v>110</v>
      </c>
      <c r="K205" s="587">
        <v>15840</v>
      </c>
      <c r="L205" s="587">
        <v>1</v>
      </c>
      <c r="M205" s="587">
        <v>144</v>
      </c>
      <c r="N205" s="587">
        <v>43</v>
      </c>
      <c r="O205" s="587">
        <v>6235</v>
      </c>
      <c r="P205" s="575">
        <v>0.39362373737373735</v>
      </c>
      <c r="Q205" s="588">
        <v>145</v>
      </c>
    </row>
    <row r="206" spans="1:17" ht="14.45" customHeight="1" x14ac:dyDescent="0.2">
      <c r="A206" s="569" t="s">
        <v>1706</v>
      </c>
      <c r="B206" s="570" t="s">
        <v>1543</v>
      </c>
      <c r="C206" s="570" t="s">
        <v>1544</v>
      </c>
      <c r="D206" s="570" t="s">
        <v>1593</v>
      </c>
      <c r="E206" s="570" t="s">
        <v>1594</v>
      </c>
      <c r="F206" s="587">
        <v>89</v>
      </c>
      <c r="G206" s="587">
        <v>5785</v>
      </c>
      <c r="H206" s="587">
        <v>1.2345283824157063</v>
      </c>
      <c r="I206" s="587">
        <v>65</v>
      </c>
      <c r="J206" s="587">
        <v>71</v>
      </c>
      <c r="K206" s="587">
        <v>4686</v>
      </c>
      <c r="L206" s="587">
        <v>1</v>
      </c>
      <c r="M206" s="587">
        <v>66</v>
      </c>
      <c r="N206" s="587">
        <v>32</v>
      </c>
      <c r="O206" s="587">
        <v>2144</v>
      </c>
      <c r="P206" s="575">
        <v>0.45753307725138709</v>
      </c>
      <c r="Q206" s="588">
        <v>67</v>
      </c>
    </row>
    <row r="207" spans="1:17" ht="14.45" customHeight="1" x14ac:dyDescent="0.2">
      <c r="A207" s="569" t="s">
        <v>1706</v>
      </c>
      <c r="B207" s="570" t="s">
        <v>1543</v>
      </c>
      <c r="C207" s="570" t="s">
        <v>1544</v>
      </c>
      <c r="D207" s="570" t="s">
        <v>1597</v>
      </c>
      <c r="E207" s="570" t="s">
        <v>1598</v>
      </c>
      <c r="F207" s="587">
        <v>1657</v>
      </c>
      <c r="G207" s="587">
        <v>227009</v>
      </c>
      <c r="H207" s="587">
        <v>0.66598896907821392</v>
      </c>
      <c r="I207" s="587">
        <v>137</v>
      </c>
      <c r="J207" s="587">
        <v>2470</v>
      </c>
      <c r="K207" s="587">
        <v>340860</v>
      </c>
      <c r="L207" s="587">
        <v>1</v>
      </c>
      <c r="M207" s="587">
        <v>138</v>
      </c>
      <c r="N207" s="587">
        <v>2550</v>
      </c>
      <c r="O207" s="587">
        <v>354450</v>
      </c>
      <c r="P207" s="575">
        <v>1.0398697412427389</v>
      </c>
      <c r="Q207" s="588">
        <v>139</v>
      </c>
    </row>
    <row r="208" spans="1:17" ht="14.45" customHeight="1" x14ac:dyDescent="0.2">
      <c r="A208" s="569" t="s">
        <v>1706</v>
      </c>
      <c r="B208" s="570" t="s">
        <v>1543</v>
      </c>
      <c r="C208" s="570" t="s">
        <v>1544</v>
      </c>
      <c r="D208" s="570" t="s">
        <v>1599</v>
      </c>
      <c r="E208" s="570" t="s">
        <v>1600</v>
      </c>
      <c r="F208" s="587">
        <v>586</v>
      </c>
      <c r="G208" s="587">
        <v>53326</v>
      </c>
      <c r="H208" s="587">
        <v>0.8795605990631391</v>
      </c>
      <c r="I208" s="587">
        <v>91</v>
      </c>
      <c r="J208" s="587">
        <v>659</v>
      </c>
      <c r="K208" s="587">
        <v>60628</v>
      </c>
      <c r="L208" s="587">
        <v>1</v>
      </c>
      <c r="M208" s="587">
        <v>92</v>
      </c>
      <c r="N208" s="587">
        <v>699</v>
      </c>
      <c r="O208" s="587">
        <v>65007</v>
      </c>
      <c r="P208" s="575">
        <v>1.0722273536979614</v>
      </c>
      <c r="Q208" s="588">
        <v>93</v>
      </c>
    </row>
    <row r="209" spans="1:17" ht="14.45" customHeight="1" x14ac:dyDescent="0.2">
      <c r="A209" s="569" t="s">
        <v>1706</v>
      </c>
      <c r="B209" s="570" t="s">
        <v>1543</v>
      </c>
      <c r="C209" s="570" t="s">
        <v>1544</v>
      </c>
      <c r="D209" s="570" t="s">
        <v>1601</v>
      </c>
      <c r="E209" s="570" t="s">
        <v>1602</v>
      </c>
      <c r="F209" s="587">
        <v>10</v>
      </c>
      <c r="G209" s="587">
        <v>1380</v>
      </c>
      <c r="H209" s="587"/>
      <c r="I209" s="587">
        <v>138</v>
      </c>
      <c r="J209" s="587"/>
      <c r="K209" s="587"/>
      <c r="L209" s="587"/>
      <c r="M209" s="587"/>
      <c r="N209" s="587">
        <v>13</v>
      </c>
      <c r="O209" s="587">
        <v>1833</v>
      </c>
      <c r="P209" s="575"/>
      <c r="Q209" s="588">
        <v>141</v>
      </c>
    </row>
    <row r="210" spans="1:17" ht="14.45" customHeight="1" x14ac:dyDescent="0.2">
      <c r="A210" s="569" t="s">
        <v>1706</v>
      </c>
      <c r="B210" s="570" t="s">
        <v>1543</v>
      </c>
      <c r="C210" s="570" t="s">
        <v>1544</v>
      </c>
      <c r="D210" s="570" t="s">
        <v>1603</v>
      </c>
      <c r="E210" s="570" t="s">
        <v>1604</v>
      </c>
      <c r="F210" s="587">
        <v>117</v>
      </c>
      <c r="G210" s="587">
        <v>7722</v>
      </c>
      <c r="H210" s="587">
        <v>1.0671641791044777</v>
      </c>
      <c r="I210" s="587">
        <v>66</v>
      </c>
      <c r="J210" s="587">
        <v>108</v>
      </c>
      <c r="K210" s="587">
        <v>7236</v>
      </c>
      <c r="L210" s="587">
        <v>1</v>
      </c>
      <c r="M210" s="587">
        <v>67</v>
      </c>
      <c r="N210" s="587">
        <v>230</v>
      </c>
      <c r="O210" s="587">
        <v>15410</v>
      </c>
      <c r="P210" s="575">
        <v>2.1296296296296298</v>
      </c>
      <c r="Q210" s="588">
        <v>67</v>
      </c>
    </row>
    <row r="211" spans="1:17" ht="14.45" customHeight="1" x14ac:dyDescent="0.2">
      <c r="A211" s="569" t="s">
        <v>1706</v>
      </c>
      <c r="B211" s="570" t="s">
        <v>1543</v>
      </c>
      <c r="C211" s="570" t="s">
        <v>1544</v>
      </c>
      <c r="D211" s="570" t="s">
        <v>1605</v>
      </c>
      <c r="E211" s="570" t="s">
        <v>1606</v>
      </c>
      <c r="F211" s="587">
        <v>125</v>
      </c>
      <c r="G211" s="587">
        <v>41000</v>
      </c>
      <c r="H211" s="587">
        <v>0.98126032118325635</v>
      </c>
      <c r="I211" s="587">
        <v>328</v>
      </c>
      <c r="J211" s="587">
        <v>127</v>
      </c>
      <c r="K211" s="587">
        <v>41783</v>
      </c>
      <c r="L211" s="587">
        <v>1</v>
      </c>
      <c r="M211" s="587">
        <v>329</v>
      </c>
      <c r="N211" s="587">
        <v>210</v>
      </c>
      <c r="O211" s="587">
        <v>69090</v>
      </c>
      <c r="P211" s="575">
        <v>1.6535433070866141</v>
      </c>
      <c r="Q211" s="588">
        <v>329</v>
      </c>
    </row>
    <row r="212" spans="1:17" ht="14.45" customHeight="1" x14ac:dyDescent="0.2">
      <c r="A212" s="569" t="s">
        <v>1706</v>
      </c>
      <c r="B212" s="570" t="s">
        <v>1543</v>
      </c>
      <c r="C212" s="570" t="s">
        <v>1544</v>
      </c>
      <c r="D212" s="570" t="s">
        <v>1613</v>
      </c>
      <c r="E212" s="570" t="s">
        <v>1614</v>
      </c>
      <c r="F212" s="587">
        <v>170</v>
      </c>
      <c r="G212" s="587">
        <v>8670</v>
      </c>
      <c r="H212" s="587">
        <v>0.69761828130028969</v>
      </c>
      <c r="I212" s="587">
        <v>51</v>
      </c>
      <c r="J212" s="587">
        <v>239</v>
      </c>
      <c r="K212" s="587">
        <v>12428</v>
      </c>
      <c r="L212" s="587">
        <v>1</v>
      </c>
      <c r="M212" s="587">
        <v>52</v>
      </c>
      <c r="N212" s="587">
        <v>160</v>
      </c>
      <c r="O212" s="587">
        <v>8320</v>
      </c>
      <c r="P212" s="575">
        <v>0.66945606694560666</v>
      </c>
      <c r="Q212" s="588">
        <v>52</v>
      </c>
    </row>
    <row r="213" spans="1:17" ht="14.45" customHeight="1" x14ac:dyDescent="0.2">
      <c r="A213" s="569" t="s">
        <v>1706</v>
      </c>
      <c r="B213" s="570" t="s">
        <v>1543</v>
      </c>
      <c r="C213" s="570" t="s">
        <v>1544</v>
      </c>
      <c r="D213" s="570" t="s">
        <v>1621</v>
      </c>
      <c r="E213" s="570" t="s">
        <v>1622</v>
      </c>
      <c r="F213" s="587">
        <v>24</v>
      </c>
      <c r="G213" s="587">
        <v>4968</v>
      </c>
      <c r="H213" s="587">
        <v>3.3957621326042378</v>
      </c>
      <c r="I213" s="587">
        <v>207</v>
      </c>
      <c r="J213" s="587">
        <v>7</v>
      </c>
      <c r="K213" s="587">
        <v>1463</v>
      </c>
      <c r="L213" s="587">
        <v>1</v>
      </c>
      <c r="M213" s="587">
        <v>209</v>
      </c>
      <c r="N213" s="587">
        <v>8</v>
      </c>
      <c r="O213" s="587">
        <v>1688</v>
      </c>
      <c r="P213" s="575">
        <v>1.1537935748462065</v>
      </c>
      <c r="Q213" s="588">
        <v>211</v>
      </c>
    </row>
    <row r="214" spans="1:17" ht="14.45" customHeight="1" x14ac:dyDescent="0.2">
      <c r="A214" s="569" t="s">
        <v>1706</v>
      </c>
      <c r="B214" s="570" t="s">
        <v>1543</v>
      </c>
      <c r="C214" s="570" t="s">
        <v>1544</v>
      </c>
      <c r="D214" s="570" t="s">
        <v>1623</v>
      </c>
      <c r="E214" s="570" t="s">
        <v>1624</v>
      </c>
      <c r="F214" s="587">
        <v>1</v>
      </c>
      <c r="G214" s="587">
        <v>763</v>
      </c>
      <c r="H214" s="587">
        <v>0.49934554973821987</v>
      </c>
      <c r="I214" s="587">
        <v>763</v>
      </c>
      <c r="J214" s="587">
        <v>2</v>
      </c>
      <c r="K214" s="587">
        <v>1528</v>
      </c>
      <c r="L214" s="587">
        <v>1</v>
      </c>
      <c r="M214" s="587">
        <v>764</v>
      </c>
      <c r="N214" s="587">
        <v>1</v>
      </c>
      <c r="O214" s="587">
        <v>764</v>
      </c>
      <c r="P214" s="575">
        <v>0.5</v>
      </c>
      <c r="Q214" s="588">
        <v>764</v>
      </c>
    </row>
    <row r="215" spans="1:17" ht="14.45" customHeight="1" x14ac:dyDescent="0.2">
      <c r="A215" s="569" t="s">
        <v>1706</v>
      </c>
      <c r="B215" s="570" t="s">
        <v>1543</v>
      </c>
      <c r="C215" s="570" t="s">
        <v>1544</v>
      </c>
      <c r="D215" s="570" t="s">
        <v>1625</v>
      </c>
      <c r="E215" s="570" t="s">
        <v>1626</v>
      </c>
      <c r="F215" s="587">
        <v>31</v>
      </c>
      <c r="G215" s="587">
        <v>18972</v>
      </c>
      <c r="H215" s="587">
        <v>0.61697560975609755</v>
      </c>
      <c r="I215" s="587">
        <v>612</v>
      </c>
      <c r="J215" s="587">
        <v>50</v>
      </c>
      <c r="K215" s="587">
        <v>30750</v>
      </c>
      <c r="L215" s="587">
        <v>1</v>
      </c>
      <c r="M215" s="587">
        <v>615</v>
      </c>
      <c r="N215" s="587">
        <v>48</v>
      </c>
      <c r="O215" s="587">
        <v>29616</v>
      </c>
      <c r="P215" s="575">
        <v>0.96312195121951216</v>
      </c>
      <c r="Q215" s="588">
        <v>617</v>
      </c>
    </row>
    <row r="216" spans="1:17" ht="14.45" customHeight="1" x14ac:dyDescent="0.2">
      <c r="A216" s="569" t="s">
        <v>1706</v>
      </c>
      <c r="B216" s="570" t="s">
        <v>1543</v>
      </c>
      <c r="C216" s="570" t="s">
        <v>1544</v>
      </c>
      <c r="D216" s="570" t="s">
        <v>1627</v>
      </c>
      <c r="E216" s="570" t="s">
        <v>1628</v>
      </c>
      <c r="F216" s="587"/>
      <c r="G216" s="587"/>
      <c r="H216" s="587"/>
      <c r="I216" s="587"/>
      <c r="J216" s="587">
        <v>3</v>
      </c>
      <c r="K216" s="587">
        <v>2478</v>
      </c>
      <c r="L216" s="587">
        <v>1</v>
      </c>
      <c r="M216" s="587">
        <v>826</v>
      </c>
      <c r="N216" s="587"/>
      <c r="O216" s="587"/>
      <c r="P216" s="575"/>
      <c r="Q216" s="588"/>
    </row>
    <row r="217" spans="1:17" ht="14.45" customHeight="1" x14ac:dyDescent="0.2">
      <c r="A217" s="569" t="s">
        <v>1706</v>
      </c>
      <c r="B217" s="570" t="s">
        <v>1543</v>
      </c>
      <c r="C217" s="570" t="s">
        <v>1544</v>
      </c>
      <c r="D217" s="570" t="s">
        <v>1629</v>
      </c>
      <c r="E217" s="570" t="s">
        <v>1630</v>
      </c>
      <c r="F217" s="587">
        <v>1</v>
      </c>
      <c r="G217" s="587">
        <v>431</v>
      </c>
      <c r="H217" s="587"/>
      <c r="I217" s="587">
        <v>431</v>
      </c>
      <c r="J217" s="587"/>
      <c r="K217" s="587"/>
      <c r="L217" s="587"/>
      <c r="M217" s="587"/>
      <c r="N217" s="587"/>
      <c r="O217" s="587"/>
      <c r="P217" s="575"/>
      <c r="Q217" s="588"/>
    </row>
    <row r="218" spans="1:17" ht="14.45" customHeight="1" x14ac:dyDescent="0.2">
      <c r="A218" s="569" t="s">
        <v>1706</v>
      </c>
      <c r="B218" s="570" t="s">
        <v>1543</v>
      </c>
      <c r="C218" s="570" t="s">
        <v>1544</v>
      </c>
      <c r="D218" s="570" t="s">
        <v>1635</v>
      </c>
      <c r="E218" s="570" t="s">
        <v>1636</v>
      </c>
      <c r="F218" s="587">
        <v>4</v>
      </c>
      <c r="G218" s="587">
        <v>1088</v>
      </c>
      <c r="H218" s="587"/>
      <c r="I218" s="587">
        <v>272</v>
      </c>
      <c r="J218" s="587"/>
      <c r="K218" s="587"/>
      <c r="L218" s="587"/>
      <c r="M218" s="587"/>
      <c r="N218" s="587">
        <v>2</v>
      </c>
      <c r="O218" s="587">
        <v>552</v>
      </c>
      <c r="P218" s="575"/>
      <c r="Q218" s="588">
        <v>276</v>
      </c>
    </row>
    <row r="219" spans="1:17" ht="14.45" customHeight="1" x14ac:dyDescent="0.2">
      <c r="A219" s="569" t="s">
        <v>1706</v>
      </c>
      <c r="B219" s="570" t="s">
        <v>1543</v>
      </c>
      <c r="C219" s="570" t="s">
        <v>1544</v>
      </c>
      <c r="D219" s="570" t="s">
        <v>1641</v>
      </c>
      <c r="E219" s="570" t="s">
        <v>1642</v>
      </c>
      <c r="F219" s="587"/>
      <c r="G219" s="587"/>
      <c r="H219" s="587"/>
      <c r="I219" s="587"/>
      <c r="J219" s="587"/>
      <c r="K219" s="587"/>
      <c r="L219" s="587"/>
      <c r="M219" s="587"/>
      <c r="N219" s="587">
        <v>1</v>
      </c>
      <c r="O219" s="587">
        <v>47</v>
      </c>
      <c r="P219" s="575"/>
      <c r="Q219" s="588">
        <v>47</v>
      </c>
    </row>
    <row r="220" spans="1:17" ht="14.45" customHeight="1" x14ac:dyDescent="0.2">
      <c r="A220" s="569" t="s">
        <v>1706</v>
      </c>
      <c r="B220" s="570" t="s">
        <v>1543</v>
      </c>
      <c r="C220" s="570" t="s">
        <v>1544</v>
      </c>
      <c r="D220" s="570" t="s">
        <v>1699</v>
      </c>
      <c r="E220" s="570" t="s">
        <v>1700</v>
      </c>
      <c r="F220" s="587"/>
      <c r="G220" s="587"/>
      <c r="H220" s="587"/>
      <c r="I220" s="587"/>
      <c r="J220" s="587">
        <v>4</v>
      </c>
      <c r="K220" s="587">
        <v>208</v>
      </c>
      <c r="L220" s="587">
        <v>1</v>
      </c>
      <c r="M220" s="587">
        <v>52</v>
      </c>
      <c r="N220" s="587"/>
      <c r="O220" s="587"/>
      <c r="P220" s="575"/>
      <c r="Q220" s="588"/>
    </row>
    <row r="221" spans="1:17" ht="14.45" customHeight="1" x14ac:dyDescent="0.2">
      <c r="A221" s="569" t="s">
        <v>1706</v>
      </c>
      <c r="B221" s="570" t="s">
        <v>1543</v>
      </c>
      <c r="C221" s="570" t="s">
        <v>1544</v>
      </c>
      <c r="D221" s="570" t="s">
        <v>1645</v>
      </c>
      <c r="E221" s="570" t="s">
        <v>1646</v>
      </c>
      <c r="F221" s="587">
        <v>9</v>
      </c>
      <c r="G221" s="587">
        <v>3393</v>
      </c>
      <c r="H221" s="587">
        <v>1.4920844327176781</v>
      </c>
      <c r="I221" s="587">
        <v>377</v>
      </c>
      <c r="J221" s="587">
        <v>6</v>
      </c>
      <c r="K221" s="587">
        <v>2274</v>
      </c>
      <c r="L221" s="587">
        <v>1</v>
      </c>
      <c r="M221" s="587">
        <v>379</v>
      </c>
      <c r="N221" s="587"/>
      <c r="O221" s="587"/>
      <c r="P221" s="575"/>
      <c r="Q221" s="588"/>
    </row>
    <row r="222" spans="1:17" ht="14.45" customHeight="1" x14ac:dyDescent="0.2">
      <c r="A222" s="569" t="s">
        <v>1706</v>
      </c>
      <c r="B222" s="570" t="s">
        <v>1543</v>
      </c>
      <c r="C222" s="570" t="s">
        <v>1544</v>
      </c>
      <c r="D222" s="570" t="s">
        <v>1649</v>
      </c>
      <c r="E222" s="570" t="s">
        <v>1650</v>
      </c>
      <c r="F222" s="587">
        <v>1</v>
      </c>
      <c r="G222" s="587">
        <v>242</v>
      </c>
      <c r="H222" s="587"/>
      <c r="I222" s="587">
        <v>242</v>
      </c>
      <c r="J222" s="587"/>
      <c r="K222" s="587"/>
      <c r="L222" s="587"/>
      <c r="M222" s="587"/>
      <c r="N222" s="587">
        <v>1</v>
      </c>
      <c r="O222" s="587">
        <v>243</v>
      </c>
      <c r="P222" s="575"/>
      <c r="Q222" s="588">
        <v>243</v>
      </c>
    </row>
    <row r="223" spans="1:17" ht="14.45" customHeight="1" x14ac:dyDescent="0.2">
      <c r="A223" s="569" t="s">
        <v>1706</v>
      </c>
      <c r="B223" s="570" t="s">
        <v>1543</v>
      </c>
      <c r="C223" s="570" t="s">
        <v>1544</v>
      </c>
      <c r="D223" s="570" t="s">
        <v>1651</v>
      </c>
      <c r="E223" s="570" t="s">
        <v>1652</v>
      </c>
      <c r="F223" s="587">
        <v>47</v>
      </c>
      <c r="G223" s="587">
        <v>70171</v>
      </c>
      <c r="H223" s="587">
        <v>1.8762299465240642</v>
      </c>
      <c r="I223" s="587">
        <v>1493</v>
      </c>
      <c r="J223" s="587">
        <v>25</v>
      </c>
      <c r="K223" s="587">
        <v>37400</v>
      </c>
      <c r="L223" s="587">
        <v>1</v>
      </c>
      <c r="M223" s="587">
        <v>1496</v>
      </c>
      <c r="N223" s="587">
        <v>52</v>
      </c>
      <c r="O223" s="587">
        <v>77896</v>
      </c>
      <c r="P223" s="575">
        <v>2.0827807486631018</v>
      </c>
      <c r="Q223" s="588">
        <v>1498</v>
      </c>
    </row>
    <row r="224" spans="1:17" ht="14.45" customHeight="1" x14ac:dyDescent="0.2">
      <c r="A224" s="569" t="s">
        <v>1706</v>
      </c>
      <c r="B224" s="570" t="s">
        <v>1543</v>
      </c>
      <c r="C224" s="570" t="s">
        <v>1544</v>
      </c>
      <c r="D224" s="570" t="s">
        <v>1653</v>
      </c>
      <c r="E224" s="570" t="s">
        <v>1654</v>
      </c>
      <c r="F224" s="587">
        <v>40</v>
      </c>
      <c r="G224" s="587">
        <v>13080</v>
      </c>
      <c r="H224" s="587">
        <v>1.7285582132945685</v>
      </c>
      <c r="I224" s="587">
        <v>327</v>
      </c>
      <c r="J224" s="587">
        <v>23</v>
      </c>
      <c r="K224" s="587">
        <v>7567</v>
      </c>
      <c r="L224" s="587">
        <v>1</v>
      </c>
      <c r="M224" s="587">
        <v>329</v>
      </c>
      <c r="N224" s="587">
        <v>79</v>
      </c>
      <c r="O224" s="587">
        <v>26149</v>
      </c>
      <c r="P224" s="575">
        <v>3.4556627461345317</v>
      </c>
      <c r="Q224" s="588">
        <v>331</v>
      </c>
    </row>
    <row r="225" spans="1:17" ht="14.45" customHeight="1" x14ac:dyDescent="0.2">
      <c r="A225" s="569" t="s">
        <v>1706</v>
      </c>
      <c r="B225" s="570" t="s">
        <v>1543</v>
      </c>
      <c r="C225" s="570" t="s">
        <v>1544</v>
      </c>
      <c r="D225" s="570" t="s">
        <v>1655</v>
      </c>
      <c r="E225" s="570" t="s">
        <v>1656</v>
      </c>
      <c r="F225" s="587">
        <v>22</v>
      </c>
      <c r="G225" s="587">
        <v>19536</v>
      </c>
      <c r="H225" s="587">
        <v>1.6866096866096867</v>
      </c>
      <c r="I225" s="587">
        <v>888</v>
      </c>
      <c r="J225" s="587">
        <v>13</v>
      </c>
      <c r="K225" s="587">
        <v>11583</v>
      </c>
      <c r="L225" s="587">
        <v>1</v>
      </c>
      <c r="M225" s="587">
        <v>891</v>
      </c>
      <c r="N225" s="587">
        <v>82</v>
      </c>
      <c r="O225" s="587">
        <v>73308</v>
      </c>
      <c r="P225" s="575">
        <v>6.3289303289303289</v>
      </c>
      <c r="Q225" s="588">
        <v>894</v>
      </c>
    </row>
    <row r="226" spans="1:17" ht="14.45" customHeight="1" x14ac:dyDescent="0.2">
      <c r="A226" s="569" t="s">
        <v>1706</v>
      </c>
      <c r="B226" s="570" t="s">
        <v>1543</v>
      </c>
      <c r="C226" s="570" t="s">
        <v>1544</v>
      </c>
      <c r="D226" s="570" t="s">
        <v>1657</v>
      </c>
      <c r="E226" s="570" t="s">
        <v>1658</v>
      </c>
      <c r="F226" s="587"/>
      <c r="G226" s="587"/>
      <c r="H226" s="587"/>
      <c r="I226" s="587"/>
      <c r="J226" s="587"/>
      <c r="K226" s="587"/>
      <c r="L226" s="587"/>
      <c r="M226" s="587"/>
      <c r="N226" s="587">
        <v>1</v>
      </c>
      <c r="O226" s="587">
        <v>336</v>
      </c>
      <c r="P226" s="575"/>
      <c r="Q226" s="588">
        <v>336</v>
      </c>
    </row>
    <row r="227" spans="1:17" ht="14.45" customHeight="1" x14ac:dyDescent="0.2">
      <c r="A227" s="569" t="s">
        <v>1706</v>
      </c>
      <c r="B227" s="570" t="s">
        <v>1543</v>
      </c>
      <c r="C227" s="570" t="s">
        <v>1544</v>
      </c>
      <c r="D227" s="570" t="s">
        <v>1659</v>
      </c>
      <c r="E227" s="570" t="s">
        <v>1660</v>
      </c>
      <c r="F227" s="587">
        <v>1099</v>
      </c>
      <c r="G227" s="587">
        <v>286839</v>
      </c>
      <c r="H227" s="587">
        <v>0.71369318351463518</v>
      </c>
      <c r="I227" s="587">
        <v>261</v>
      </c>
      <c r="J227" s="587">
        <v>1534</v>
      </c>
      <c r="K227" s="587">
        <v>401908</v>
      </c>
      <c r="L227" s="587">
        <v>1</v>
      </c>
      <c r="M227" s="587">
        <v>262</v>
      </c>
      <c r="N227" s="587">
        <v>1519</v>
      </c>
      <c r="O227" s="587">
        <v>401016</v>
      </c>
      <c r="P227" s="575">
        <v>0.99778058660190894</v>
      </c>
      <c r="Q227" s="588">
        <v>264</v>
      </c>
    </row>
    <row r="228" spans="1:17" ht="14.45" customHeight="1" x14ac:dyDescent="0.2">
      <c r="A228" s="569" t="s">
        <v>1706</v>
      </c>
      <c r="B228" s="570" t="s">
        <v>1543</v>
      </c>
      <c r="C228" s="570" t="s">
        <v>1544</v>
      </c>
      <c r="D228" s="570" t="s">
        <v>1661</v>
      </c>
      <c r="E228" s="570" t="s">
        <v>1662</v>
      </c>
      <c r="F228" s="587">
        <v>99</v>
      </c>
      <c r="G228" s="587">
        <v>16335</v>
      </c>
      <c r="H228" s="587">
        <v>0.51520216993628964</v>
      </c>
      <c r="I228" s="587">
        <v>165</v>
      </c>
      <c r="J228" s="587">
        <v>191</v>
      </c>
      <c r="K228" s="587">
        <v>31706</v>
      </c>
      <c r="L228" s="587">
        <v>1</v>
      </c>
      <c r="M228" s="587">
        <v>166</v>
      </c>
      <c r="N228" s="587">
        <v>208</v>
      </c>
      <c r="O228" s="587">
        <v>34736</v>
      </c>
      <c r="P228" s="575">
        <v>1.0955655081057214</v>
      </c>
      <c r="Q228" s="588">
        <v>167</v>
      </c>
    </row>
    <row r="229" spans="1:17" ht="14.45" customHeight="1" x14ac:dyDescent="0.2">
      <c r="A229" s="569" t="s">
        <v>1706</v>
      </c>
      <c r="B229" s="570" t="s">
        <v>1543</v>
      </c>
      <c r="C229" s="570" t="s">
        <v>1544</v>
      </c>
      <c r="D229" s="570" t="s">
        <v>1665</v>
      </c>
      <c r="E229" s="570" t="s">
        <v>1666</v>
      </c>
      <c r="F229" s="587"/>
      <c r="G229" s="587"/>
      <c r="H229" s="587"/>
      <c r="I229" s="587"/>
      <c r="J229" s="587">
        <v>2</v>
      </c>
      <c r="K229" s="587">
        <v>304</v>
      </c>
      <c r="L229" s="587">
        <v>1</v>
      </c>
      <c r="M229" s="587">
        <v>152</v>
      </c>
      <c r="N229" s="587">
        <v>3</v>
      </c>
      <c r="O229" s="587">
        <v>459</v>
      </c>
      <c r="P229" s="575">
        <v>1.5098684210526316</v>
      </c>
      <c r="Q229" s="588">
        <v>153</v>
      </c>
    </row>
    <row r="230" spans="1:17" ht="14.45" customHeight="1" x14ac:dyDescent="0.2">
      <c r="A230" s="569" t="s">
        <v>1706</v>
      </c>
      <c r="B230" s="570" t="s">
        <v>1543</v>
      </c>
      <c r="C230" s="570" t="s">
        <v>1544</v>
      </c>
      <c r="D230" s="570" t="s">
        <v>1667</v>
      </c>
      <c r="E230" s="570" t="s">
        <v>1668</v>
      </c>
      <c r="F230" s="587"/>
      <c r="G230" s="587"/>
      <c r="H230" s="587"/>
      <c r="I230" s="587"/>
      <c r="J230" s="587"/>
      <c r="K230" s="587"/>
      <c r="L230" s="587"/>
      <c r="M230" s="587"/>
      <c r="N230" s="587">
        <v>21</v>
      </c>
      <c r="O230" s="587">
        <v>0</v>
      </c>
      <c r="P230" s="575"/>
      <c r="Q230" s="588">
        <v>0</v>
      </c>
    </row>
    <row r="231" spans="1:17" ht="14.45" customHeight="1" x14ac:dyDescent="0.2">
      <c r="A231" s="569" t="s">
        <v>1707</v>
      </c>
      <c r="B231" s="570" t="s">
        <v>1543</v>
      </c>
      <c r="C231" s="570" t="s">
        <v>1544</v>
      </c>
      <c r="D231" s="570" t="s">
        <v>1545</v>
      </c>
      <c r="E231" s="570" t="s">
        <v>1546</v>
      </c>
      <c r="F231" s="587">
        <v>268</v>
      </c>
      <c r="G231" s="587">
        <v>46632</v>
      </c>
      <c r="H231" s="587">
        <v>0.84059486255069849</v>
      </c>
      <c r="I231" s="587">
        <v>174</v>
      </c>
      <c r="J231" s="587">
        <v>317</v>
      </c>
      <c r="K231" s="587">
        <v>55475</v>
      </c>
      <c r="L231" s="587">
        <v>1</v>
      </c>
      <c r="M231" s="587">
        <v>175</v>
      </c>
      <c r="N231" s="587">
        <v>492</v>
      </c>
      <c r="O231" s="587">
        <v>86592</v>
      </c>
      <c r="P231" s="575">
        <v>1.5609193330328976</v>
      </c>
      <c r="Q231" s="588">
        <v>176</v>
      </c>
    </row>
    <row r="232" spans="1:17" ht="14.45" customHeight="1" x14ac:dyDescent="0.2">
      <c r="A232" s="569" t="s">
        <v>1707</v>
      </c>
      <c r="B232" s="570" t="s">
        <v>1543</v>
      </c>
      <c r="C232" s="570" t="s">
        <v>1544</v>
      </c>
      <c r="D232" s="570" t="s">
        <v>1547</v>
      </c>
      <c r="E232" s="570" t="s">
        <v>1548</v>
      </c>
      <c r="F232" s="587">
        <v>1</v>
      </c>
      <c r="G232" s="587">
        <v>193</v>
      </c>
      <c r="H232" s="587">
        <v>0.98974358974358978</v>
      </c>
      <c r="I232" s="587">
        <v>193</v>
      </c>
      <c r="J232" s="587">
        <v>1</v>
      </c>
      <c r="K232" s="587">
        <v>195</v>
      </c>
      <c r="L232" s="587">
        <v>1</v>
      </c>
      <c r="M232" s="587">
        <v>195</v>
      </c>
      <c r="N232" s="587">
        <v>1</v>
      </c>
      <c r="O232" s="587">
        <v>196</v>
      </c>
      <c r="P232" s="575">
        <v>1.0051282051282051</v>
      </c>
      <c r="Q232" s="588">
        <v>196</v>
      </c>
    </row>
    <row r="233" spans="1:17" ht="14.45" customHeight="1" x14ac:dyDescent="0.2">
      <c r="A233" s="569" t="s">
        <v>1707</v>
      </c>
      <c r="B233" s="570" t="s">
        <v>1543</v>
      </c>
      <c r="C233" s="570" t="s">
        <v>1544</v>
      </c>
      <c r="D233" s="570" t="s">
        <v>1549</v>
      </c>
      <c r="E233" s="570" t="s">
        <v>1550</v>
      </c>
      <c r="F233" s="587"/>
      <c r="G233" s="587"/>
      <c r="H233" s="587"/>
      <c r="I233" s="587"/>
      <c r="J233" s="587">
        <v>1</v>
      </c>
      <c r="K233" s="587">
        <v>77</v>
      </c>
      <c r="L233" s="587">
        <v>1</v>
      </c>
      <c r="M233" s="587">
        <v>77</v>
      </c>
      <c r="N233" s="587"/>
      <c r="O233" s="587"/>
      <c r="P233" s="575"/>
      <c r="Q233" s="588"/>
    </row>
    <row r="234" spans="1:17" ht="14.45" customHeight="1" x14ac:dyDescent="0.2">
      <c r="A234" s="569" t="s">
        <v>1707</v>
      </c>
      <c r="B234" s="570" t="s">
        <v>1543</v>
      </c>
      <c r="C234" s="570" t="s">
        <v>1544</v>
      </c>
      <c r="D234" s="570" t="s">
        <v>1559</v>
      </c>
      <c r="E234" s="570" t="s">
        <v>1560</v>
      </c>
      <c r="F234" s="587">
        <v>77</v>
      </c>
      <c r="G234" s="587">
        <v>82390</v>
      </c>
      <c r="H234" s="587">
        <v>0.69804287045666358</v>
      </c>
      <c r="I234" s="587">
        <v>1070</v>
      </c>
      <c r="J234" s="587">
        <v>110</v>
      </c>
      <c r="K234" s="587">
        <v>118030</v>
      </c>
      <c r="L234" s="587">
        <v>1</v>
      </c>
      <c r="M234" s="587">
        <v>1073</v>
      </c>
      <c r="N234" s="587">
        <v>129</v>
      </c>
      <c r="O234" s="587">
        <v>138675</v>
      </c>
      <c r="P234" s="575">
        <v>1.1749131576717784</v>
      </c>
      <c r="Q234" s="588">
        <v>1075</v>
      </c>
    </row>
    <row r="235" spans="1:17" ht="14.45" customHeight="1" x14ac:dyDescent="0.2">
      <c r="A235" s="569" t="s">
        <v>1707</v>
      </c>
      <c r="B235" s="570" t="s">
        <v>1543</v>
      </c>
      <c r="C235" s="570" t="s">
        <v>1544</v>
      </c>
      <c r="D235" s="570" t="s">
        <v>1561</v>
      </c>
      <c r="E235" s="570" t="s">
        <v>1562</v>
      </c>
      <c r="F235" s="587">
        <v>35</v>
      </c>
      <c r="G235" s="587">
        <v>1610</v>
      </c>
      <c r="H235" s="587">
        <v>2.1409574468085109</v>
      </c>
      <c r="I235" s="587">
        <v>46</v>
      </c>
      <c r="J235" s="587">
        <v>16</v>
      </c>
      <c r="K235" s="587">
        <v>752</v>
      </c>
      <c r="L235" s="587">
        <v>1</v>
      </c>
      <c r="M235" s="587">
        <v>47</v>
      </c>
      <c r="N235" s="587">
        <v>10</v>
      </c>
      <c r="O235" s="587">
        <v>470</v>
      </c>
      <c r="P235" s="575">
        <v>0.625</v>
      </c>
      <c r="Q235" s="588">
        <v>47</v>
      </c>
    </row>
    <row r="236" spans="1:17" ht="14.45" customHeight="1" x14ac:dyDescent="0.2">
      <c r="A236" s="569" t="s">
        <v>1707</v>
      </c>
      <c r="B236" s="570" t="s">
        <v>1543</v>
      </c>
      <c r="C236" s="570" t="s">
        <v>1544</v>
      </c>
      <c r="D236" s="570" t="s">
        <v>1563</v>
      </c>
      <c r="E236" s="570" t="s">
        <v>1564</v>
      </c>
      <c r="F236" s="587">
        <v>48</v>
      </c>
      <c r="G236" s="587">
        <v>16656</v>
      </c>
      <c r="H236" s="587">
        <v>1.0183418928833456</v>
      </c>
      <c r="I236" s="587">
        <v>347</v>
      </c>
      <c r="J236" s="587">
        <v>47</v>
      </c>
      <c r="K236" s="587">
        <v>16356</v>
      </c>
      <c r="L236" s="587">
        <v>1</v>
      </c>
      <c r="M236" s="587">
        <v>348</v>
      </c>
      <c r="N236" s="587">
        <v>66</v>
      </c>
      <c r="O236" s="587">
        <v>22968</v>
      </c>
      <c r="P236" s="575">
        <v>1.4042553191489362</v>
      </c>
      <c r="Q236" s="588">
        <v>348</v>
      </c>
    </row>
    <row r="237" spans="1:17" ht="14.45" customHeight="1" x14ac:dyDescent="0.2">
      <c r="A237" s="569" t="s">
        <v>1707</v>
      </c>
      <c r="B237" s="570" t="s">
        <v>1543</v>
      </c>
      <c r="C237" s="570" t="s">
        <v>1544</v>
      </c>
      <c r="D237" s="570" t="s">
        <v>1565</v>
      </c>
      <c r="E237" s="570" t="s">
        <v>1566</v>
      </c>
      <c r="F237" s="587">
        <v>2</v>
      </c>
      <c r="G237" s="587">
        <v>102</v>
      </c>
      <c r="H237" s="587">
        <v>0.2</v>
      </c>
      <c r="I237" s="587">
        <v>51</v>
      </c>
      <c r="J237" s="587">
        <v>10</v>
      </c>
      <c r="K237" s="587">
        <v>510</v>
      </c>
      <c r="L237" s="587">
        <v>1</v>
      </c>
      <c r="M237" s="587">
        <v>51</v>
      </c>
      <c r="N237" s="587">
        <v>14</v>
      </c>
      <c r="O237" s="587">
        <v>728</v>
      </c>
      <c r="P237" s="575">
        <v>1.4274509803921569</v>
      </c>
      <c r="Q237" s="588">
        <v>52</v>
      </c>
    </row>
    <row r="238" spans="1:17" ht="14.45" customHeight="1" x14ac:dyDescent="0.2">
      <c r="A238" s="569" t="s">
        <v>1707</v>
      </c>
      <c r="B238" s="570" t="s">
        <v>1543</v>
      </c>
      <c r="C238" s="570" t="s">
        <v>1544</v>
      </c>
      <c r="D238" s="570" t="s">
        <v>1569</v>
      </c>
      <c r="E238" s="570" t="s">
        <v>1570</v>
      </c>
      <c r="F238" s="587">
        <v>66</v>
      </c>
      <c r="G238" s="587">
        <v>24882</v>
      </c>
      <c r="H238" s="587">
        <v>0.88953238953238956</v>
      </c>
      <c r="I238" s="587">
        <v>377</v>
      </c>
      <c r="J238" s="587">
        <v>74</v>
      </c>
      <c r="K238" s="587">
        <v>27972</v>
      </c>
      <c r="L238" s="587">
        <v>1</v>
      </c>
      <c r="M238" s="587">
        <v>378</v>
      </c>
      <c r="N238" s="587">
        <v>59</v>
      </c>
      <c r="O238" s="587">
        <v>22302</v>
      </c>
      <c r="P238" s="575">
        <v>0.79729729729729726</v>
      </c>
      <c r="Q238" s="588">
        <v>378</v>
      </c>
    </row>
    <row r="239" spans="1:17" ht="14.45" customHeight="1" x14ac:dyDescent="0.2">
      <c r="A239" s="569" t="s">
        <v>1707</v>
      </c>
      <c r="B239" s="570" t="s">
        <v>1543</v>
      </c>
      <c r="C239" s="570" t="s">
        <v>1544</v>
      </c>
      <c r="D239" s="570" t="s">
        <v>1571</v>
      </c>
      <c r="E239" s="570" t="s">
        <v>1572</v>
      </c>
      <c r="F239" s="587">
        <v>4</v>
      </c>
      <c r="G239" s="587">
        <v>136</v>
      </c>
      <c r="H239" s="587">
        <v>1.3333333333333333</v>
      </c>
      <c r="I239" s="587">
        <v>34</v>
      </c>
      <c r="J239" s="587">
        <v>3</v>
      </c>
      <c r="K239" s="587">
        <v>102</v>
      </c>
      <c r="L239" s="587">
        <v>1</v>
      </c>
      <c r="M239" s="587">
        <v>34</v>
      </c>
      <c r="N239" s="587">
        <v>7</v>
      </c>
      <c r="O239" s="587">
        <v>245</v>
      </c>
      <c r="P239" s="575">
        <v>2.4019607843137254</v>
      </c>
      <c r="Q239" s="588">
        <v>35</v>
      </c>
    </row>
    <row r="240" spans="1:17" ht="14.45" customHeight="1" x14ac:dyDescent="0.2">
      <c r="A240" s="569" t="s">
        <v>1707</v>
      </c>
      <c r="B240" s="570" t="s">
        <v>1543</v>
      </c>
      <c r="C240" s="570" t="s">
        <v>1544</v>
      </c>
      <c r="D240" s="570" t="s">
        <v>1573</v>
      </c>
      <c r="E240" s="570" t="s">
        <v>1574</v>
      </c>
      <c r="F240" s="587">
        <v>4</v>
      </c>
      <c r="G240" s="587">
        <v>2096</v>
      </c>
      <c r="H240" s="587">
        <v>0.26615873015873015</v>
      </c>
      <c r="I240" s="587">
        <v>524</v>
      </c>
      <c r="J240" s="587">
        <v>15</v>
      </c>
      <c r="K240" s="587">
        <v>7875</v>
      </c>
      <c r="L240" s="587">
        <v>1</v>
      </c>
      <c r="M240" s="587">
        <v>525</v>
      </c>
      <c r="N240" s="587">
        <v>22</v>
      </c>
      <c r="O240" s="587">
        <v>11550</v>
      </c>
      <c r="P240" s="575">
        <v>1.4666666666666666</v>
      </c>
      <c r="Q240" s="588">
        <v>525</v>
      </c>
    </row>
    <row r="241" spans="1:17" ht="14.45" customHeight="1" x14ac:dyDescent="0.2">
      <c r="A241" s="569" t="s">
        <v>1707</v>
      </c>
      <c r="B241" s="570" t="s">
        <v>1543</v>
      </c>
      <c r="C241" s="570" t="s">
        <v>1544</v>
      </c>
      <c r="D241" s="570" t="s">
        <v>1575</v>
      </c>
      <c r="E241" s="570" t="s">
        <v>1576</v>
      </c>
      <c r="F241" s="587">
        <v>7</v>
      </c>
      <c r="G241" s="587">
        <v>399</v>
      </c>
      <c r="H241" s="587">
        <v>6.8793103448275863</v>
      </c>
      <c r="I241" s="587">
        <v>57</v>
      </c>
      <c r="J241" s="587">
        <v>1</v>
      </c>
      <c r="K241" s="587">
        <v>58</v>
      </c>
      <c r="L241" s="587">
        <v>1</v>
      </c>
      <c r="M241" s="587">
        <v>58</v>
      </c>
      <c r="N241" s="587">
        <v>2</v>
      </c>
      <c r="O241" s="587">
        <v>116</v>
      </c>
      <c r="P241" s="575">
        <v>2</v>
      </c>
      <c r="Q241" s="588">
        <v>58</v>
      </c>
    </row>
    <row r="242" spans="1:17" ht="14.45" customHeight="1" x14ac:dyDescent="0.2">
      <c r="A242" s="569" t="s">
        <v>1707</v>
      </c>
      <c r="B242" s="570" t="s">
        <v>1543</v>
      </c>
      <c r="C242" s="570" t="s">
        <v>1544</v>
      </c>
      <c r="D242" s="570" t="s">
        <v>1577</v>
      </c>
      <c r="E242" s="570" t="s">
        <v>1578</v>
      </c>
      <c r="F242" s="587"/>
      <c r="G242" s="587"/>
      <c r="H242" s="587"/>
      <c r="I242" s="587"/>
      <c r="J242" s="587"/>
      <c r="K242" s="587"/>
      <c r="L242" s="587"/>
      <c r="M242" s="587"/>
      <c r="N242" s="587">
        <v>2</v>
      </c>
      <c r="O242" s="587">
        <v>454</v>
      </c>
      <c r="P242" s="575"/>
      <c r="Q242" s="588">
        <v>227</v>
      </c>
    </row>
    <row r="243" spans="1:17" ht="14.45" customHeight="1" x14ac:dyDescent="0.2">
      <c r="A243" s="569" t="s">
        <v>1707</v>
      </c>
      <c r="B243" s="570" t="s">
        <v>1543</v>
      </c>
      <c r="C243" s="570" t="s">
        <v>1544</v>
      </c>
      <c r="D243" s="570" t="s">
        <v>1579</v>
      </c>
      <c r="E243" s="570" t="s">
        <v>1580</v>
      </c>
      <c r="F243" s="587"/>
      <c r="G243" s="587"/>
      <c r="H243" s="587"/>
      <c r="I243" s="587"/>
      <c r="J243" s="587"/>
      <c r="K243" s="587"/>
      <c r="L243" s="587"/>
      <c r="M243" s="587"/>
      <c r="N243" s="587">
        <v>2</v>
      </c>
      <c r="O243" s="587">
        <v>1114</v>
      </c>
      <c r="P243" s="575"/>
      <c r="Q243" s="588">
        <v>557</v>
      </c>
    </row>
    <row r="244" spans="1:17" ht="14.45" customHeight="1" x14ac:dyDescent="0.2">
      <c r="A244" s="569" t="s">
        <v>1707</v>
      </c>
      <c r="B244" s="570" t="s">
        <v>1543</v>
      </c>
      <c r="C244" s="570" t="s">
        <v>1544</v>
      </c>
      <c r="D244" s="570" t="s">
        <v>1581</v>
      </c>
      <c r="E244" s="570" t="s">
        <v>1582</v>
      </c>
      <c r="F244" s="587">
        <v>143</v>
      </c>
      <c r="G244" s="587">
        <v>30602</v>
      </c>
      <c r="H244" s="587">
        <v>1.1244121105232217</v>
      </c>
      <c r="I244" s="587">
        <v>214</v>
      </c>
      <c r="J244" s="587">
        <v>126</v>
      </c>
      <c r="K244" s="587">
        <v>27216</v>
      </c>
      <c r="L244" s="587">
        <v>1</v>
      </c>
      <c r="M244" s="587">
        <v>216</v>
      </c>
      <c r="N244" s="587">
        <v>60</v>
      </c>
      <c r="O244" s="587">
        <v>13020</v>
      </c>
      <c r="P244" s="575">
        <v>0.47839506172839508</v>
      </c>
      <c r="Q244" s="588">
        <v>217</v>
      </c>
    </row>
    <row r="245" spans="1:17" ht="14.45" customHeight="1" x14ac:dyDescent="0.2">
      <c r="A245" s="569" t="s">
        <v>1707</v>
      </c>
      <c r="B245" s="570" t="s">
        <v>1543</v>
      </c>
      <c r="C245" s="570" t="s">
        <v>1544</v>
      </c>
      <c r="D245" s="570" t="s">
        <v>1583</v>
      </c>
      <c r="E245" s="570" t="s">
        <v>1584</v>
      </c>
      <c r="F245" s="587">
        <v>2</v>
      </c>
      <c r="G245" s="587">
        <v>284</v>
      </c>
      <c r="H245" s="587"/>
      <c r="I245" s="587">
        <v>142</v>
      </c>
      <c r="J245" s="587"/>
      <c r="K245" s="587"/>
      <c r="L245" s="587"/>
      <c r="M245" s="587"/>
      <c r="N245" s="587"/>
      <c r="O245" s="587"/>
      <c r="P245" s="575"/>
      <c r="Q245" s="588"/>
    </row>
    <row r="246" spans="1:17" ht="14.45" customHeight="1" x14ac:dyDescent="0.2">
      <c r="A246" s="569" t="s">
        <v>1707</v>
      </c>
      <c r="B246" s="570" t="s">
        <v>1543</v>
      </c>
      <c r="C246" s="570" t="s">
        <v>1544</v>
      </c>
      <c r="D246" s="570" t="s">
        <v>1589</v>
      </c>
      <c r="E246" s="570" t="s">
        <v>1590</v>
      </c>
      <c r="F246" s="587">
        <v>70</v>
      </c>
      <c r="G246" s="587">
        <v>1190</v>
      </c>
      <c r="H246" s="587">
        <v>0.83333333333333337</v>
      </c>
      <c r="I246" s="587">
        <v>17</v>
      </c>
      <c r="J246" s="587">
        <v>84</v>
      </c>
      <c r="K246" s="587">
        <v>1428</v>
      </c>
      <c r="L246" s="587">
        <v>1</v>
      </c>
      <c r="M246" s="587">
        <v>17</v>
      </c>
      <c r="N246" s="587">
        <v>94</v>
      </c>
      <c r="O246" s="587">
        <v>1598</v>
      </c>
      <c r="P246" s="575">
        <v>1.1190476190476191</v>
      </c>
      <c r="Q246" s="588">
        <v>17</v>
      </c>
    </row>
    <row r="247" spans="1:17" ht="14.45" customHeight="1" x14ac:dyDescent="0.2">
      <c r="A247" s="569" t="s">
        <v>1707</v>
      </c>
      <c r="B247" s="570" t="s">
        <v>1543</v>
      </c>
      <c r="C247" s="570" t="s">
        <v>1544</v>
      </c>
      <c r="D247" s="570" t="s">
        <v>1591</v>
      </c>
      <c r="E247" s="570" t="s">
        <v>1592</v>
      </c>
      <c r="F247" s="587">
        <v>3</v>
      </c>
      <c r="G247" s="587">
        <v>429</v>
      </c>
      <c r="H247" s="587">
        <v>1.4895833333333333</v>
      </c>
      <c r="I247" s="587">
        <v>143</v>
      </c>
      <c r="J247" s="587">
        <v>2</v>
      </c>
      <c r="K247" s="587">
        <v>288</v>
      </c>
      <c r="L247" s="587">
        <v>1</v>
      </c>
      <c r="M247" s="587">
        <v>144</v>
      </c>
      <c r="N247" s="587">
        <v>1</v>
      </c>
      <c r="O247" s="587">
        <v>145</v>
      </c>
      <c r="P247" s="575">
        <v>0.50347222222222221</v>
      </c>
      <c r="Q247" s="588">
        <v>145</v>
      </c>
    </row>
    <row r="248" spans="1:17" ht="14.45" customHeight="1" x14ac:dyDescent="0.2">
      <c r="A248" s="569" t="s">
        <v>1707</v>
      </c>
      <c r="B248" s="570" t="s">
        <v>1543</v>
      </c>
      <c r="C248" s="570" t="s">
        <v>1544</v>
      </c>
      <c r="D248" s="570" t="s">
        <v>1593</v>
      </c>
      <c r="E248" s="570" t="s">
        <v>1594</v>
      </c>
      <c r="F248" s="587">
        <v>1</v>
      </c>
      <c r="G248" s="587">
        <v>65</v>
      </c>
      <c r="H248" s="587"/>
      <c r="I248" s="587">
        <v>65</v>
      </c>
      <c r="J248" s="587"/>
      <c r="K248" s="587"/>
      <c r="L248" s="587"/>
      <c r="M248" s="587"/>
      <c r="N248" s="587"/>
      <c r="O248" s="587"/>
      <c r="P248" s="575"/>
      <c r="Q248" s="588"/>
    </row>
    <row r="249" spans="1:17" ht="14.45" customHeight="1" x14ac:dyDescent="0.2">
      <c r="A249" s="569" t="s">
        <v>1707</v>
      </c>
      <c r="B249" s="570" t="s">
        <v>1543</v>
      </c>
      <c r="C249" s="570" t="s">
        <v>1544</v>
      </c>
      <c r="D249" s="570" t="s">
        <v>1597</v>
      </c>
      <c r="E249" s="570" t="s">
        <v>1598</v>
      </c>
      <c r="F249" s="587">
        <v>471</v>
      </c>
      <c r="G249" s="587">
        <v>64527</v>
      </c>
      <c r="H249" s="587">
        <v>0.96409681757059618</v>
      </c>
      <c r="I249" s="587">
        <v>137</v>
      </c>
      <c r="J249" s="587">
        <v>485</v>
      </c>
      <c r="K249" s="587">
        <v>66930</v>
      </c>
      <c r="L249" s="587">
        <v>1</v>
      </c>
      <c r="M249" s="587">
        <v>138</v>
      </c>
      <c r="N249" s="587">
        <v>434</v>
      </c>
      <c r="O249" s="587">
        <v>60326</v>
      </c>
      <c r="P249" s="575">
        <v>0.90132974749738537</v>
      </c>
      <c r="Q249" s="588">
        <v>139</v>
      </c>
    </row>
    <row r="250" spans="1:17" ht="14.45" customHeight="1" x14ac:dyDescent="0.2">
      <c r="A250" s="569" t="s">
        <v>1707</v>
      </c>
      <c r="B250" s="570" t="s">
        <v>1543</v>
      </c>
      <c r="C250" s="570" t="s">
        <v>1544</v>
      </c>
      <c r="D250" s="570" t="s">
        <v>1599</v>
      </c>
      <c r="E250" s="570" t="s">
        <v>1600</v>
      </c>
      <c r="F250" s="587">
        <v>78</v>
      </c>
      <c r="G250" s="587">
        <v>7098</v>
      </c>
      <c r="H250" s="587">
        <v>0.67088846880907371</v>
      </c>
      <c r="I250" s="587">
        <v>91</v>
      </c>
      <c r="J250" s="587">
        <v>115</v>
      </c>
      <c r="K250" s="587">
        <v>10580</v>
      </c>
      <c r="L250" s="587">
        <v>1</v>
      </c>
      <c r="M250" s="587">
        <v>92</v>
      </c>
      <c r="N250" s="587">
        <v>119</v>
      </c>
      <c r="O250" s="587">
        <v>11067</v>
      </c>
      <c r="P250" s="575">
        <v>1.0460302457466919</v>
      </c>
      <c r="Q250" s="588">
        <v>93</v>
      </c>
    </row>
    <row r="251" spans="1:17" ht="14.45" customHeight="1" x14ac:dyDescent="0.2">
      <c r="A251" s="569" t="s">
        <v>1707</v>
      </c>
      <c r="B251" s="570" t="s">
        <v>1543</v>
      </c>
      <c r="C251" s="570" t="s">
        <v>1544</v>
      </c>
      <c r="D251" s="570" t="s">
        <v>1601</v>
      </c>
      <c r="E251" s="570" t="s">
        <v>1602</v>
      </c>
      <c r="F251" s="587">
        <v>189</v>
      </c>
      <c r="G251" s="587">
        <v>26082</v>
      </c>
      <c r="H251" s="587">
        <v>0.9753926701570681</v>
      </c>
      <c r="I251" s="587">
        <v>138</v>
      </c>
      <c r="J251" s="587">
        <v>191</v>
      </c>
      <c r="K251" s="587">
        <v>26740</v>
      </c>
      <c r="L251" s="587">
        <v>1</v>
      </c>
      <c r="M251" s="587">
        <v>140</v>
      </c>
      <c r="N251" s="587">
        <v>155</v>
      </c>
      <c r="O251" s="587">
        <v>21855</v>
      </c>
      <c r="P251" s="575">
        <v>0.81731488406881081</v>
      </c>
      <c r="Q251" s="588">
        <v>141</v>
      </c>
    </row>
    <row r="252" spans="1:17" ht="14.45" customHeight="1" x14ac:dyDescent="0.2">
      <c r="A252" s="569" t="s">
        <v>1707</v>
      </c>
      <c r="B252" s="570" t="s">
        <v>1543</v>
      </c>
      <c r="C252" s="570" t="s">
        <v>1544</v>
      </c>
      <c r="D252" s="570" t="s">
        <v>1603</v>
      </c>
      <c r="E252" s="570" t="s">
        <v>1604</v>
      </c>
      <c r="F252" s="587">
        <v>7</v>
      </c>
      <c r="G252" s="587">
        <v>462</v>
      </c>
      <c r="H252" s="587"/>
      <c r="I252" s="587">
        <v>66</v>
      </c>
      <c r="J252" s="587"/>
      <c r="K252" s="587"/>
      <c r="L252" s="587"/>
      <c r="M252" s="587"/>
      <c r="N252" s="587">
        <v>11</v>
      </c>
      <c r="O252" s="587">
        <v>737</v>
      </c>
      <c r="P252" s="575"/>
      <c r="Q252" s="588">
        <v>67</v>
      </c>
    </row>
    <row r="253" spans="1:17" ht="14.45" customHeight="1" x14ac:dyDescent="0.2">
      <c r="A253" s="569" t="s">
        <v>1707</v>
      </c>
      <c r="B253" s="570" t="s">
        <v>1543</v>
      </c>
      <c r="C253" s="570" t="s">
        <v>1544</v>
      </c>
      <c r="D253" s="570" t="s">
        <v>1605</v>
      </c>
      <c r="E253" s="570" t="s">
        <v>1606</v>
      </c>
      <c r="F253" s="587">
        <v>14</v>
      </c>
      <c r="G253" s="587">
        <v>4592</v>
      </c>
      <c r="H253" s="587">
        <v>0.28484585323491096</v>
      </c>
      <c r="I253" s="587">
        <v>328</v>
      </c>
      <c r="J253" s="587">
        <v>49</v>
      </c>
      <c r="K253" s="587">
        <v>16121</v>
      </c>
      <c r="L253" s="587">
        <v>1</v>
      </c>
      <c r="M253" s="587">
        <v>329</v>
      </c>
      <c r="N253" s="587">
        <v>33</v>
      </c>
      <c r="O253" s="587">
        <v>10857</v>
      </c>
      <c r="P253" s="575">
        <v>0.67346938775510201</v>
      </c>
      <c r="Q253" s="588">
        <v>329</v>
      </c>
    </row>
    <row r="254" spans="1:17" ht="14.45" customHeight="1" x14ac:dyDescent="0.2">
      <c r="A254" s="569" t="s">
        <v>1707</v>
      </c>
      <c r="B254" s="570" t="s">
        <v>1543</v>
      </c>
      <c r="C254" s="570" t="s">
        <v>1544</v>
      </c>
      <c r="D254" s="570" t="s">
        <v>1611</v>
      </c>
      <c r="E254" s="570" t="s">
        <v>1612</v>
      </c>
      <c r="F254" s="587"/>
      <c r="G254" s="587"/>
      <c r="H254" s="587"/>
      <c r="I254" s="587"/>
      <c r="J254" s="587">
        <v>1</v>
      </c>
      <c r="K254" s="587">
        <v>72</v>
      </c>
      <c r="L254" s="587">
        <v>1</v>
      </c>
      <c r="M254" s="587">
        <v>72</v>
      </c>
      <c r="N254" s="587">
        <v>1</v>
      </c>
      <c r="O254" s="587">
        <v>73</v>
      </c>
      <c r="P254" s="575">
        <v>1.0138888888888888</v>
      </c>
      <c r="Q254" s="588">
        <v>73</v>
      </c>
    </row>
    <row r="255" spans="1:17" ht="14.45" customHeight="1" x14ac:dyDescent="0.2">
      <c r="A255" s="569" t="s">
        <v>1707</v>
      </c>
      <c r="B255" s="570" t="s">
        <v>1543</v>
      </c>
      <c r="C255" s="570" t="s">
        <v>1544</v>
      </c>
      <c r="D255" s="570" t="s">
        <v>1613</v>
      </c>
      <c r="E255" s="570" t="s">
        <v>1614</v>
      </c>
      <c r="F255" s="587">
        <v>93</v>
      </c>
      <c r="G255" s="587">
        <v>4743</v>
      </c>
      <c r="H255" s="587">
        <v>0.86048621190130625</v>
      </c>
      <c r="I255" s="587">
        <v>51</v>
      </c>
      <c r="J255" s="587">
        <v>106</v>
      </c>
      <c r="K255" s="587">
        <v>5512</v>
      </c>
      <c r="L255" s="587">
        <v>1</v>
      </c>
      <c r="M255" s="587">
        <v>52</v>
      </c>
      <c r="N255" s="587">
        <v>71</v>
      </c>
      <c r="O255" s="587">
        <v>3692</v>
      </c>
      <c r="P255" s="575">
        <v>0.66981132075471694</v>
      </c>
      <c r="Q255" s="588">
        <v>52</v>
      </c>
    </row>
    <row r="256" spans="1:17" ht="14.45" customHeight="1" x14ac:dyDescent="0.2">
      <c r="A256" s="569" t="s">
        <v>1707</v>
      </c>
      <c r="B256" s="570" t="s">
        <v>1543</v>
      </c>
      <c r="C256" s="570" t="s">
        <v>1544</v>
      </c>
      <c r="D256" s="570" t="s">
        <v>1621</v>
      </c>
      <c r="E256" s="570" t="s">
        <v>1622</v>
      </c>
      <c r="F256" s="587">
        <v>1</v>
      </c>
      <c r="G256" s="587">
        <v>207</v>
      </c>
      <c r="H256" s="587"/>
      <c r="I256" s="587">
        <v>207</v>
      </c>
      <c r="J256" s="587"/>
      <c r="K256" s="587"/>
      <c r="L256" s="587"/>
      <c r="M256" s="587"/>
      <c r="N256" s="587"/>
      <c r="O256" s="587"/>
      <c r="P256" s="575"/>
      <c r="Q256" s="588"/>
    </row>
    <row r="257" spans="1:17" ht="14.45" customHeight="1" x14ac:dyDescent="0.2">
      <c r="A257" s="569" t="s">
        <v>1707</v>
      </c>
      <c r="B257" s="570" t="s">
        <v>1543</v>
      </c>
      <c r="C257" s="570" t="s">
        <v>1544</v>
      </c>
      <c r="D257" s="570" t="s">
        <v>1623</v>
      </c>
      <c r="E257" s="570" t="s">
        <v>1624</v>
      </c>
      <c r="F257" s="587">
        <v>1</v>
      </c>
      <c r="G257" s="587">
        <v>763</v>
      </c>
      <c r="H257" s="587"/>
      <c r="I257" s="587">
        <v>763</v>
      </c>
      <c r="J257" s="587"/>
      <c r="K257" s="587"/>
      <c r="L257" s="587"/>
      <c r="M257" s="587"/>
      <c r="N257" s="587"/>
      <c r="O257" s="587"/>
      <c r="P257" s="575"/>
      <c r="Q257" s="588"/>
    </row>
    <row r="258" spans="1:17" ht="14.45" customHeight="1" x14ac:dyDescent="0.2">
      <c r="A258" s="569" t="s">
        <v>1707</v>
      </c>
      <c r="B258" s="570" t="s">
        <v>1543</v>
      </c>
      <c r="C258" s="570" t="s">
        <v>1544</v>
      </c>
      <c r="D258" s="570" t="s">
        <v>1625</v>
      </c>
      <c r="E258" s="570" t="s">
        <v>1626</v>
      </c>
      <c r="F258" s="587">
        <v>5</v>
      </c>
      <c r="G258" s="587">
        <v>3060</v>
      </c>
      <c r="H258" s="587">
        <v>0.41463414634146339</v>
      </c>
      <c r="I258" s="587">
        <v>612</v>
      </c>
      <c r="J258" s="587">
        <v>12</v>
      </c>
      <c r="K258" s="587">
        <v>7380</v>
      </c>
      <c r="L258" s="587">
        <v>1</v>
      </c>
      <c r="M258" s="587">
        <v>615</v>
      </c>
      <c r="N258" s="587">
        <v>14</v>
      </c>
      <c r="O258" s="587">
        <v>8638</v>
      </c>
      <c r="P258" s="575">
        <v>1.1704607046070461</v>
      </c>
      <c r="Q258" s="588">
        <v>617</v>
      </c>
    </row>
    <row r="259" spans="1:17" ht="14.45" customHeight="1" x14ac:dyDescent="0.2">
      <c r="A259" s="569" t="s">
        <v>1707</v>
      </c>
      <c r="B259" s="570" t="s">
        <v>1543</v>
      </c>
      <c r="C259" s="570" t="s">
        <v>1544</v>
      </c>
      <c r="D259" s="570" t="s">
        <v>1627</v>
      </c>
      <c r="E259" s="570" t="s">
        <v>1628</v>
      </c>
      <c r="F259" s="587"/>
      <c r="G259" s="587"/>
      <c r="H259" s="587"/>
      <c r="I259" s="587"/>
      <c r="J259" s="587">
        <v>2</v>
      </c>
      <c r="K259" s="587">
        <v>1652</v>
      </c>
      <c r="L259" s="587">
        <v>1</v>
      </c>
      <c r="M259" s="587">
        <v>826</v>
      </c>
      <c r="N259" s="587"/>
      <c r="O259" s="587"/>
      <c r="P259" s="575"/>
      <c r="Q259" s="588"/>
    </row>
    <row r="260" spans="1:17" ht="14.45" customHeight="1" x14ac:dyDescent="0.2">
      <c r="A260" s="569" t="s">
        <v>1707</v>
      </c>
      <c r="B260" s="570" t="s">
        <v>1543</v>
      </c>
      <c r="C260" s="570" t="s">
        <v>1544</v>
      </c>
      <c r="D260" s="570" t="s">
        <v>1635</v>
      </c>
      <c r="E260" s="570" t="s">
        <v>1636</v>
      </c>
      <c r="F260" s="587">
        <v>143</v>
      </c>
      <c r="G260" s="587">
        <v>38896</v>
      </c>
      <c r="H260" s="587">
        <v>1.1225396825396825</v>
      </c>
      <c r="I260" s="587">
        <v>272</v>
      </c>
      <c r="J260" s="587">
        <v>126</v>
      </c>
      <c r="K260" s="587">
        <v>34650</v>
      </c>
      <c r="L260" s="587">
        <v>1</v>
      </c>
      <c r="M260" s="587">
        <v>275</v>
      </c>
      <c r="N260" s="587">
        <v>60</v>
      </c>
      <c r="O260" s="587">
        <v>16560</v>
      </c>
      <c r="P260" s="575">
        <v>0.47792207792207791</v>
      </c>
      <c r="Q260" s="588">
        <v>276</v>
      </c>
    </row>
    <row r="261" spans="1:17" ht="14.45" customHeight="1" x14ac:dyDescent="0.2">
      <c r="A261" s="569" t="s">
        <v>1707</v>
      </c>
      <c r="B261" s="570" t="s">
        <v>1543</v>
      </c>
      <c r="C261" s="570" t="s">
        <v>1544</v>
      </c>
      <c r="D261" s="570" t="s">
        <v>1651</v>
      </c>
      <c r="E261" s="570" t="s">
        <v>1652</v>
      </c>
      <c r="F261" s="587">
        <v>2</v>
      </c>
      <c r="G261" s="587">
        <v>2986</v>
      </c>
      <c r="H261" s="587">
        <v>0.24949866310160429</v>
      </c>
      <c r="I261" s="587">
        <v>1493</v>
      </c>
      <c r="J261" s="587">
        <v>8</v>
      </c>
      <c r="K261" s="587">
        <v>11968</v>
      </c>
      <c r="L261" s="587">
        <v>1</v>
      </c>
      <c r="M261" s="587">
        <v>1496</v>
      </c>
      <c r="N261" s="587">
        <v>7</v>
      </c>
      <c r="O261" s="587">
        <v>10486</v>
      </c>
      <c r="P261" s="575">
        <v>0.87616978609625673</v>
      </c>
      <c r="Q261" s="588">
        <v>1498</v>
      </c>
    </row>
    <row r="262" spans="1:17" ht="14.45" customHeight="1" x14ac:dyDescent="0.2">
      <c r="A262" s="569" t="s">
        <v>1707</v>
      </c>
      <c r="B262" s="570" t="s">
        <v>1543</v>
      </c>
      <c r="C262" s="570" t="s">
        <v>1544</v>
      </c>
      <c r="D262" s="570" t="s">
        <v>1653</v>
      </c>
      <c r="E262" s="570" t="s">
        <v>1654</v>
      </c>
      <c r="F262" s="587">
        <v>79</v>
      </c>
      <c r="G262" s="587">
        <v>25833</v>
      </c>
      <c r="H262" s="587">
        <v>0.68876979683250683</v>
      </c>
      <c r="I262" s="587">
        <v>327</v>
      </c>
      <c r="J262" s="587">
        <v>114</v>
      </c>
      <c r="K262" s="587">
        <v>37506</v>
      </c>
      <c r="L262" s="587">
        <v>1</v>
      </c>
      <c r="M262" s="587">
        <v>329</v>
      </c>
      <c r="N262" s="587">
        <v>95</v>
      </c>
      <c r="O262" s="587">
        <v>31445</v>
      </c>
      <c r="P262" s="575">
        <v>0.83839918946301928</v>
      </c>
      <c r="Q262" s="588">
        <v>331</v>
      </c>
    </row>
    <row r="263" spans="1:17" ht="14.45" customHeight="1" x14ac:dyDescent="0.2">
      <c r="A263" s="569" t="s">
        <v>1707</v>
      </c>
      <c r="B263" s="570" t="s">
        <v>1543</v>
      </c>
      <c r="C263" s="570" t="s">
        <v>1544</v>
      </c>
      <c r="D263" s="570" t="s">
        <v>1655</v>
      </c>
      <c r="E263" s="570" t="s">
        <v>1656</v>
      </c>
      <c r="F263" s="587"/>
      <c r="G263" s="587"/>
      <c r="H263" s="587"/>
      <c r="I263" s="587"/>
      <c r="J263" s="587">
        <v>1</v>
      </c>
      <c r="K263" s="587">
        <v>891</v>
      </c>
      <c r="L263" s="587">
        <v>1</v>
      </c>
      <c r="M263" s="587">
        <v>891</v>
      </c>
      <c r="N263" s="587">
        <v>33</v>
      </c>
      <c r="O263" s="587">
        <v>29502</v>
      </c>
      <c r="P263" s="575">
        <v>33.111111111111114</v>
      </c>
      <c r="Q263" s="588">
        <v>894</v>
      </c>
    </row>
    <row r="264" spans="1:17" ht="14.45" customHeight="1" x14ac:dyDescent="0.2">
      <c r="A264" s="569" t="s">
        <v>1707</v>
      </c>
      <c r="B264" s="570" t="s">
        <v>1543</v>
      </c>
      <c r="C264" s="570" t="s">
        <v>1544</v>
      </c>
      <c r="D264" s="570" t="s">
        <v>1659</v>
      </c>
      <c r="E264" s="570" t="s">
        <v>1660</v>
      </c>
      <c r="F264" s="587">
        <v>335</v>
      </c>
      <c r="G264" s="587">
        <v>87435</v>
      </c>
      <c r="H264" s="587">
        <v>0.81395457084341838</v>
      </c>
      <c r="I264" s="587">
        <v>261</v>
      </c>
      <c r="J264" s="587">
        <v>410</v>
      </c>
      <c r="K264" s="587">
        <v>107420</v>
      </c>
      <c r="L264" s="587">
        <v>1</v>
      </c>
      <c r="M264" s="587">
        <v>262</v>
      </c>
      <c r="N264" s="587">
        <v>379</v>
      </c>
      <c r="O264" s="587">
        <v>100056</v>
      </c>
      <c r="P264" s="575">
        <v>0.93144665797803017</v>
      </c>
      <c r="Q264" s="588">
        <v>264</v>
      </c>
    </row>
    <row r="265" spans="1:17" ht="14.45" customHeight="1" x14ac:dyDescent="0.2">
      <c r="A265" s="569" t="s">
        <v>1707</v>
      </c>
      <c r="B265" s="570" t="s">
        <v>1543</v>
      </c>
      <c r="C265" s="570" t="s">
        <v>1544</v>
      </c>
      <c r="D265" s="570" t="s">
        <v>1661</v>
      </c>
      <c r="E265" s="570" t="s">
        <v>1662</v>
      </c>
      <c r="F265" s="587">
        <v>2</v>
      </c>
      <c r="G265" s="587">
        <v>330</v>
      </c>
      <c r="H265" s="587">
        <v>0.66265060240963858</v>
      </c>
      <c r="I265" s="587">
        <v>165</v>
      </c>
      <c r="J265" s="587">
        <v>3</v>
      </c>
      <c r="K265" s="587">
        <v>498</v>
      </c>
      <c r="L265" s="587">
        <v>1</v>
      </c>
      <c r="M265" s="587">
        <v>166</v>
      </c>
      <c r="N265" s="587">
        <v>8</v>
      </c>
      <c r="O265" s="587">
        <v>1336</v>
      </c>
      <c r="P265" s="575">
        <v>2.6827309236947792</v>
      </c>
      <c r="Q265" s="588">
        <v>167</v>
      </c>
    </row>
    <row r="266" spans="1:17" ht="14.45" customHeight="1" x14ac:dyDescent="0.2">
      <c r="A266" s="569" t="s">
        <v>1707</v>
      </c>
      <c r="B266" s="570" t="s">
        <v>1543</v>
      </c>
      <c r="C266" s="570" t="s">
        <v>1544</v>
      </c>
      <c r="D266" s="570" t="s">
        <v>1663</v>
      </c>
      <c r="E266" s="570" t="s">
        <v>1664</v>
      </c>
      <c r="F266" s="587"/>
      <c r="G266" s="587"/>
      <c r="H266" s="587"/>
      <c r="I266" s="587"/>
      <c r="J266" s="587"/>
      <c r="K266" s="587"/>
      <c r="L266" s="587"/>
      <c r="M266" s="587"/>
      <c r="N266" s="587">
        <v>1</v>
      </c>
      <c r="O266" s="587">
        <v>1081</v>
      </c>
      <c r="P266" s="575"/>
      <c r="Q266" s="588">
        <v>1081</v>
      </c>
    </row>
    <row r="267" spans="1:17" ht="14.45" customHeight="1" x14ac:dyDescent="0.2">
      <c r="A267" s="569" t="s">
        <v>1707</v>
      </c>
      <c r="B267" s="570" t="s">
        <v>1543</v>
      </c>
      <c r="C267" s="570" t="s">
        <v>1544</v>
      </c>
      <c r="D267" s="570" t="s">
        <v>1665</v>
      </c>
      <c r="E267" s="570" t="s">
        <v>1666</v>
      </c>
      <c r="F267" s="587"/>
      <c r="G267" s="587"/>
      <c r="H267" s="587"/>
      <c r="I267" s="587"/>
      <c r="J267" s="587">
        <v>1</v>
      </c>
      <c r="K267" s="587">
        <v>152</v>
      </c>
      <c r="L267" s="587">
        <v>1</v>
      </c>
      <c r="M267" s="587">
        <v>152</v>
      </c>
      <c r="N267" s="587">
        <v>2</v>
      </c>
      <c r="O267" s="587">
        <v>306</v>
      </c>
      <c r="P267" s="575">
        <v>2.013157894736842</v>
      </c>
      <c r="Q267" s="588">
        <v>153</v>
      </c>
    </row>
    <row r="268" spans="1:17" ht="14.45" customHeight="1" x14ac:dyDescent="0.2">
      <c r="A268" s="569" t="s">
        <v>1707</v>
      </c>
      <c r="B268" s="570" t="s">
        <v>1543</v>
      </c>
      <c r="C268" s="570" t="s">
        <v>1544</v>
      </c>
      <c r="D268" s="570" t="s">
        <v>1667</v>
      </c>
      <c r="E268" s="570" t="s">
        <v>1668</v>
      </c>
      <c r="F268" s="587"/>
      <c r="G268" s="587"/>
      <c r="H268" s="587"/>
      <c r="I268" s="587"/>
      <c r="J268" s="587"/>
      <c r="K268" s="587"/>
      <c r="L268" s="587"/>
      <c r="M268" s="587"/>
      <c r="N268" s="587">
        <v>1</v>
      </c>
      <c r="O268" s="587">
        <v>0</v>
      </c>
      <c r="P268" s="575"/>
      <c r="Q268" s="588">
        <v>0</v>
      </c>
    </row>
    <row r="269" spans="1:17" ht="14.45" customHeight="1" x14ac:dyDescent="0.2">
      <c r="A269" s="569" t="s">
        <v>1542</v>
      </c>
      <c r="B269" s="570" t="s">
        <v>1543</v>
      </c>
      <c r="C269" s="570" t="s">
        <v>1544</v>
      </c>
      <c r="D269" s="570" t="s">
        <v>1545</v>
      </c>
      <c r="E269" s="570" t="s">
        <v>1546</v>
      </c>
      <c r="F269" s="587">
        <v>90</v>
      </c>
      <c r="G269" s="587">
        <v>15660</v>
      </c>
      <c r="H269" s="587">
        <v>1.0912891986062718</v>
      </c>
      <c r="I269" s="587">
        <v>174</v>
      </c>
      <c r="J269" s="587">
        <v>82</v>
      </c>
      <c r="K269" s="587">
        <v>14350</v>
      </c>
      <c r="L269" s="587">
        <v>1</v>
      </c>
      <c r="M269" s="587">
        <v>175</v>
      </c>
      <c r="N269" s="587">
        <v>89</v>
      </c>
      <c r="O269" s="587">
        <v>15664</v>
      </c>
      <c r="P269" s="575">
        <v>1.091567944250871</v>
      </c>
      <c r="Q269" s="588">
        <v>176</v>
      </c>
    </row>
    <row r="270" spans="1:17" ht="14.45" customHeight="1" x14ac:dyDescent="0.2">
      <c r="A270" s="569" t="s">
        <v>1542</v>
      </c>
      <c r="B270" s="570" t="s">
        <v>1543</v>
      </c>
      <c r="C270" s="570" t="s">
        <v>1544</v>
      </c>
      <c r="D270" s="570" t="s">
        <v>1547</v>
      </c>
      <c r="E270" s="570" t="s">
        <v>1548</v>
      </c>
      <c r="F270" s="587"/>
      <c r="G270" s="587"/>
      <c r="H270" s="587"/>
      <c r="I270" s="587"/>
      <c r="J270" s="587">
        <v>0</v>
      </c>
      <c r="K270" s="587">
        <v>0</v>
      </c>
      <c r="L270" s="587"/>
      <c r="M270" s="587"/>
      <c r="N270" s="587">
        <v>0</v>
      </c>
      <c r="O270" s="587">
        <v>0</v>
      </c>
      <c r="P270" s="575"/>
      <c r="Q270" s="588"/>
    </row>
    <row r="271" spans="1:17" ht="14.45" customHeight="1" x14ac:dyDescent="0.2">
      <c r="A271" s="569" t="s">
        <v>1542</v>
      </c>
      <c r="B271" s="570" t="s">
        <v>1543</v>
      </c>
      <c r="C271" s="570" t="s">
        <v>1544</v>
      </c>
      <c r="D271" s="570" t="s">
        <v>1553</v>
      </c>
      <c r="E271" s="570" t="s">
        <v>1554</v>
      </c>
      <c r="F271" s="587"/>
      <c r="G271" s="587"/>
      <c r="H271" s="587"/>
      <c r="I271" s="587"/>
      <c r="J271" s="587"/>
      <c r="K271" s="587"/>
      <c r="L271" s="587"/>
      <c r="M271" s="587"/>
      <c r="N271" s="587">
        <v>0</v>
      </c>
      <c r="O271" s="587">
        <v>0</v>
      </c>
      <c r="P271" s="575"/>
      <c r="Q271" s="588"/>
    </row>
    <row r="272" spans="1:17" ht="14.45" customHeight="1" x14ac:dyDescent="0.2">
      <c r="A272" s="569" t="s">
        <v>1542</v>
      </c>
      <c r="B272" s="570" t="s">
        <v>1543</v>
      </c>
      <c r="C272" s="570" t="s">
        <v>1544</v>
      </c>
      <c r="D272" s="570" t="s">
        <v>1559</v>
      </c>
      <c r="E272" s="570" t="s">
        <v>1560</v>
      </c>
      <c r="F272" s="587">
        <v>54</v>
      </c>
      <c r="G272" s="587">
        <v>57780</v>
      </c>
      <c r="H272" s="587">
        <v>1.4958061509785647</v>
      </c>
      <c r="I272" s="587">
        <v>1070</v>
      </c>
      <c r="J272" s="587">
        <v>36</v>
      </c>
      <c r="K272" s="587">
        <v>38628</v>
      </c>
      <c r="L272" s="587">
        <v>1</v>
      </c>
      <c r="M272" s="587">
        <v>1073</v>
      </c>
      <c r="N272" s="587">
        <v>75</v>
      </c>
      <c r="O272" s="587">
        <v>80625</v>
      </c>
      <c r="P272" s="575">
        <v>2.0872165268716993</v>
      </c>
      <c r="Q272" s="588">
        <v>1075</v>
      </c>
    </row>
    <row r="273" spans="1:17" ht="14.45" customHeight="1" x14ac:dyDescent="0.2">
      <c r="A273" s="569" t="s">
        <v>1542</v>
      </c>
      <c r="B273" s="570" t="s">
        <v>1543</v>
      </c>
      <c r="C273" s="570" t="s">
        <v>1544</v>
      </c>
      <c r="D273" s="570" t="s">
        <v>1561</v>
      </c>
      <c r="E273" s="570" t="s">
        <v>1562</v>
      </c>
      <c r="F273" s="587">
        <v>1072</v>
      </c>
      <c r="G273" s="587">
        <v>49312</v>
      </c>
      <c r="H273" s="587">
        <v>0.67255864702673218</v>
      </c>
      <c r="I273" s="587">
        <v>46</v>
      </c>
      <c r="J273" s="587">
        <v>1560</v>
      </c>
      <c r="K273" s="587">
        <v>73320</v>
      </c>
      <c r="L273" s="587">
        <v>1</v>
      </c>
      <c r="M273" s="587">
        <v>47</v>
      </c>
      <c r="N273" s="587">
        <v>1296</v>
      </c>
      <c r="O273" s="587">
        <v>60912</v>
      </c>
      <c r="P273" s="575">
        <v>0.83076923076923082</v>
      </c>
      <c r="Q273" s="588">
        <v>47</v>
      </c>
    </row>
    <row r="274" spans="1:17" ht="14.45" customHeight="1" x14ac:dyDescent="0.2">
      <c r="A274" s="569" t="s">
        <v>1542</v>
      </c>
      <c r="B274" s="570" t="s">
        <v>1543</v>
      </c>
      <c r="C274" s="570" t="s">
        <v>1544</v>
      </c>
      <c r="D274" s="570" t="s">
        <v>1565</v>
      </c>
      <c r="E274" s="570" t="s">
        <v>1566</v>
      </c>
      <c r="F274" s="587">
        <v>4</v>
      </c>
      <c r="G274" s="587">
        <v>204</v>
      </c>
      <c r="H274" s="587"/>
      <c r="I274" s="587">
        <v>51</v>
      </c>
      <c r="J274" s="587"/>
      <c r="K274" s="587"/>
      <c r="L274" s="587"/>
      <c r="M274" s="587"/>
      <c r="N274" s="587"/>
      <c r="O274" s="587"/>
      <c r="P274" s="575"/>
      <c r="Q274" s="588"/>
    </row>
    <row r="275" spans="1:17" ht="14.45" customHeight="1" x14ac:dyDescent="0.2">
      <c r="A275" s="569" t="s">
        <v>1542</v>
      </c>
      <c r="B275" s="570" t="s">
        <v>1543</v>
      </c>
      <c r="C275" s="570" t="s">
        <v>1544</v>
      </c>
      <c r="D275" s="570" t="s">
        <v>1569</v>
      </c>
      <c r="E275" s="570" t="s">
        <v>1570</v>
      </c>
      <c r="F275" s="587">
        <v>50</v>
      </c>
      <c r="G275" s="587">
        <v>18850</v>
      </c>
      <c r="H275" s="587">
        <v>1.2786596119929454</v>
      </c>
      <c r="I275" s="587">
        <v>377</v>
      </c>
      <c r="J275" s="587">
        <v>39</v>
      </c>
      <c r="K275" s="587">
        <v>14742</v>
      </c>
      <c r="L275" s="587">
        <v>1</v>
      </c>
      <c r="M275" s="587">
        <v>378</v>
      </c>
      <c r="N275" s="587">
        <v>2</v>
      </c>
      <c r="O275" s="587">
        <v>756</v>
      </c>
      <c r="P275" s="575">
        <v>5.128205128205128E-2</v>
      </c>
      <c r="Q275" s="588">
        <v>378</v>
      </c>
    </row>
    <row r="276" spans="1:17" ht="14.45" customHeight="1" x14ac:dyDescent="0.2">
      <c r="A276" s="569" t="s">
        <v>1542</v>
      </c>
      <c r="B276" s="570" t="s">
        <v>1543</v>
      </c>
      <c r="C276" s="570" t="s">
        <v>1544</v>
      </c>
      <c r="D276" s="570" t="s">
        <v>1571</v>
      </c>
      <c r="E276" s="570" t="s">
        <v>1572</v>
      </c>
      <c r="F276" s="587"/>
      <c r="G276" s="587"/>
      <c r="H276" s="587"/>
      <c r="I276" s="587"/>
      <c r="J276" s="587"/>
      <c r="K276" s="587"/>
      <c r="L276" s="587"/>
      <c r="M276" s="587"/>
      <c r="N276" s="587">
        <v>1</v>
      </c>
      <c r="O276" s="587">
        <v>35</v>
      </c>
      <c r="P276" s="575"/>
      <c r="Q276" s="588">
        <v>35</v>
      </c>
    </row>
    <row r="277" spans="1:17" ht="14.45" customHeight="1" x14ac:dyDescent="0.2">
      <c r="A277" s="569" t="s">
        <v>1542</v>
      </c>
      <c r="B277" s="570" t="s">
        <v>1543</v>
      </c>
      <c r="C277" s="570" t="s">
        <v>1544</v>
      </c>
      <c r="D277" s="570" t="s">
        <v>1573</v>
      </c>
      <c r="E277" s="570" t="s">
        <v>1574</v>
      </c>
      <c r="F277" s="587">
        <v>14</v>
      </c>
      <c r="G277" s="587">
        <v>7336</v>
      </c>
      <c r="H277" s="587">
        <v>0.82196078431372555</v>
      </c>
      <c r="I277" s="587">
        <v>524</v>
      </c>
      <c r="J277" s="587">
        <v>17</v>
      </c>
      <c r="K277" s="587">
        <v>8925</v>
      </c>
      <c r="L277" s="587">
        <v>1</v>
      </c>
      <c r="M277" s="587">
        <v>525</v>
      </c>
      <c r="N277" s="587">
        <v>10</v>
      </c>
      <c r="O277" s="587">
        <v>5250</v>
      </c>
      <c r="P277" s="575">
        <v>0.58823529411764708</v>
      </c>
      <c r="Q277" s="588">
        <v>525</v>
      </c>
    </row>
    <row r="278" spans="1:17" ht="14.45" customHeight="1" x14ac:dyDescent="0.2">
      <c r="A278" s="569" t="s">
        <v>1542</v>
      </c>
      <c r="B278" s="570" t="s">
        <v>1543</v>
      </c>
      <c r="C278" s="570" t="s">
        <v>1544</v>
      </c>
      <c r="D278" s="570" t="s">
        <v>1575</v>
      </c>
      <c r="E278" s="570" t="s">
        <v>1576</v>
      </c>
      <c r="F278" s="587">
        <v>7</v>
      </c>
      <c r="G278" s="587">
        <v>399</v>
      </c>
      <c r="H278" s="587">
        <v>1.7198275862068966</v>
      </c>
      <c r="I278" s="587">
        <v>57</v>
      </c>
      <c r="J278" s="587">
        <v>4</v>
      </c>
      <c r="K278" s="587">
        <v>232</v>
      </c>
      <c r="L278" s="587">
        <v>1</v>
      </c>
      <c r="M278" s="587">
        <v>58</v>
      </c>
      <c r="N278" s="587">
        <v>5</v>
      </c>
      <c r="O278" s="587">
        <v>290</v>
      </c>
      <c r="P278" s="575">
        <v>1.25</v>
      </c>
      <c r="Q278" s="588">
        <v>58</v>
      </c>
    </row>
    <row r="279" spans="1:17" ht="14.45" customHeight="1" x14ac:dyDescent="0.2">
      <c r="A279" s="569" t="s">
        <v>1542</v>
      </c>
      <c r="B279" s="570" t="s">
        <v>1543</v>
      </c>
      <c r="C279" s="570" t="s">
        <v>1544</v>
      </c>
      <c r="D279" s="570" t="s">
        <v>1581</v>
      </c>
      <c r="E279" s="570" t="s">
        <v>1582</v>
      </c>
      <c r="F279" s="587"/>
      <c r="G279" s="587"/>
      <c r="H279" s="587"/>
      <c r="I279" s="587"/>
      <c r="J279" s="587">
        <v>1</v>
      </c>
      <c r="K279" s="587">
        <v>216</v>
      </c>
      <c r="L279" s="587">
        <v>1</v>
      </c>
      <c r="M279" s="587">
        <v>216</v>
      </c>
      <c r="N279" s="587"/>
      <c r="O279" s="587"/>
      <c r="P279" s="575"/>
      <c r="Q279" s="588"/>
    </row>
    <row r="280" spans="1:17" ht="14.45" customHeight="1" x14ac:dyDescent="0.2">
      <c r="A280" s="569" t="s">
        <v>1542</v>
      </c>
      <c r="B280" s="570" t="s">
        <v>1543</v>
      </c>
      <c r="C280" s="570" t="s">
        <v>1544</v>
      </c>
      <c r="D280" s="570" t="s">
        <v>1589</v>
      </c>
      <c r="E280" s="570" t="s">
        <v>1590</v>
      </c>
      <c r="F280" s="587">
        <v>40</v>
      </c>
      <c r="G280" s="587">
        <v>680</v>
      </c>
      <c r="H280" s="587">
        <v>1.1764705882352942</v>
      </c>
      <c r="I280" s="587">
        <v>17</v>
      </c>
      <c r="J280" s="587">
        <v>34</v>
      </c>
      <c r="K280" s="587">
        <v>578</v>
      </c>
      <c r="L280" s="587">
        <v>1</v>
      </c>
      <c r="M280" s="587">
        <v>17</v>
      </c>
      <c r="N280" s="587">
        <v>5</v>
      </c>
      <c r="O280" s="587">
        <v>85</v>
      </c>
      <c r="P280" s="575">
        <v>0.14705882352941177</v>
      </c>
      <c r="Q280" s="588">
        <v>17</v>
      </c>
    </row>
    <row r="281" spans="1:17" ht="14.45" customHeight="1" x14ac:dyDescent="0.2">
      <c r="A281" s="569" t="s">
        <v>1542</v>
      </c>
      <c r="B281" s="570" t="s">
        <v>1543</v>
      </c>
      <c r="C281" s="570" t="s">
        <v>1544</v>
      </c>
      <c r="D281" s="570" t="s">
        <v>1591</v>
      </c>
      <c r="E281" s="570" t="s">
        <v>1592</v>
      </c>
      <c r="F281" s="587">
        <v>1</v>
      </c>
      <c r="G281" s="587">
        <v>143</v>
      </c>
      <c r="H281" s="587">
        <v>0.99305555555555558</v>
      </c>
      <c r="I281" s="587">
        <v>143</v>
      </c>
      <c r="J281" s="587">
        <v>1</v>
      </c>
      <c r="K281" s="587">
        <v>144</v>
      </c>
      <c r="L281" s="587">
        <v>1</v>
      </c>
      <c r="M281" s="587">
        <v>144</v>
      </c>
      <c r="N281" s="587">
        <v>1</v>
      </c>
      <c r="O281" s="587">
        <v>145</v>
      </c>
      <c r="P281" s="575">
        <v>1.0069444444444444</v>
      </c>
      <c r="Q281" s="588">
        <v>145</v>
      </c>
    </row>
    <row r="282" spans="1:17" ht="14.45" customHeight="1" x14ac:dyDescent="0.2">
      <c r="A282" s="569" t="s">
        <v>1542</v>
      </c>
      <c r="B282" s="570" t="s">
        <v>1543</v>
      </c>
      <c r="C282" s="570" t="s">
        <v>1544</v>
      </c>
      <c r="D282" s="570" t="s">
        <v>1595</v>
      </c>
      <c r="E282" s="570" t="s">
        <v>1596</v>
      </c>
      <c r="F282" s="587"/>
      <c r="G282" s="587"/>
      <c r="H282" s="587"/>
      <c r="I282" s="587"/>
      <c r="J282" s="587">
        <v>0</v>
      </c>
      <c r="K282" s="587">
        <v>0</v>
      </c>
      <c r="L282" s="587"/>
      <c r="M282" s="587"/>
      <c r="N282" s="587"/>
      <c r="O282" s="587"/>
      <c r="P282" s="575"/>
      <c r="Q282" s="588"/>
    </row>
    <row r="283" spans="1:17" ht="14.45" customHeight="1" x14ac:dyDescent="0.2">
      <c r="A283" s="569" t="s">
        <v>1542</v>
      </c>
      <c r="B283" s="570" t="s">
        <v>1543</v>
      </c>
      <c r="C283" s="570" t="s">
        <v>1544</v>
      </c>
      <c r="D283" s="570" t="s">
        <v>1597</v>
      </c>
      <c r="E283" s="570" t="s">
        <v>1598</v>
      </c>
      <c r="F283" s="587">
        <v>634</v>
      </c>
      <c r="G283" s="587">
        <v>86858</v>
      </c>
      <c r="H283" s="587">
        <v>0.78381792914252713</v>
      </c>
      <c r="I283" s="587">
        <v>137</v>
      </c>
      <c r="J283" s="587">
        <v>803</v>
      </c>
      <c r="K283" s="587">
        <v>110814</v>
      </c>
      <c r="L283" s="587">
        <v>1</v>
      </c>
      <c r="M283" s="587">
        <v>138</v>
      </c>
      <c r="N283" s="587">
        <v>691</v>
      </c>
      <c r="O283" s="587">
        <v>96049</v>
      </c>
      <c r="P283" s="575">
        <v>0.86675871279802186</v>
      </c>
      <c r="Q283" s="588">
        <v>139</v>
      </c>
    </row>
    <row r="284" spans="1:17" ht="14.45" customHeight="1" x14ac:dyDescent="0.2">
      <c r="A284" s="569" t="s">
        <v>1542</v>
      </c>
      <c r="B284" s="570" t="s">
        <v>1543</v>
      </c>
      <c r="C284" s="570" t="s">
        <v>1544</v>
      </c>
      <c r="D284" s="570" t="s">
        <v>1599</v>
      </c>
      <c r="E284" s="570" t="s">
        <v>1600</v>
      </c>
      <c r="F284" s="587">
        <v>64</v>
      </c>
      <c r="G284" s="587">
        <v>5824</v>
      </c>
      <c r="H284" s="587">
        <v>1.1723027375201289</v>
      </c>
      <c r="I284" s="587">
        <v>91</v>
      </c>
      <c r="J284" s="587">
        <v>54</v>
      </c>
      <c r="K284" s="587">
        <v>4968</v>
      </c>
      <c r="L284" s="587">
        <v>1</v>
      </c>
      <c r="M284" s="587">
        <v>92</v>
      </c>
      <c r="N284" s="587">
        <v>56</v>
      </c>
      <c r="O284" s="587">
        <v>5208</v>
      </c>
      <c r="P284" s="575">
        <v>1.0483091787439613</v>
      </c>
      <c r="Q284" s="588">
        <v>93</v>
      </c>
    </row>
    <row r="285" spans="1:17" ht="14.45" customHeight="1" x14ac:dyDescent="0.2">
      <c r="A285" s="569" t="s">
        <v>1542</v>
      </c>
      <c r="B285" s="570" t="s">
        <v>1543</v>
      </c>
      <c r="C285" s="570" t="s">
        <v>1544</v>
      </c>
      <c r="D285" s="570" t="s">
        <v>1601</v>
      </c>
      <c r="E285" s="570" t="s">
        <v>1602</v>
      </c>
      <c r="F285" s="587">
        <v>12</v>
      </c>
      <c r="G285" s="587">
        <v>1656</v>
      </c>
      <c r="H285" s="587">
        <v>0.56326530612244896</v>
      </c>
      <c r="I285" s="587">
        <v>138</v>
      </c>
      <c r="J285" s="587">
        <v>21</v>
      </c>
      <c r="K285" s="587">
        <v>2940</v>
      </c>
      <c r="L285" s="587">
        <v>1</v>
      </c>
      <c r="M285" s="587">
        <v>140</v>
      </c>
      <c r="N285" s="587">
        <v>22</v>
      </c>
      <c r="O285" s="587">
        <v>3102</v>
      </c>
      <c r="P285" s="575">
        <v>1.0551020408163265</v>
      </c>
      <c r="Q285" s="588">
        <v>141</v>
      </c>
    </row>
    <row r="286" spans="1:17" ht="14.45" customHeight="1" x14ac:dyDescent="0.2">
      <c r="A286" s="569" t="s">
        <v>1542</v>
      </c>
      <c r="B286" s="570" t="s">
        <v>1543</v>
      </c>
      <c r="C286" s="570" t="s">
        <v>1544</v>
      </c>
      <c r="D286" s="570" t="s">
        <v>1603</v>
      </c>
      <c r="E286" s="570" t="s">
        <v>1604</v>
      </c>
      <c r="F286" s="587">
        <v>14</v>
      </c>
      <c r="G286" s="587">
        <v>924</v>
      </c>
      <c r="H286" s="587">
        <v>0.15671641791044777</v>
      </c>
      <c r="I286" s="587">
        <v>66</v>
      </c>
      <c r="J286" s="587">
        <v>88</v>
      </c>
      <c r="K286" s="587">
        <v>5896</v>
      </c>
      <c r="L286" s="587">
        <v>1</v>
      </c>
      <c r="M286" s="587">
        <v>67</v>
      </c>
      <c r="N286" s="587">
        <v>6</v>
      </c>
      <c r="O286" s="587">
        <v>402</v>
      </c>
      <c r="P286" s="575">
        <v>6.8181818181818177E-2</v>
      </c>
      <c r="Q286" s="588">
        <v>67</v>
      </c>
    </row>
    <row r="287" spans="1:17" ht="14.45" customHeight="1" x14ac:dyDescent="0.2">
      <c r="A287" s="569" t="s">
        <v>1542</v>
      </c>
      <c r="B287" s="570" t="s">
        <v>1543</v>
      </c>
      <c r="C287" s="570" t="s">
        <v>1544</v>
      </c>
      <c r="D287" s="570" t="s">
        <v>1605</v>
      </c>
      <c r="E287" s="570" t="s">
        <v>1606</v>
      </c>
      <c r="F287" s="587">
        <v>13</v>
      </c>
      <c r="G287" s="587">
        <v>4264</v>
      </c>
      <c r="H287" s="587">
        <v>2.5920972644376898</v>
      </c>
      <c r="I287" s="587">
        <v>328</v>
      </c>
      <c r="J287" s="587">
        <v>5</v>
      </c>
      <c r="K287" s="587">
        <v>1645</v>
      </c>
      <c r="L287" s="587">
        <v>1</v>
      </c>
      <c r="M287" s="587">
        <v>329</v>
      </c>
      <c r="N287" s="587">
        <v>3</v>
      </c>
      <c r="O287" s="587">
        <v>987</v>
      </c>
      <c r="P287" s="575">
        <v>0.6</v>
      </c>
      <c r="Q287" s="588">
        <v>329</v>
      </c>
    </row>
    <row r="288" spans="1:17" ht="14.45" customHeight="1" x14ac:dyDescent="0.2">
      <c r="A288" s="569" t="s">
        <v>1542</v>
      </c>
      <c r="B288" s="570" t="s">
        <v>1543</v>
      </c>
      <c r="C288" s="570" t="s">
        <v>1544</v>
      </c>
      <c r="D288" s="570" t="s">
        <v>1613</v>
      </c>
      <c r="E288" s="570" t="s">
        <v>1614</v>
      </c>
      <c r="F288" s="587">
        <v>53</v>
      </c>
      <c r="G288" s="587">
        <v>2703</v>
      </c>
      <c r="H288" s="587">
        <v>1.0608320251177394</v>
      </c>
      <c r="I288" s="587">
        <v>51</v>
      </c>
      <c r="J288" s="587">
        <v>49</v>
      </c>
      <c r="K288" s="587">
        <v>2548</v>
      </c>
      <c r="L288" s="587">
        <v>1</v>
      </c>
      <c r="M288" s="587">
        <v>52</v>
      </c>
      <c r="N288" s="587">
        <v>101</v>
      </c>
      <c r="O288" s="587">
        <v>5252</v>
      </c>
      <c r="P288" s="575">
        <v>2.0612244897959182</v>
      </c>
      <c r="Q288" s="588">
        <v>52</v>
      </c>
    </row>
    <row r="289" spans="1:17" ht="14.45" customHeight="1" x14ac:dyDescent="0.2">
      <c r="A289" s="569" t="s">
        <v>1542</v>
      </c>
      <c r="B289" s="570" t="s">
        <v>1543</v>
      </c>
      <c r="C289" s="570" t="s">
        <v>1544</v>
      </c>
      <c r="D289" s="570" t="s">
        <v>1615</v>
      </c>
      <c r="E289" s="570" t="s">
        <v>1616</v>
      </c>
      <c r="F289" s="587"/>
      <c r="G289" s="587"/>
      <c r="H289" s="587"/>
      <c r="I289" s="587"/>
      <c r="J289" s="587">
        <v>1</v>
      </c>
      <c r="K289" s="587">
        <v>131</v>
      </c>
      <c r="L289" s="587">
        <v>1</v>
      </c>
      <c r="M289" s="587">
        <v>131</v>
      </c>
      <c r="N289" s="587"/>
      <c r="O289" s="587"/>
      <c r="P289" s="575"/>
      <c r="Q289" s="588"/>
    </row>
    <row r="290" spans="1:17" ht="14.45" customHeight="1" x14ac:dyDescent="0.2">
      <c r="A290" s="569" t="s">
        <v>1542</v>
      </c>
      <c r="B290" s="570" t="s">
        <v>1543</v>
      </c>
      <c r="C290" s="570" t="s">
        <v>1544</v>
      </c>
      <c r="D290" s="570" t="s">
        <v>1625</v>
      </c>
      <c r="E290" s="570" t="s">
        <v>1626</v>
      </c>
      <c r="F290" s="587">
        <v>14</v>
      </c>
      <c r="G290" s="587">
        <v>8568</v>
      </c>
      <c r="H290" s="587">
        <v>1.393170731707317</v>
      </c>
      <c r="I290" s="587">
        <v>612</v>
      </c>
      <c r="J290" s="587">
        <v>10</v>
      </c>
      <c r="K290" s="587">
        <v>6150</v>
      </c>
      <c r="L290" s="587">
        <v>1</v>
      </c>
      <c r="M290" s="587">
        <v>615</v>
      </c>
      <c r="N290" s="587">
        <v>9</v>
      </c>
      <c r="O290" s="587">
        <v>5553</v>
      </c>
      <c r="P290" s="575">
        <v>0.90292682926829271</v>
      </c>
      <c r="Q290" s="588">
        <v>617</v>
      </c>
    </row>
    <row r="291" spans="1:17" ht="14.45" customHeight="1" x14ac:dyDescent="0.2">
      <c r="A291" s="569" t="s">
        <v>1542</v>
      </c>
      <c r="B291" s="570" t="s">
        <v>1543</v>
      </c>
      <c r="C291" s="570" t="s">
        <v>1544</v>
      </c>
      <c r="D291" s="570" t="s">
        <v>1633</v>
      </c>
      <c r="E291" s="570" t="s">
        <v>1634</v>
      </c>
      <c r="F291" s="587"/>
      <c r="G291" s="587"/>
      <c r="H291" s="587"/>
      <c r="I291" s="587"/>
      <c r="J291" s="587">
        <v>0</v>
      </c>
      <c r="K291" s="587">
        <v>0</v>
      </c>
      <c r="L291" s="587"/>
      <c r="M291" s="587"/>
      <c r="N291" s="587"/>
      <c r="O291" s="587"/>
      <c r="P291" s="575"/>
      <c r="Q291" s="588"/>
    </row>
    <row r="292" spans="1:17" ht="14.45" customHeight="1" x14ac:dyDescent="0.2">
      <c r="A292" s="569" t="s">
        <v>1542</v>
      </c>
      <c r="B292" s="570" t="s">
        <v>1543</v>
      </c>
      <c r="C292" s="570" t="s">
        <v>1544</v>
      </c>
      <c r="D292" s="570" t="s">
        <v>1635</v>
      </c>
      <c r="E292" s="570" t="s">
        <v>1636</v>
      </c>
      <c r="F292" s="587"/>
      <c r="G292" s="587"/>
      <c r="H292" s="587"/>
      <c r="I292" s="587"/>
      <c r="J292" s="587">
        <v>1</v>
      </c>
      <c r="K292" s="587">
        <v>275</v>
      </c>
      <c r="L292" s="587">
        <v>1</v>
      </c>
      <c r="M292" s="587">
        <v>275</v>
      </c>
      <c r="N292" s="587"/>
      <c r="O292" s="587"/>
      <c r="P292" s="575"/>
      <c r="Q292" s="588"/>
    </row>
    <row r="293" spans="1:17" ht="14.45" customHeight="1" x14ac:dyDescent="0.2">
      <c r="A293" s="569" t="s">
        <v>1542</v>
      </c>
      <c r="B293" s="570" t="s">
        <v>1543</v>
      </c>
      <c r="C293" s="570" t="s">
        <v>1544</v>
      </c>
      <c r="D293" s="570" t="s">
        <v>1641</v>
      </c>
      <c r="E293" s="570" t="s">
        <v>1642</v>
      </c>
      <c r="F293" s="587">
        <v>92</v>
      </c>
      <c r="G293" s="587">
        <v>4324</v>
      </c>
      <c r="H293" s="587">
        <v>0.48677248677248675</v>
      </c>
      <c r="I293" s="587">
        <v>47</v>
      </c>
      <c r="J293" s="587">
        <v>189</v>
      </c>
      <c r="K293" s="587">
        <v>8883</v>
      </c>
      <c r="L293" s="587">
        <v>1</v>
      </c>
      <c r="M293" s="587">
        <v>47</v>
      </c>
      <c r="N293" s="587">
        <v>149</v>
      </c>
      <c r="O293" s="587">
        <v>7003</v>
      </c>
      <c r="P293" s="575">
        <v>0.78835978835978837</v>
      </c>
      <c r="Q293" s="588">
        <v>47</v>
      </c>
    </row>
    <row r="294" spans="1:17" ht="14.45" customHeight="1" x14ac:dyDescent="0.2">
      <c r="A294" s="569" t="s">
        <v>1542</v>
      </c>
      <c r="B294" s="570" t="s">
        <v>1543</v>
      </c>
      <c r="C294" s="570" t="s">
        <v>1544</v>
      </c>
      <c r="D294" s="570" t="s">
        <v>1649</v>
      </c>
      <c r="E294" s="570" t="s">
        <v>1650</v>
      </c>
      <c r="F294" s="587">
        <v>3</v>
      </c>
      <c r="G294" s="587">
        <v>726</v>
      </c>
      <c r="H294" s="587"/>
      <c r="I294" s="587">
        <v>242</v>
      </c>
      <c r="J294" s="587"/>
      <c r="K294" s="587"/>
      <c r="L294" s="587"/>
      <c r="M294" s="587"/>
      <c r="N294" s="587"/>
      <c r="O294" s="587"/>
      <c r="P294" s="575"/>
      <c r="Q294" s="588"/>
    </row>
    <row r="295" spans="1:17" ht="14.45" customHeight="1" x14ac:dyDescent="0.2">
      <c r="A295" s="569" t="s">
        <v>1542</v>
      </c>
      <c r="B295" s="570" t="s">
        <v>1543</v>
      </c>
      <c r="C295" s="570" t="s">
        <v>1544</v>
      </c>
      <c r="D295" s="570" t="s">
        <v>1651</v>
      </c>
      <c r="E295" s="570" t="s">
        <v>1652</v>
      </c>
      <c r="F295" s="587">
        <v>25</v>
      </c>
      <c r="G295" s="587">
        <v>37325</v>
      </c>
      <c r="H295" s="587">
        <v>1.2474933155080214</v>
      </c>
      <c r="I295" s="587">
        <v>1493</v>
      </c>
      <c r="J295" s="587">
        <v>20</v>
      </c>
      <c r="K295" s="587">
        <v>29920</v>
      </c>
      <c r="L295" s="587">
        <v>1</v>
      </c>
      <c r="M295" s="587">
        <v>1496</v>
      </c>
      <c r="N295" s="587">
        <v>14</v>
      </c>
      <c r="O295" s="587">
        <v>20972</v>
      </c>
      <c r="P295" s="575">
        <v>0.70093582887700534</v>
      </c>
      <c r="Q295" s="588">
        <v>1498</v>
      </c>
    </row>
    <row r="296" spans="1:17" ht="14.45" customHeight="1" x14ac:dyDescent="0.2">
      <c r="A296" s="569" t="s">
        <v>1542</v>
      </c>
      <c r="B296" s="570" t="s">
        <v>1543</v>
      </c>
      <c r="C296" s="570" t="s">
        <v>1544</v>
      </c>
      <c r="D296" s="570" t="s">
        <v>1653</v>
      </c>
      <c r="E296" s="570" t="s">
        <v>1654</v>
      </c>
      <c r="F296" s="587">
        <v>50</v>
      </c>
      <c r="G296" s="587">
        <v>16350</v>
      </c>
      <c r="H296" s="587">
        <v>1.2742576572363806</v>
      </c>
      <c r="I296" s="587">
        <v>327</v>
      </c>
      <c r="J296" s="587">
        <v>39</v>
      </c>
      <c r="K296" s="587">
        <v>12831</v>
      </c>
      <c r="L296" s="587">
        <v>1</v>
      </c>
      <c r="M296" s="587">
        <v>329</v>
      </c>
      <c r="N296" s="587">
        <v>61</v>
      </c>
      <c r="O296" s="587">
        <v>20191</v>
      </c>
      <c r="P296" s="575">
        <v>1.5736107863767439</v>
      </c>
      <c r="Q296" s="588">
        <v>331</v>
      </c>
    </row>
    <row r="297" spans="1:17" ht="14.45" customHeight="1" x14ac:dyDescent="0.2">
      <c r="A297" s="569" t="s">
        <v>1542</v>
      </c>
      <c r="B297" s="570" t="s">
        <v>1543</v>
      </c>
      <c r="C297" s="570" t="s">
        <v>1544</v>
      </c>
      <c r="D297" s="570" t="s">
        <v>1655</v>
      </c>
      <c r="E297" s="570" t="s">
        <v>1656</v>
      </c>
      <c r="F297" s="587">
        <v>9</v>
      </c>
      <c r="G297" s="587">
        <v>7992</v>
      </c>
      <c r="H297" s="587">
        <v>2.2424242424242422</v>
      </c>
      <c r="I297" s="587">
        <v>888</v>
      </c>
      <c r="J297" s="587">
        <v>4</v>
      </c>
      <c r="K297" s="587">
        <v>3564</v>
      </c>
      <c r="L297" s="587">
        <v>1</v>
      </c>
      <c r="M297" s="587">
        <v>891</v>
      </c>
      <c r="N297" s="587">
        <v>6</v>
      </c>
      <c r="O297" s="587">
        <v>5364</v>
      </c>
      <c r="P297" s="575">
        <v>1.505050505050505</v>
      </c>
      <c r="Q297" s="588">
        <v>894</v>
      </c>
    </row>
    <row r="298" spans="1:17" ht="14.45" customHeight="1" x14ac:dyDescent="0.2">
      <c r="A298" s="569" t="s">
        <v>1542</v>
      </c>
      <c r="B298" s="570" t="s">
        <v>1543</v>
      </c>
      <c r="C298" s="570" t="s">
        <v>1544</v>
      </c>
      <c r="D298" s="570" t="s">
        <v>1659</v>
      </c>
      <c r="E298" s="570" t="s">
        <v>1660</v>
      </c>
      <c r="F298" s="587">
        <v>670</v>
      </c>
      <c r="G298" s="587">
        <v>174870</v>
      </c>
      <c r="H298" s="587">
        <v>0.76629477392836176</v>
      </c>
      <c r="I298" s="587">
        <v>261</v>
      </c>
      <c r="J298" s="587">
        <v>871</v>
      </c>
      <c r="K298" s="587">
        <v>228202</v>
      </c>
      <c r="L298" s="587">
        <v>1</v>
      </c>
      <c r="M298" s="587">
        <v>262</v>
      </c>
      <c r="N298" s="587">
        <v>823</v>
      </c>
      <c r="O298" s="587">
        <v>217272</v>
      </c>
      <c r="P298" s="575">
        <v>0.95210383782788932</v>
      </c>
      <c r="Q298" s="588">
        <v>264</v>
      </c>
    </row>
    <row r="299" spans="1:17" ht="14.45" customHeight="1" x14ac:dyDescent="0.2">
      <c r="A299" s="569" t="s">
        <v>1542</v>
      </c>
      <c r="B299" s="570" t="s">
        <v>1543</v>
      </c>
      <c r="C299" s="570" t="s">
        <v>1544</v>
      </c>
      <c r="D299" s="570" t="s">
        <v>1661</v>
      </c>
      <c r="E299" s="570" t="s">
        <v>1662</v>
      </c>
      <c r="F299" s="587">
        <v>10</v>
      </c>
      <c r="G299" s="587">
        <v>1650</v>
      </c>
      <c r="H299" s="587">
        <v>0.90361445783132532</v>
      </c>
      <c r="I299" s="587">
        <v>165</v>
      </c>
      <c r="J299" s="587">
        <v>11</v>
      </c>
      <c r="K299" s="587">
        <v>1826</v>
      </c>
      <c r="L299" s="587">
        <v>1</v>
      </c>
      <c r="M299" s="587">
        <v>166</v>
      </c>
      <c r="N299" s="587">
        <v>14</v>
      </c>
      <c r="O299" s="587">
        <v>2338</v>
      </c>
      <c r="P299" s="575">
        <v>1.28039430449069</v>
      </c>
      <c r="Q299" s="588">
        <v>167</v>
      </c>
    </row>
    <row r="300" spans="1:17" ht="14.45" customHeight="1" x14ac:dyDescent="0.2">
      <c r="A300" s="569" t="s">
        <v>1542</v>
      </c>
      <c r="B300" s="570" t="s">
        <v>1543</v>
      </c>
      <c r="C300" s="570" t="s">
        <v>1544</v>
      </c>
      <c r="D300" s="570" t="s">
        <v>1667</v>
      </c>
      <c r="E300" s="570" t="s">
        <v>1668</v>
      </c>
      <c r="F300" s="587"/>
      <c r="G300" s="587"/>
      <c r="H300" s="587"/>
      <c r="I300" s="587"/>
      <c r="J300" s="587"/>
      <c r="K300" s="587"/>
      <c r="L300" s="587"/>
      <c r="M300" s="587"/>
      <c r="N300" s="587">
        <v>1</v>
      </c>
      <c r="O300" s="587">
        <v>0</v>
      </c>
      <c r="P300" s="575"/>
      <c r="Q300" s="588">
        <v>0</v>
      </c>
    </row>
    <row r="301" spans="1:17" ht="14.45" customHeight="1" x14ac:dyDescent="0.2">
      <c r="A301" s="569" t="s">
        <v>1708</v>
      </c>
      <c r="B301" s="570" t="s">
        <v>1543</v>
      </c>
      <c r="C301" s="570" t="s">
        <v>1544</v>
      </c>
      <c r="D301" s="570" t="s">
        <v>1545</v>
      </c>
      <c r="E301" s="570" t="s">
        <v>1546</v>
      </c>
      <c r="F301" s="587">
        <v>726</v>
      </c>
      <c r="G301" s="587">
        <v>126324</v>
      </c>
      <c r="H301" s="587">
        <v>0.93262458471760801</v>
      </c>
      <c r="I301" s="587">
        <v>174</v>
      </c>
      <c r="J301" s="587">
        <v>774</v>
      </c>
      <c r="K301" s="587">
        <v>135450</v>
      </c>
      <c r="L301" s="587">
        <v>1</v>
      </c>
      <c r="M301" s="587">
        <v>175</v>
      </c>
      <c r="N301" s="587">
        <v>617</v>
      </c>
      <c r="O301" s="587">
        <v>108592</v>
      </c>
      <c r="P301" s="575">
        <v>0.80171280915466958</v>
      </c>
      <c r="Q301" s="588">
        <v>176</v>
      </c>
    </row>
    <row r="302" spans="1:17" ht="14.45" customHeight="1" x14ac:dyDescent="0.2">
      <c r="A302" s="569" t="s">
        <v>1708</v>
      </c>
      <c r="B302" s="570" t="s">
        <v>1543</v>
      </c>
      <c r="C302" s="570" t="s">
        <v>1544</v>
      </c>
      <c r="D302" s="570" t="s">
        <v>1547</v>
      </c>
      <c r="E302" s="570" t="s">
        <v>1548</v>
      </c>
      <c r="F302" s="587"/>
      <c r="G302" s="587"/>
      <c r="H302" s="587"/>
      <c r="I302" s="587"/>
      <c r="J302" s="587">
        <v>2</v>
      </c>
      <c r="K302" s="587">
        <v>390</v>
      </c>
      <c r="L302" s="587">
        <v>1</v>
      </c>
      <c r="M302" s="587">
        <v>195</v>
      </c>
      <c r="N302" s="587">
        <v>1</v>
      </c>
      <c r="O302" s="587">
        <v>196</v>
      </c>
      <c r="P302" s="575">
        <v>0.50256410256410255</v>
      </c>
      <c r="Q302" s="588">
        <v>196</v>
      </c>
    </row>
    <row r="303" spans="1:17" ht="14.45" customHeight="1" x14ac:dyDescent="0.2">
      <c r="A303" s="569" t="s">
        <v>1708</v>
      </c>
      <c r="B303" s="570" t="s">
        <v>1543</v>
      </c>
      <c r="C303" s="570" t="s">
        <v>1544</v>
      </c>
      <c r="D303" s="570" t="s">
        <v>1549</v>
      </c>
      <c r="E303" s="570" t="s">
        <v>1550</v>
      </c>
      <c r="F303" s="587">
        <v>2</v>
      </c>
      <c r="G303" s="587">
        <v>152</v>
      </c>
      <c r="H303" s="587">
        <v>0.65800865800865804</v>
      </c>
      <c r="I303" s="587">
        <v>76</v>
      </c>
      <c r="J303" s="587">
        <v>3</v>
      </c>
      <c r="K303" s="587">
        <v>231</v>
      </c>
      <c r="L303" s="587">
        <v>1</v>
      </c>
      <c r="M303" s="587">
        <v>77</v>
      </c>
      <c r="N303" s="587">
        <v>1</v>
      </c>
      <c r="O303" s="587">
        <v>78</v>
      </c>
      <c r="P303" s="575">
        <v>0.33766233766233766</v>
      </c>
      <c r="Q303" s="588">
        <v>78</v>
      </c>
    </row>
    <row r="304" spans="1:17" ht="14.45" customHeight="1" x14ac:dyDescent="0.2">
      <c r="A304" s="569" t="s">
        <v>1708</v>
      </c>
      <c r="B304" s="570" t="s">
        <v>1543</v>
      </c>
      <c r="C304" s="570" t="s">
        <v>1544</v>
      </c>
      <c r="D304" s="570" t="s">
        <v>1553</v>
      </c>
      <c r="E304" s="570" t="s">
        <v>1554</v>
      </c>
      <c r="F304" s="587"/>
      <c r="G304" s="587"/>
      <c r="H304" s="587"/>
      <c r="I304" s="587"/>
      <c r="J304" s="587"/>
      <c r="K304" s="587"/>
      <c r="L304" s="587"/>
      <c r="M304" s="587"/>
      <c r="N304" s="587">
        <v>1</v>
      </c>
      <c r="O304" s="587">
        <v>261</v>
      </c>
      <c r="P304" s="575"/>
      <c r="Q304" s="588">
        <v>261</v>
      </c>
    </row>
    <row r="305" spans="1:17" ht="14.45" customHeight="1" x14ac:dyDescent="0.2">
      <c r="A305" s="569" t="s">
        <v>1708</v>
      </c>
      <c r="B305" s="570" t="s">
        <v>1543</v>
      </c>
      <c r="C305" s="570" t="s">
        <v>1544</v>
      </c>
      <c r="D305" s="570" t="s">
        <v>1559</v>
      </c>
      <c r="E305" s="570" t="s">
        <v>1560</v>
      </c>
      <c r="F305" s="587">
        <v>360</v>
      </c>
      <c r="G305" s="587">
        <v>385200</v>
      </c>
      <c r="H305" s="587">
        <v>1.0345633320889209</v>
      </c>
      <c r="I305" s="587">
        <v>1070</v>
      </c>
      <c r="J305" s="587">
        <v>347</v>
      </c>
      <c r="K305" s="587">
        <v>372331</v>
      </c>
      <c r="L305" s="587">
        <v>1</v>
      </c>
      <c r="M305" s="587">
        <v>1073</v>
      </c>
      <c r="N305" s="587">
        <v>618</v>
      </c>
      <c r="O305" s="587">
        <v>664350</v>
      </c>
      <c r="P305" s="575">
        <v>1.7842994539804635</v>
      </c>
      <c r="Q305" s="588">
        <v>1075</v>
      </c>
    </row>
    <row r="306" spans="1:17" ht="14.45" customHeight="1" x14ac:dyDescent="0.2">
      <c r="A306" s="569" t="s">
        <v>1708</v>
      </c>
      <c r="B306" s="570" t="s">
        <v>1543</v>
      </c>
      <c r="C306" s="570" t="s">
        <v>1544</v>
      </c>
      <c r="D306" s="570" t="s">
        <v>1561</v>
      </c>
      <c r="E306" s="570" t="s">
        <v>1562</v>
      </c>
      <c r="F306" s="587">
        <v>2036</v>
      </c>
      <c r="G306" s="587">
        <v>93656</v>
      </c>
      <c r="H306" s="587">
        <v>1.1953694367509478</v>
      </c>
      <c r="I306" s="587">
        <v>46</v>
      </c>
      <c r="J306" s="587">
        <v>1667</v>
      </c>
      <c r="K306" s="587">
        <v>78349</v>
      </c>
      <c r="L306" s="587">
        <v>1</v>
      </c>
      <c r="M306" s="587">
        <v>47</v>
      </c>
      <c r="N306" s="587">
        <v>1122</v>
      </c>
      <c r="O306" s="587">
        <v>52734</v>
      </c>
      <c r="P306" s="575">
        <v>0.67306538692261553</v>
      </c>
      <c r="Q306" s="588">
        <v>47</v>
      </c>
    </row>
    <row r="307" spans="1:17" ht="14.45" customHeight="1" x14ac:dyDescent="0.2">
      <c r="A307" s="569" t="s">
        <v>1708</v>
      </c>
      <c r="B307" s="570" t="s">
        <v>1543</v>
      </c>
      <c r="C307" s="570" t="s">
        <v>1544</v>
      </c>
      <c r="D307" s="570" t="s">
        <v>1563</v>
      </c>
      <c r="E307" s="570" t="s">
        <v>1564</v>
      </c>
      <c r="F307" s="587">
        <v>112</v>
      </c>
      <c r="G307" s="587">
        <v>38864</v>
      </c>
      <c r="H307" s="587">
        <v>1.4317712938402594</v>
      </c>
      <c r="I307" s="587">
        <v>347</v>
      </c>
      <c r="J307" s="587">
        <v>78</v>
      </c>
      <c r="K307" s="587">
        <v>27144</v>
      </c>
      <c r="L307" s="587">
        <v>1</v>
      </c>
      <c r="M307" s="587">
        <v>348</v>
      </c>
      <c r="N307" s="587">
        <v>80</v>
      </c>
      <c r="O307" s="587">
        <v>27840</v>
      </c>
      <c r="P307" s="575">
        <v>1.0256410256410255</v>
      </c>
      <c r="Q307" s="588">
        <v>348</v>
      </c>
    </row>
    <row r="308" spans="1:17" ht="14.45" customHeight="1" x14ac:dyDescent="0.2">
      <c r="A308" s="569" t="s">
        <v>1708</v>
      </c>
      <c r="B308" s="570" t="s">
        <v>1543</v>
      </c>
      <c r="C308" s="570" t="s">
        <v>1544</v>
      </c>
      <c r="D308" s="570" t="s">
        <v>1565</v>
      </c>
      <c r="E308" s="570" t="s">
        <v>1566</v>
      </c>
      <c r="F308" s="587">
        <v>218</v>
      </c>
      <c r="G308" s="587">
        <v>11118</v>
      </c>
      <c r="H308" s="587">
        <v>0.91213389121338917</v>
      </c>
      <c r="I308" s="587">
        <v>51</v>
      </c>
      <c r="J308" s="587">
        <v>239</v>
      </c>
      <c r="K308" s="587">
        <v>12189</v>
      </c>
      <c r="L308" s="587">
        <v>1</v>
      </c>
      <c r="M308" s="587">
        <v>51</v>
      </c>
      <c r="N308" s="587">
        <v>213</v>
      </c>
      <c r="O308" s="587">
        <v>11076</v>
      </c>
      <c r="P308" s="575">
        <v>0.90868816145705145</v>
      </c>
      <c r="Q308" s="588">
        <v>52</v>
      </c>
    </row>
    <row r="309" spans="1:17" ht="14.45" customHeight="1" x14ac:dyDescent="0.2">
      <c r="A309" s="569" t="s">
        <v>1708</v>
      </c>
      <c r="B309" s="570" t="s">
        <v>1543</v>
      </c>
      <c r="C309" s="570" t="s">
        <v>1544</v>
      </c>
      <c r="D309" s="570" t="s">
        <v>1569</v>
      </c>
      <c r="E309" s="570" t="s">
        <v>1570</v>
      </c>
      <c r="F309" s="587">
        <v>1497</v>
      </c>
      <c r="G309" s="587">
        <v>564369</v>
      </c>
      <c r="H309" s="587">
        <v>1.0254393424036281</v>
      </c>
      <c r="I309" s="587">
        <v>377</v>
      </c>
      <c r="J309" s="587">
        <v>1456</v>
      </c>
      <c r="K309" s="587">
        <v>550368</v>
      </c>
      <c r="L309" s="587">
        <v>1</v>
      </c>
      <c r="M309" s="587">
        <v>378</v>
      </c>
      <c r="N309" s="587">
        <v>885</v>
      </c>
      <c r="O309" s="587">
        <v>334530</v>
      </c>
      <c r="P309" s="575">
        <v>0.60782967032967028</v>
      </c>
      <c r="Q309" s="588">
        <v>378</v>
      </c>
    </row>
    <row r="310" spans="1:17" ht="14.45" customHeight="1" x14ac:dyDescent="0.2">
      <c r="A310" s="569" t="s">
        <v>1708</v>
      </c>
      <c r="B310" s="570" t="s">
        <v>1543</v>
      </c>
      <c r="C310" s="570" t="s">
        <v>1544</v>
      </c>
      <c r="D310" s="570" t="s">
        <v>1571</v>
      </c>
      <c r="E310" s="570" t="s">
        <v>1572</v>
      </c>
      <c r="F310" s="587"/>
      <c r="G310" s="587"/>
      <c r="H310" s="587"/>
      <c r="I310" s="587"/>
      <c r="J310" s="587"/>
      <c r="K310" s="587"/>
      <c r="L310" s="587"/>
      <c r="M310" s="587"/>
      <c r="N310" s="587">
        <v>1</v>
      </c>
      <c r="O310" s="587">
        <v>35</v>
      </c>
      <c r="P310" s="575"/>
      <c r="Q310" s="588">
        <v>35</v>
      </c>
    </row>
    <row r="311" spans="1:17" ht="14.45" customHeight="1" x14ac:dyDescent="0.2">
      <c r="A311" s="569" t="s">
        <v>1708</v>
      </c>
      <c r="B311" s="570" t="s">
        <v>1543</v>
      </c>
      <c r="C311" s="570" t="s">
        <v>1544</v>
      </c>
      <c r="D311" s="570" t="s">
        <v>1573</v>
      </c>
      <c r="E311" s="570" t="s">
        <v>1574</v>
      </c>
      <c r="F311" s="587">
        <v>929</v>
      </c>
      <c r="G311" s="587">
        <v>486796</v>
      </c>
      <c r="H311" s="587">
        <v>0.90638365219010375</v>
      </c>
      <c r="I311" s="587">
        <v>524</v>
      </c>
      <c r="J311" s="587">
        <v>1023</v>
      </c>
      <c r="K311" s="587">
        <v>537075</v>
      </c>
      <c r="L311" s="587">
        <v>1</v>
      </c>
      <c r="M311" s="587">
        <v>525</v>
      </c>
      <c r="N311" s="587">
        <v>628</v>
      </c>
      <c r="O311" s="587">
        <v>329700</v>
      </c>
      <c r="P311" s="575">
        <v>0.61388074291300099</v>
      </c>
      <c r="Q311" s="588">
        <v>525</v>
      </c>
    </row>
    <row r="312" spans="1:17" ht="14.45" customHeight="1" x14ac:dyDescent="0.2">
      <c r="A312" s="569" t="s">
        <v>1708</v>
      </c>
      <c r="B312" s="570" t="s">
        <v>1543</v>
      </c>
      <c r="C312" s="570" t="s">
        <v>1544</v>
      </c>
      <c r="D312" s="570" t="s">
        <v>1575</v>
      </c>
      <c r="E312" s="570" t="s">
        <v>1576</v>
      </c>
      <c r="F312" s="587">
        <v>129</v>
      </c>
      <c r="G312" s="587">
        <v>7353</v>
      </c>
      <c r="H312" s="587">
        <v>1.6047577477084243</v>
      </c>
      <c r="I312" s="587">
        <v>57</v>
      </c>
      <c r="J312" s="587">
        <v>79</v>
      </c>
      <c r="K312" s="587">
        <v>4582</v>
      </c>
      <c r="L312" s="587">
        <v>1</v>
      </c>
      <c r="M312" s="587">
        <v>58</v>
      </c>
      <c r="N312" s="587">
        <v>47</v>
      </c>
      <c r="O312" s="587">
        <v>2726</v>
      </c>
      <c r="P312" s="575">
        <v>0.59493670886075944</v>
      </c>
      <c r="Q312" s="588">
        <v>58</v>
      </c>
    </row>
    <row r="313" spans="1:17" ht="14.45" customHeight="1" x14ac:dyDescent="0.2">
      <c r="A313" s="569" t="s">
        <v>1708</v>
      </c>
      <c r="B313" s="570" t="s">
        <v>1543</v>
      </c>
      <c r="C313" s="570" t="s">
        <v>1544</v>
      </c>
      <c r="D313" s="570" t="s">
        <v>1577</v>
      </c>
      <c r="E313" s="570" t="s">
        <v>1578</v>
      </c>
      <c r="F313" s="587">
        <v>5</v>
      </c>
      <c r="G313" s="587">
        <v>1125</v>
      </c>
      <c r="H313" s="587">
        <v>0.62223451327433632</v>
      </c>
      <c r="I313" s="587">
        <v>225</v>
      </c>
      <c r="J313" s="587">
        <v>8</v>
      </c>
      <c r="K313" s="587">
        <v>1808</v>
      </c>
      <c r="L313" s="587">
        <v>1</v>
      </c>
      <c r="M313" s="587">
        <v>226</v>
      </c>
      <c r="N313" s="587">
        <v>5</v>
      </c>
      <c r="O313" s="587">
        <v>1135</v>
      </c>
      <c r="P313" s="575">
        <v>0.62776548672566368</v>
      </c>
      <c r="Q313" s="588">
        <v>227</v>
      </c>
    </row>
    <row r="314" spans="1:17" ht="14.45" customHeight="1" x14ac:dyDescent="0.2">
      <c r="A314" s="569" t="s">
        <v>1708</v>
      </c>
      <c r="B314" s="570" t="s">
        <v>1543</v>
      </c>
      <c r="C314" s="570" t="s">
        <v>1544</v>
      </c>
      <c r="D314" s="570" t="s">
        <v>1579</v>
      </c>
      <c r="E314" s="570" t="s">
        <v>1580</v>
      </c>
      <c r="F314" s="587">
        <v>5</v>
      </c>
      <c r="G314" s="587">
        <v>2770</v>
      </c>
      <c r="H314" s="587">
        <v>0.5545545545545546</v>
      </c>
      <c r="I314" s="587">
        <v>554</v>
      </c>
      <c r="J314" s="587">
        <v>9</v>
      </c>
      <c r="K314" s="587">
        <v>4995</v>
      </c>
      <c r="L314" s="587">
        <v>1</v>
      </c>
      <c r="M314" s="587">
        <v>555</v>
      </c>
      <c r="N314" s="587">
        <v>5</v>
      </c>
      <c r="O314" s="587">
        <v>2785</v>
      </c>
      <c r="P314" s="575">
        <v>0.55755755755755754</v>
      </c>
      <c r="Q314" s="588">
        <v>557</v>
      </c>
    </row>
    <row r="315" spans="1:17" ht="14.45" customHeight="1" x14ac:dyDescent="0.2">
      <c r="A315" s="569" t="s">
        <v>1708</v>
      </c>
      <c r="B315" s="570" t="s">
        <v>1543</v>
      </c>
      <c r="C315" s="570" t="s">
        <v>1544</v>
      </c>
      <c r="D315" s="570" t="s">
        <v>1581</v>
      </c>
      <c r="E315" s="570" t="s">
        <v>1582</v>
      </c>
      <c r="F315" s="587">
        <v>2</v>
      </c>
      <c r="G315" s="587">
        <v>428</v>
      </c>
      <c r="H315" s="587">
        <v>0.66049382716049387</v>
      </c>
      <c r="I315" s="587">
        <v>214</v>
      </c>
      <c r="J315" s="587">
        <v>3</v>
      </c>
      <c r="K315" s="587">
        <v>648</v>
      </c>
      <c r="L315" s="587">
        <v>1</v>
      </c>
      <c r="M315" s="587">
        <v>216</v>
      </c>
      <c r="N315" s="587">
        <v>2</v>
      </c>
      <c r="O315" s="587">
        <v>434</v>
      </c>
      <c r="P315" s="575">
        <v>0.66975308641975306</v>
      </c>
      <c r="Q315" s="588">
        <v>217</v>
      </c>
    </row>
    <row r="316" spans="1:17" ht="14.45" customHeight="1" x14ac:dyDescent="0.2">
      <c r="A316" s="569" t="s">
        <v>1708</v>
      </c>
      <c r="B316" s="570" t="s">
        <v>1543</v>
      </c>
      <c r="C316" s="570" t="s">
        <v>1544</v>
      </c>
      <c r="D316" s="570" t="s">
        <v>1583</v>
      </c>
      <c r="E316" s="570" t="s">
        <v>1584</v>
      </c>
      <c r="F316" s="587">
        <v>83</v>
      </c>
      <c r="G316" s="587">
        <v>11786</v>
      </c>
      <c r="H316" s="587">
        <v>0.858537296037296</v>
      </c>
      <c r="I316" s="587">
        <v>142</v>
      </c>
      <c r="J316" s="587">
        <v>96</v>
      </c>
      <c r="K316" s="587">
        <v>13728</v>
      </c>
      <c r="L316" s="587">
        <v>1</v>
      </c>
      <c r="M316" s="587">
        <v>143</v>
      </c>
      <c r="N316" s="587">
        <v>114</v>
      </c>
      <c r="O316" s="587">
        <v>16416</v>
      </c>
      <c r="P316" s="575">
        <v>1.1958041958041958</v>
      </c>
      <c r="Q316" s="588">
        <v>144</v>
      </c>
    </row>
    <row r="317" spans="1:17" ht="14.45" customHeight="1" x14ac:dyDescent="0.2">
      <c r="A317" s="569" t="s">
        <v>1708</v>
      </c>
      <c r="B317" s="570" t="s">
        <v>1543</v>
      </c>
      <c r="C317" s="570" t="s">
        <v>1544</v>
      </c>
      <c r="D317" s="570" t="s">
        <v>1585</v>
      </c>
      <c r="E317" s="570" t="s">
        <v>1586</v>
      </c>
      <c r="F317" s="587"/>
      <c r="G317" s="587"/>
      <c r="H317" s="587"/>
      <c r="I317" s="587"/>
      <c r="J317" s="587">
        <v>5</v>
      </c>
      <c r="K317" s="587">
        <v>1110</v>
      </c>
      <c r="L317" s="587">
        <v>1</v>
      </c>
      <c r="M317" s="587">
        <v>222</v>
      </c>
      <c r="N317" s="587"/>
      <c r="O317" s="587"/>
      <c r="P317" s="575"/>
      <c r="Q317" s="588"/>
    </row>
    <row r="318" spans="1:17" ht="14.45" customHeight="1" x14ac:dyDescent="0.2">
      <c r="A318" s="569" t="s">
        <v>1708</v>
      </c>
      <c r="B318" s="570" t="s">
        <v>1543</v>
      </c>
      <c r="C318" s="570" t="s">
        <v>1544</v>
      </c>
      <c r="D318" s="570" t="s">
        <v>1589</v>
      </c>
      <c r="E318" s="570" t="s">
        <v>1590</v>
      </c>
      <c r="F318" s="587">
        <v>1290</v>
      </c>
      <c r="G318" s="587">
        <v>21930</v>
      </c>
      <c r="H318" s="587">
        <v>0.96340552651232259</v>
      </c>
      <c r="I318" s="587">
        <v>17</v>
      </c>
      <c r="J318" s="587">
        <v>1339</v>
      </c>
      <c r="K318" s="587">
        <v>22763</v>
      </c>
      <c r="L318" s="587">
        <v>1</v>
      </c>
      <c r="M318" s="587">
        <v>17</v>
      </c>
      <c r="N318" s="587">
        <v>888</v>
      </c>
      <c r="O318" s="587">
        <v>15096</v>
      </c>
      <c r="P318" s="575">
        <v>0.66318147871545929</v>
      </c>
      <c r="Q318" s="588">
        <v>17</v>
      </c>
    </row>
    <row r="319" spans="1:17" ht="14.45" customHeight="1" x14ac:dyDescent="0.2">
      <c r="A319" s="569" t="s">
        <v>1708</v>
      </c>
      <c r="B319" s="570" t="s">
        <v>1543</v>
      </c>
      <c r="C319" s="570" t="s">
        <v>1544</v>
      </c>
      <c r="D319" s="570" t="s">
        <v>1591</v>
      </c>
      <c r="E319" s="570" t="s">
        <v>1592</v>
      </c>
      <c r="F319" s="587">
        <v>542</v>
      </c>
      <c r="G319" s="587">
        <v>77506</v>
      </c>
      <c r="H319" s="587">
        <v>1.5290798611111112</v>
      </c>
      <c r="I319" s="587">
        <v>143</v>
      </c>
      <c r="J319" s="587">
        <v>352</v>
      </c>
      <c r="K319" s="587">
        <v>50688</v>
      </c>
      <c r="L319" s="587">
        <v>1</v>
      </c>
      <c r="M319" s="587">
        <v>144</v>
      </c>
      <c r="N319" s="587">
        <v>365</v>
      </c>
      <c r="O319" s="587">
        <v>52925</v>
      </c>
      <c r="P319" s="575">
        <v>1.0441327335858586</v>
      </c>
      <c r="Q319" s="588">
        <v>145</v>
      </c>
    </row>
    <row r="320" spans="1:17" ht="14.45" customHeight="1" x14ac:dyDescent="0.2">
      <c r="A320" s="569" t="s">
        <v>1708</v>
      </c>
      <c r="B320" s="570" t="s">
        <v>1543</v>
      </c>
      <c r="C320" s="570" t="s">
        <v>1544</v>
      </c>
      <c r="D320" s="570" t="s">
        <v>1593</v>
      </c>
      <c r="E320" s="570" t="s">
        <v>1594</v>
      </c>
      <c r="F320" s="587">
        <v>128</v>
      </c>
      <c r="G320" s="587">
        <v>8320</v>
      </c>
      <c r="H320" s="587">
        <v>1.6808080808080808</v>
      </c>
      <c r="I320" s="587">
        <v>65</v>
      </c>
      <c r="J320" s="587">
        <v>75</v>
      </c>
      <c r="K320" s="587">
        <v>4950</v>
      </c>
      <c r="L320" s="587">
        <v>1</v>
      </c>
      <c r="M320" s="587">
        <v>66</v>
      </c>
      <c r="N320" s="587">
        <v>18</v>
      </c>
      <c r="O320" s="587">
        <v>1206</v>
      </c>
      <c r="P320" s="575">
        <v>0.24363636363636362</v>
      </c>
      <c r="Q320" s="588">
        <v>67</v>
      </c>
    </row>
    <row r="321" spans="1:17" ht="14.45" customHeight="1" x14ac:dyDescent="0.2">
      <c r="A321" s="569" t="s">
        <v>1708</v>
      </c>
      <c r="B321" s="570" t="s">
        <v>1543</v>
      </c>
      <c r="C321" s="570" t="s">
        <v>1544</v>
      </c>
      <c r="D321" s="570" t="s">
        <v>1595</v>
      </c>
      <c r="E321" s="570" t="s">
        <v>1596</v>
      </c>
      <c r="F321" s="587"/>
      <c r="G321" s="587"/>
      <c r="H321" s="587"/>
      <c r="I321" s="587"/>
      <c r="J321" s="587">
        <v>1</v>
      </c>
      <c r="K321" s="587">
        <v>44</v>
      </c>
      <c r="L321" s="587">
        <v>1</v>
      </c>
      <c r="M321" s="587">
        <v>44</v>
      </c>
      <c r="N321" s="587">
        <v>4</v>
      </c>
      <c r="O321" s="587">
        <v>180</v>
      </c>
      <c r="P321" s="575">
        <v>4.0909090909090908</v>
      </c>
      <c r="Q321" s="588">
        <v>45</v>
      </c>
    </row>
    <row r="322" spans="1:17" ht="14.45" customHeight="1" x14ac:dyDescent="0.2">
      <c r="A322" s="569" t="s">
        <v>1708</v>
      </c>
      <c r="B322" s="570" t="s">
        <v>1543</v>
      </c>
      <c r="C322" s="570" t="s">
        <v>1544</v>
      </c>
      <c r="D322" s="570" t="s">
        <v>1597</v>
      </c>
      <c r="E322" s="570" t="s">
        <v>1598</v>
      </c>
      <c r="F322" s="587">
        <v>1362</v>
      </c>
      <c r="G322" s="587">
        <v>186594</v>
      </c>
      <c r="H322" s="587">
        <v>1.0834378483835005</v>
      </c>
      <c r="I322" s="587">
        <v>137</v>
      </c>
      <c r="J322" s="587">
        <v>1248</v>
      </c>
      <c r="K322" s="587">
        <v>172224</v>
      </c>
      <c r="L322" s="587">
        <v>1</v>
      </c>
      <c r="M322" s="587">
        <v>138</v>
      </c>
      <c r="N322" s="587">
        <v>927</v>
      </c>
      <c r="O322" s="587">
        <v>128853</v>
      </c>
      <c r="P322" s="575">
        <v>0.7481709866220736</v>
      </c>
      <c r="Q322" s="588">
        <v>139</v>
      </c>
    </row>
    <row r="323" spans="1:17" ht="14.45" customHeight="1" x14ac:dyDescent="0.2">
      <c r="A323" s="569" t="s">
        <v>1708</v>
      </c>
      <c r="B323" s="570" t="s">
        <v>1543</v>
      </c>
      <c r="C323" s="570" t="s">
        <v>1544</v>
      </c>
      <c r="D323" s="570" t="s">
        <v>1599</v>
      </c>
      <c r="E323" s="570" t="s">
        <v>1600</v>
      </c>
      <c r="F323" s="587">
        <v>333</v>
      </c>
      <c r="G323" s="587">
        <v>30303</v>
      </c>
      <c r="H323" s="587">
        <v>0.81128185907046479</v>
      </c>
      <c r="I323" s="587">
        <v>91</v>
      </c>
      <c r="J323" s="587">
        <v>406</v>
      </c>
      <c r="K323" s="587">
        <v>37352</v>
      </c>
      <c r="L323" s="587">
        <v>1</v>
      </c>
      <c r="M323" s="587">
        <v>92</v>
      </c>
      <c r="N323" s="587">
        <v>225</v>
      </c>
      <c r="O323" s="587">
        <v>20925</v>
      </c>
      <c r="P323" s="575">
        <v>0.5602109659455986</v>
      </c>
      <c r="Q323" s="588">
        <v>93</v>
      </c>
    </row>
    <row r="324" spans="1:17" ht="14.45" customHeight="1" x14ac:dyDescent="0.2">
      <c r="A324" s="569" t="s">
        <v>1708</v>
      </c>
      <c r="B324" s="570" t="s">
        <v>1543</v>
      </c>
      <c r="C324" s="570" t="s">
        <v>1544</v>
      </c>
      <c r="D324" s="570" t="s">
        <v>1601</v>
      </c>
      <c r="E324" s="570" t="s">
        <v>1602</v>
      </c>
      <c r="F324" s="587">
        <v>21</v>
      </c>
      <c r="G324" s="587">
        <v>2898</v>
      </c>
      <c r="H324" s="587">
        <v>1.0894736842105264</v>
      </c>
      <c r="I324" s="587">
        <v>138</v>
      </c>
      <c r="J324" s="587">
        <v>19</v>
      </c>
      <c r="K324" s="587">
        <v>2660</v>
      </c>
      <c r="L324" s="587">
        <v>1</v>
      </c>
      <c r="M324" s="587">
        <v>140</v>
      </c>
      <c r="N324" s="587">
        <v>15</v>
      </c>
      <c r="O324" s="587">
        <v>2115</v>
      </c>
      <c r="P324" s="575">
        <v>0.79511278195488722</v>
      </c>
      <c r="Q324" s="588">
        <v>141</v>
      </c>
    </row>
    <row r="325" spans="1:17" ht="14.45" customHeight="1" x14ac:dyDescent="0.2">
      <c r="A325" s="569" t="s">
        <v>1708</v>
      </c>
      <c r="B325" s="570" t="s">
        <v>1543</v>
      </c>
      <c r="C325" s="570" t="s">
        <v>1544</v>
      </c>
      <c r="D325" s="570" t="s">
        <v>1603</v>
      </c>
      <c r="E325" s="570" t="s">
        <v>1604</v>
      </c>
      <c r="F325" s="587">
        <v>118</v>
      </c>
      <c r="G325" s="587">
        <v>7788</v>
      </c>
      <c r="H325" s="587">
        <v>0.84231018818948733</v>
      </c>
      <c r="I325" s="587">
        <v>66</v>
      </c>
      <c r="J325" s="587">
        <v>138</v>
      </c>
      <c r="K325" s="587">
        <v>9246</v>
      </c>
      <c r="L325" s="587">
        <v>1</v>
      </c>
      <c r="M325" s="587">
        <v>67</v>
      </c>
      <c r="N325" s="587">
        <v>96</v>
      </c>
      <c r="O325" s="587">
        <v>6432</v>
      </c>
      <c r="P325" s="575">
        <v>0.69565217391304346</v>
      </c>
      <c r="Q325" s="588">
        <v>67</v>
      </c>
    </row>
    <row r="326" spans="1:17" ht="14.45" customHeight="1" x14ac:dyDescent="0.2">
      <c r="A326" s="569" t="s">
        <v>1708</v>
      </c>
      <c r="B326" s="570" t="s">
        <v>1543</v>
      </c>
      <c r="C326" s="570" t="s">
        <v>1544</v>
      </c>
      <c r="D326" s="570" t="s">
        <v>1605</v>
      </c>
      <c r="E326" s="570" t="s">
        <v>1606</v>
      </c>
      <c r="F326" s="587">
        <v>937</v>
      </c>
      <c r="G326" s="587">
        <v>307336</v>
      </c>
      <c r="H326" s="587">
        <v>0.89051665937453817</v>
      </c>
      <c r="I326" s="587">
        <v>328</v>
      </c>
      <c r="J326" s="587">
        <v>1049</v>
      </c>
      <c r="K326" s="587">
        <v>345121</v>
      </c>
      <c r="L326" s="587">
        <v>1</v>
      </c>
      <c r="M326" s="587">
        <v>329</v>
      </c>
      <c r="N326" s="587">
        <v>738</v>
      </c>
      <c r="O326" s="587">
        <v>242802</v>
      </c>
      <c r="P326" s="575">
        <v>0.70352716873212584</v>
      </c>
      <c r="Q326" s="588">
        <v>329</v>
      </c>
    </row>
    <row r="327" spans="1:17" ht="14.45" customHeight="1" x14ac:dyDescent="0.2">
      <c r="A327" s="569" t="s">
        <v>1708</v>
      </c>
      <c r="B327" s="570" t="s">
        <v>1543</v>
      </c>
      <c r="C327" s="570" t="s">
        <v>1544</v>
      </c>
      <c r="D327" s="570" t="s">
        <v>1613</v>
      </c>
      <c r="E327" s="570" t="s">
        <v>1614</v>
      </c>
      <c r="F327" s="587">
        <v>346</v>
      </c>
      <c r="G327" s="587">
        <v>17646</v>
      </c>
      <c r="H327" s="587">
        <v>1.2662169919632607</v>
      </c>
      <c r="I327" s="587">
        <v>51</v>
      </c>
      <c r="J327" s="587">
        <v>268</v>
      </c>
      <c r="K327" s="587">
        <v>13936</v>
      </c>
      <c r="L327" s="587">
        <v>1</v>
      </c>
      <c r="M327" s="587">
        <v>52</v>
      </c>
      <c r="N327" s="587">
        <v>211</v>
      </c>
      <c r="O327" s="587">
        <v>10972</v>
      </c>
      <c r="P327" s="575">
        <v>0.78731343283582089</v>
      </c>
      <c r="Q327" s="588">
        <v>52</v>
      </c>
    </row>
    <row r="328" spans="1:17" ht="14.45" customHeight="1" x14ac:dyDescent="0.2">
      <c r="A328" s="569" t="s">
        <v>1708</v>
      </c>
      <c r="B328" s="570" t="s">
        <v>1543</v>
      </c>
      <c r="C328" s="570" t="s">
        <v>1544</v>
      </c>
      <c r="D328" s="570" t="s">
        <v>1615</v>
      </c>
      <c r="E328" s="570" t="s">
        <v>1616</v>
      </c>
      <c r="F328" s="587"/>
      <c r="G328" s="587"/>
      <c r="H328" s="587"/>
      <c r="I328" s="587"/>
      <c r="J328" s="587"/>
      <c r="K328" s="587"/>
      <c r="L328" s="587"/>
      <c r="M328" s="587"/>
      <c r="N328" s="587">
        <v>1</v>
      </c>
      <c r="O328" s="587">
        <v>132</v>
      </c>
      <c r="P328" s="575"/>
      <c r="Q328" s="588">
        <v>132</v>
      </c>
    </row>
    <row r="329" spans="1:17" ht="14.45" customHeight="1" x14ac:dyDescent="0.2">
      <c r="A329" s="569" t="s">
        <v>1708</v>
      </c>
      <c r="B329" s="570" t="s">
        <v>1543</v>
      </c>
      <c r="C329" s="570" t="s">
        <v>1544</v>
      </c>
      <c r="D329" s="570" t="s">
        <v>1621</v>
      </c>
      <c r="E329" s="570" t="s">
        <v>1622</v>
      </c>
      <c r="F329" s="587">
        <v>4</v>
      </c>
      <c r="G329" s="587">
        <v>828</v>
      </c>
      <c r="H329" s="587">
        <v>0.66028708133971292</v>
      </c>
      <c r="I329" s="587">
        <v>207</v>
      </c>
      <c r="J329" s="587">
        <v>6</v>
      </c>
      <c r="K329" s="587">
        <v>1254</v>
      </c>
      <c r="L329" s="587">
        <v>1</v>
      </c>
      <c r="M329" s="587">
        <v>209</v>
      </c>
      <c r="N329" s="587"/>
      <c r="O329" s="587"/>
      <c r="P329" s="575"/>
      <c r="Q329" s="588"/>
    </row>
    <row r="330" spans="1:17" ht="14.45" customHeight="1" x14ac:dyDescent="0.2">
      <c r="A330" s="569" t="s">
        <v>1708</v>
      </c>
      <c r="B330" s="570" t="s">
        <v>1543</v>
      </c>
      <c r="C330" s="570" t="s">
        <v>1544</v>
      </c>
      <c r="D330" s="570" t="s">
        <v>1623</v>
      </c>
      <c r="E330" s="570" t="s">
        <v>1624</v>
      </c>
      <c r="F330" s="587">
        <v>8</v>
      </c>
      <c r="G330" s="587">
        <v>6104</v>
      </c>
      <c r="H330" s="587">
        <v>0.29590847391894515</v>
      </c>
      <c r="I330" s="587">
        <v>763</v>
      </c>
      <c r="J330" s="587">
        <v>27</v>
      </c>
      <c r="K330" s="587">
        <v>20628</v>
      </c>
      <c r="L330" s="587">
        <v>1</v>
      </c>
      <c r="M330" s="587">
        <v>764</v>
      </c>
      <c r="N330" s="587">
        <v>12</v>
      </c>
      <c r="O330" s="587">
        <v>9168</v>
      </c>
      <c r="P330" s="575">
        <v>0.44444444444444442</v>
      </c>
      <c r="Q330" s="588">
        <v>764</v>
      </c>
    </row>
    <row r="331" spans="1:17" ht="14.45" customHeight="1" x14ac:dyDescent="0.2">
      <c r="A331" s="569" t="s">
        <v>1708</v>
      </c>
      <c r="B331" s="570" t="s">
        <v>1543</v>
      </c>
      <c r="C331" s="570" t="s">
        <v>1544</v>
      </c>
      <c r="D331" s="570" t="s">
        <v>1625</v>
      </c>
      <c r="E331" s="570" t="s">
        <v>1626</v>
      </c>
      <c r="F331" s="587">
        <v>85</v>
      </c>
      <c r="G331" s="587">
        <v>52020</v>
      </c>
      <c r="H331" s="587">
        <v>0.85439763488543974</v>
      </c>
      <c r="I331" s="587">
        <v>612</v>
      </c>
      <c r="J331" s="587">
        <v>99</v>
      </c>
      <c r="K331" s="587">
        <v>60885</v>
      </c>
      <c r="L331" s="587">
        <v>1</v>
      </c>
      <c r="M331" s="587">
        <v>615</v>
      </c>
      <c r="N331" s="587">
        <v>106</v>
      </c>
      <c r="O331" s="587">
        <v>65402</v>
      </c>
      <c r="P331" s="575">
        <v>1.0741890449207523</v>
      </c>
      <c r="Q331" s="588">
        <v>617</v>
      </c>
    </row>
    <row r="332" spans="1:17" ht="14.45" customHeight="1" x14ac:dyDescent="0.2">
      <c r="A332" s="569" t="s">
        <v>1708</v>
      </c>
      <c r="B332" s="570" t="s">
        <v>1543</v>
      </c>
      <c r="C332" s="570" t="s">
        <v>1544</v>
      </c>
      <c r="D332" s="570" t="s">
        <v>1629</v>
      </c>
      <c r="E332" s="570" t="s">
        <v>1630</v>
      </c>
      <c r="F332" s="587">
        <v>1</v>
      </c>
      <c r="G332" s="587">
        <v>431</v>
      </c>
      <c r="H332" s="587"/>
      <c r="I332" s="587">
        <v>431</v>
      </c>
      <c r="J332" s="587"/>
      <c r="K332" s="587"/>
      <c r="L332" s="587"/>
      <c r="M332" s="587"/>
      <c r="N332" s="587"/>
      <c r="O332" s="587"/>
      <c r="P332" s="575"/>
      <c r="Q332" s="588"/>
    </row>
    <row r="333" spans="1:17" ht="14.45" customHeight="1" x14ac:dyDescent="0.2">
      <c r="A333" s="569" t="s">
        <v>1708</v>
      </c>
      <c r="B333" s="570" t="s">
        <v>1543</v>
      </c>
      <c r="C333" s="570" t="s">
        <v>1544</v>
      </c>
      <c r="D333" s="570" t="s">
        <v>1631</v>
      </c>
      <c r="E333" s="570" t="s">
        <v>1632</v>
      </c>
      <c r="F333" s="587">
        <v>4</v>
      </c>
      <c r="G333" s="587">
        <v>7072</v>
      </c>
      <c r="H333" s="587">
        <v>0.30374092685650472</v>
      </c>
      <c r="I333" s="587">
        <v>1768</v>
      </c>
      <c r="J333" s="587">
        <v>13</v>
      </c>
      <c r="K333" s="587">
        <v>23283</v>
      </c>
      <c r="L333" s="587">
        <v>1</v>
      </c>
      <c r="M333" s="587">
        <v>1791</v>
      </c>
      <c r="N333" s="587">
        <v>2</v>
      </c>
      <c r="O333" s="587">
        <v>3622</v>
      </c>
      <c r="P333" s="575">
        <v>0.15556414551389425</v>
      </c>
      <c r="Q333" s="588">
        <v>1811</v>
      </c>
    </row>
    <row r="334" spans="1:17" ht="14.45" customHeight="1" x14ac:dyDescent="0.2">
      <c r="A334" s="569" t="s">
        <v>1708</v>
      </c>
      <c r="B334" s="570" t="s">
        <v>1543</v>
      </c>
      <c r="C334" s="570" t="s">
        <v>1544</v>
      </c>
      <c r="D334" s="570" t="s">
        <v>1633</v>
      </c>
      <c r="E334" s="570" t="s">
        <v>1634</v>
      </c>
      <c r="F334" s="587"/>
      <c r="G334" s="587"/>
      <c r="H334" s="587"/>
      <c r="I334" s="587"/>
      <c r="J334" s="587"/>
      <c r="K334" s="587"/>
      <c r="L334" s="587"/>
      <c r="M334" s="587"/>
      <c r="N334" s="587">
        <v>1</v>
      </c>
      <c r="O334" s="587">
        <v>154</v>
      </c>
      <c r="P334" s="575"/>
      <c r="Q334" s="588">
        <v>154</v>
      </c>
    </row>
    <row r="335" spans="1:17" ht="14.45" customHeight="1" x14ac:dyDescent="0.2">
      <c r="A335" s="569" t="s">
        <v>1708</v>
      </c>
      <c r="B335" s="570" t="s">
        <v>1543</v>
      </c>
      <c r="C335" s="570" t="s">
        <v>1544</v>
      </c>
      <c r="D335" s="570" t="s">
        <v>1635</v>
      </c>
      <c r="E335" s="570" t="s">
        <v>1636</v>
      </c>
      <c r="F335" s="587">
        <v>2</v>
      </c>
      <c r="G335" s="587">
        <v>544</v>
      </c>
      <c r="H335" s="587">
        <v>0.65939393939393942</v>
      </c>
      <c r="I335" s="587">
        <v>272</v>
      </c>
      <c r="J335" s="587">
        <v>3</v>
      </c>
      <c r="K335" s="587">
        <v>825</v>
      </c>
      <c r="L335" s="587">
        <v>1</v>
      </c>
      <c r="M335" s="587">
        <v>275</v>
      </c>
      <c r="N335" s="587">
        <v>2</v>
      </c>
      <c r="O335" s="587">
        <v>552</v>
      </c>
      <c r="P335" s="575">
        <v>0.66909090909090907</v>
      </c>
      <c r="Q335" s="588">
        <v>276</v>
      </c>
    </row>
    <row r="336" spans="1:17" ht="14.45" customHeight="1" x14ac:dyDescent="0.2">
      <c r="A336" s="569" t="s">
        <v>1708</v>
      </c>
      <c r="B336" s="570" t="s">
        <v>1543</v>
      </c>
      <c r="C336" s="570" t="s">
        <v>1544</v>
      </c>
      <c r="D336" s="570" t="s">
        <v>1641</v>
      </c>
      <c r="E336" s="570" t="s">
        <v>1642</v>
      </c>
      <c r="F336" s="587">
        <v>65</v>
      </c>
      <c r="G336" s="587">
        <v>3055</v>
      </c>
      <c r="H336" s="587">
        <v>0.8783783783783784</v>
      </c>
      <c r="I336" s="587">
        <v>47</v>
      </c>
      <c r="J336" s="587">
        <v>74</v>
      </c>
      <c r="K336" s="587">
        <v>3478</v>
      </c>
      <c r="L336" s="587">
        <v>1</v>
      </c>
      <c r="M336" s="587">
        <v>47</v>
      </c>
      <c r="N336" s="587">
        <v>37</v>
      </c>
      <c r="O336" s="587">
        <v>1739</v>
      </c>
      <c r="P336" s="575">
        <v>0.5</v>
      </c>
      <c r="Q336" s="588">
        <v>47</v>
      </c>
    </row>
    <row r="337" spans="1:17" ht="14.45" customHeight="1" x14ac:dyDescent="0.2">
      <c r="A337" s="569" t="s">
        <v>1708</v>
      </c>
      <c r="B337" s="570" t="s">
        <v>1543</v>
      </c>
      <c r="C337" s="570" t="s">
        <v>1544</v>
      </c>
      <c r="D337" s="570" t="s">
        <v>1643</v>
      </c>
      <c r="E337" s="570" t="s">
        <v>1644</v>
      </c>
      <c r="F337" s="587">
        <v>1</v>
      </c>
      <c r="G337" s="587">
        <v>44</v>
      </c>
      <c r="H337" s="587"/>
      <c r="I337" s="587">
        <v>44</v>
      </c>
      <c r="J337" s="587"/>
      <c r="K337" s="587"/>
      <c r="L337" s="587"/>
      <c r="M337" s="587"/>
      <c r="N337" s="587"/>
      <c r="O337" s="587"/>
      <c r="P337" s="575"/>
      <c r="Q337" s="588"/>
    </row>
    <row r="338" spans="1:17" ht="14.45" customHeight="1" x14ac:dyDescent="0.2">
      <c r="A338" s="569" t="s">
        <v>1708</v>
      </c>
      <c r="B338" s="570" t="s">
        <v>1543</v>
      </c>
      <c r="C338" s="570" t="s">
        <v>1544</v>
      </c>
      <c r="D338" s="570" t="s">
        <v>1645</v>
      </c>
      <c r="E338" s="570" t="s">
        <v>1646</v>
      </c>
      <c r="F338" s="587"/>
      <c r="G338" s="587"/>
      <c r="H338" s="587"/>
      <c r="I338" s="587"/>
      <c r="J338" s="587">
        <v>3</v>
      </c>
      <c r="K338" s="587">
        <v>1137</v>
      </c>
      <c r="L338" s="587">
        <v>1</v>
      </c>
      <c r="M338" s="587">
        <v>379</v>
      </c>
      <c r="N338" s="587"/>
      <c r="O338" s="587"/>
      <c r="P338" s="575"/>
      <c r="Q338" s="588"/>
    </row>
    <row r="339" spans="1:17" ht="14.45" customHeight="1" x14ac:dyDescent="0.2">
      <c r="A339" s="569" t="s">
        <v>1708</v>
      </c>
      <c r="B339" s="570" t="s">
        <v>1543</v>
      </c>
      <c r="C339" s="570" t="s">
        <v>1544</v>
      </c>
      <c r="D339" s="570" t="s">
        <v>1649</v>
      </c>
      <c r="E339" s="570" t="s">
        <v>1650</v>
      </c>
      <c r="F339" s="587">
        <v>6</v>
      </c>
      <c r="G339" s="587">
        <v>1452</v>
      </c>
      <c r="H339" s="587">
        <v>0.75</v>
      </c>
      <c r="I339" s="587">
        <v>242</v>
      </c>
      <c r="J339" s="587">
        <v>8</v>
      </c>
      <c r="K339" s="587">
        <v>1936</v>
      </c>
      <c r="L339" s="587">
        <v>1</v>
      </c>
      <c r="M339" s="587">
        <v>242</v>
      </c>
      <c r="N339" s="587">
        <v>10</v>
      </c>
      <c r="O339" s="587">
        <v>2430</v>
      </c>
      <c r="P339" s="575">
        <v>1.2551652892561984</v>
      </c>
      <c r="Q339" s="588">
        <v>243</v>
      </c>
    </row>
    <row r="340" spans="1:17" ht="14.45" customHeight="1" x14ac:dyDescent="0.2">
      <c r="A340" s="569" t="s">
        <v>1708</v>
      </c>
      <c r="B340" s="570" t="s">
        <v>1543</v>
      </c>
      <c r="C340" s="570" t="s">
        <v>1544</v>
      </c>
      <c r="D340" s="570" t="s">
        <v>1651</v>
      </c>
      <c r="E340" s="570" t="s">
        <v>1652</v>
      </c>
      <c r="F340" s="587">
        <v>169</v>
      </c>
      <c r="G340" s="587">
        <v>252317</v>
      </c>
      <c r="H340" s="587">
        <v>0.83495592206279456</v>
      </c>
      <c r="I340" s="587">
        <v>1493</v>
      </c>
      <c r="J340" s="587">
        <v>202</v>
      </c>
      <c r="K340" s="587">
        <v>302192</v>
      </c>
      <c r="L340" s="587">
        <v>1</v>
      </c>
      <c r="M340" s="587">
        <v>1496</v>
      </c>
      <c r="N340" s="587">
        <v>246</v>
      </c>
      <c r="O340" s="587">
        <v>368508</v>
      </c>
      <c r="P340" s="575">
        <v>1.2194498861650871</v>
      </c>
      <c r="Q340" s="588">
        <v>1498</v>
      </c>
    </row>
    <row r="341" spans="1:17" ht="14.45" customHeight="1" x14ac:dyDescent="0.2">
      <c r="A341" s="569" t="s">
        <v>1708</v>
      </c>
      <c r="B341" s="570" t="s">
        <v>1543</v>
      </c>
      <c r="C341" s="570" t="s">
        <v>1544</v>
      </c>
      <c r="D341" s="570" t="s">
        <v>1653</v>
      </c>
      <c r="E341" s="570" t="s">
        <v>1654</v>
      </c>
      <c r="F341" s="587">
        <v>318</v>
      </c>
      <c r="G341" s="587">
        <v>103986</v>
      </c>
      <c r="H341" s="587">
        <v>0.91085553112654716</v>
      </c>
      <c r="I341" s="587">
        <v>327</v>
      </c>
      <c r="J341" s="587">
        <v>347</v>
      </c>
      <c r="K341" s="587">
        <v>114163</v>
      </c>
      <c r="L341" s="587">
        <v>1</v>
      </c>
      <c r="M341" s="587">
        <v>329</v>
      </c>
      <c r="N341" s="587">
        <v>378</v>
      </c>
      <c r="O341" s="587">
        <v>125118</v>
      </c>
      <c r="P341" s="575">
        <v>1.0959592862836471</v>
      </c>
      <c r="Q341" s="588">
        <v>331</v>
      </c>
    </row>
    <row r="342" spans="1:17" ht="14.45" customHeight="1" x14ac:dyDescent="0.2">
      <c r="A342" s="569" t="s">
        <v>1708</v>
      </c>
      <c r="B342" s="570" t="s">
        <v>1543</v>
      </c>
      <c r="C342" s="570" t="s">
        <v>1544</v>
      </c>
      <c r="D342" s="570" t="s">
        <v>1655</v>
      </c>
      <c r="E342" s="570" t="s">
        <v>1656</v>
      </c>
      <c r="F342" s="587">
        <v>140</v>
      </c>
      <c r="G342" s="587">
        <v>124320</v>
      </c>
      <c r="H342" s="587">
        <v>1.1252308026501574</v>
      </c>
      <c r="I342" s="587">
        <v>888</v>
      </c>
      <c r="J342" s="587">
        <v>124</v>
      </c>
      <c r="K342" s="587">
        <v>110484</v>
      </c>
      <c r="L342" s="587">
        <v>1</v>
      </c>
      <c r="M342" s="587">
        <v>891</v>
      </c>
      <c r="N342" s="587">
        <v>396</v>
      </c>
      <c r="O342" s="587">
        <v>354024</v>
      </c>
      <c r="P342" s="575">
        <v>3.204301075268817</v>
      </c>
      <c r="Q342" s="588">
        <v>894</v>
      </c>
    </row>
    <row r="343" spans="1:17" ht="14.45" customHeight="1" x14ac:dyDescent="0.2">
      <c r="A343" s="569" t="s">
        <v>1708</v>
      </c>
      <c r="B343" s="570" t="s">
        <v>1543</v>
      </c>
      <c r="C343" s="570" t="s">
        <v>1544</v>
      </c>
      <c r="D343" s="570" t="s">
        <v>1657</v>
      </c>
      <c r="E343" s="570" t="s">
        <v>1658</v>
      </c>
      <c r="F343" s="587"/>
      <c r="G343" s="587"/>
      <c r="H343" s="587"/>
      <c r="I343" s="587"/>
      <c r="J343" s="587">
        <v>2</v>
      </c>
      <c r="K343" s="587">
        <v>668</v>
      </c>
      <c r="L343" s="587">
        <v>1</v>
      </c>
      <c r="M343" s="587">
        <v>334</v>
      </c>
      <c r="N343" s="587"/>
      <c r="O343" s="587"/>
      <c r="P343" s="575"/>
      <c r="Q343" s="588"/>
    </row>
    <row r="344" spans="1:17" ht="14.45" customHeight="1" x14ac:dyDescent="0.2">
      <c r="A344" s="569" t="s">
        <v>1708</v>
      </c>
      <c r="B344" s="570" t="s">
        <v>1543</v>
      </c>
      <c r="C344" s="570" t="s">
        <v>1544</v>
      </c>
      <c r="D344" s="570" t="s">
        <v>1659</v>
      </c>
      <c r="E344" s="570" t="s">
        <v>1660</v>
      </c>
      <c r="F344" s="587">
        <v>1433</v>
      </c>
      <c r="G344" s="587">
        <v>374013</v>
      </c>
      <c r="H344" s="587">
        <v>0.96519982038616969</v>
      </c>
      <c r="I344" s="587">
        <v>261</v>
      </c>
      <c r="J344" s="587">
        <v>1479</v>
      </c>
      <c r="K344" s="587">
        <v>387498</v>
      </c>
      <c r="L344" s="587">
        <v>1</v>
      </c>
      <c r="M344" s="587">
        <v>262</v>
      </c>
      <c r="N344" s="587">
        <v>1042</v>
      </c>
      <c r="O344" s="587">
        <v>275088</v>
      </c>
      <c r="P344" s="575">
        <v>0.70990818017125246</v>
      </c>
      <c r="Q344" s="588">
        <v>264</v>
      </c>
    </row>
    <row r="345" spans="1:17" ht="14.45" customHeight="1" x14ac:dyDescent="0.2">
      <c r="A345" s="569" t="s">
        <v>1708</v>
      </c>
      <c r="B345" s="570" t="s">
        <v>1543</v>
      </c>
      <c r="C345" s="570" t="s">
        <v>1544</v>
      </c>
      <c r="D345" s="570" t="s">
        <v>1661</v>
      </c>
      <c r="E345" s="570" t="s">
        <v>1662</v>
      </c>
      <c r="F345" s="587">
        <v>37</v>
      </c>
      <c r="G345" s="587">
        <v>6105</v>
      </c>
      <c r="H345" s="587">
        <v>1.0215863453815262</v>
      </c>
      <c r="I345" s="587">
        <v>165</v>
      </c>
      <c r="J345" s="587">
        <v>36</v>
      </c>
      <c r="K345" s="587">
        <v>5976</v>
      </c>
      <c r="L345" s="587">
        <v>1</v>
      </c>
      <c r="M345" s="587">
        <v>166</v>
      </c>
      <c r="N345" s="587">
        <v>26</v>
      </c>
      <c r="O345" s="587">
        <v>4342</v>
      </c>
      <c r="P345" s="575">
        <v>0.72657295850066939</v>
      </c>
      <c r="Q345" s="588">
        <v>167</v>
      </c>
    </row>
    <row r="346" spans="1:17" ht="14.45" customHeight="1" x14ac:dyDescent="0.2">
      <c r="A346" s="569" t="s">
        <v>1708</v>
      </c>
      <c r="B346" s="570" t="s">
        <v>1543</v>
      </c>
      <c r="C346" s="570" t="s">
        <v>1544</v>
      </c>
      <c r="D346" s="570" t="s">
        <v>1663</v>
      </c>
      <c r="E346" s="570" t="s">
        <v>1664</v>
      </c>
      <c r="F346" s="587">
        <v>2</v>
      </c>
      <c r="G346" s="587">
        <v>2156</v>
      </c>
      <c r="H346" s="587"/>
      <c r="I346" s="587">
        <v>1078</v>
      </c>
      <c r="J346" s="587"/>
      <c r="K346" s="587"/>
      <c r="L346" s="587"/>
      <c r="M346" s="587"/>
      <c r="N346" s="587"/>
      <c r="O346" s="587"/>
      <c r="P346" s="575"/>
      <c r="Q346" s="588"/>
    </row>
    <row r="347" spans="1:17" ht="14.45" customHeight="1" x14ac:dyDescent="0.2">
      <c r="A347" s="569" t="s">
        <v>1708</v>
      </c>
      <c r="B347" s="570" t="s">
        <v>1543</v>
      </c>
      <c r="C347" s="570" t="s">
        <v>1544</v>
      </c>
      <c r="D347" s="570" t="s">
        <v>1665</v>
      </c>
      <c r="E347" s="570" t="s">
        <v>1666</v>
      </c>
      <c r="F347" s="587">
        <v>4</v>
      </c>
      <c r="G347" s="587">
        <v>608</v>
      </c>
      <c r="H347" s="587">
        <v>0.36363636363636365</v>
      </c>
      <c r="I347" s="587">
        <v>152</v>
      </c>
      <c r="J347" s="587">
        <v>11</v>
      </c>
      <c r="K347" s="587">
        <v>1672</v>
      </c>
      <c r="L347" s="587">
        <v>1</v>
      </c>
      <c r="M347" s="587">
        <v>152</v>
      </c>
      <c r="N347" s="587">
        <v>3</v>
      </c>
      <c r="O347" s="587">
        <v>459</v>
      </c>
      <c r="P347" s="575">
        <v>0.27452153110047844</v>
      </c>
      <c r="Q347" s="588">
        <v>153</v>
      </c>
    </row>
    <row r="348" spans="1:17" ht="14.45" customHeight="1" x14ac:dyDescent="0.2">
      <c r="A348" s="569" t="s">
        <v>1708</v>
      </c>
      <c r="B348" s="570" t="s">
        <v>1543</v>
      </c>
      <c r="C348" s="570" t="s">
        <v>1544</v>
      </c>
      <c r="D348" s="570" t="s">
        <v>1667</v>
      </c>
      <c r="E348" s="570" t="s">
        <v>1668</v>
      </c>
      <c r="F348" s="587"/>
      <c r="G348" s="587"/>
      <c r="H348" s="587"/>
      <c r="I348" s="587"/>
      <c r="J348" s="587"/>
      <c r="K348" s="587"/>
      <c r="L348" s="587"/>
      <c r="M348" s="587"/>
      <c r="N348" s="587">
        <v>1</v>
      </c>
      <c r="O348" s="587">
        <v>0</v>
      </c>
      <c r="P348" s="575"/>
      <c r="Q348" s="588">
        <v>0</v>
      </c>
    </row>
    <row r="349" spans="1:17" ht="14.45" customHeight="1" x14ac:dyDescent="0.2">
      <c r="A349" s="569" t="s">
        <v>1709</v>
      </c>
      <c r="B349" s="570" t="s">
        <v>1543</v>
      </c>
      <c r="C349" s="570" t="s">
        <v>1544</v>
      </c>
      <c r="D349" s="570" t="s">
        <v>1545</v>
      </c>
      <c r="E349" s="570" t="s">
        <v>1546</v>
      </c>
      <c r="F349" s="587">
        <v>2042</v>
      </c>
      <c r="G349" s="587">
        <v>355308</v>
      </c>
      <c r="H349" s="587">
        <v>0.92287792207792207</v>
      </c>
      <c r="I349" s="587">
        <v>174</v>
      </c>
      <c r="J349" s="587">
        <v>2200</v>
      </c>
      <c r="K349" s="587">
        <v>385000</v>
      </c>
      <c r="L349" s="587">
        <v>1</v>
      </c>
      <c r="M349" s="587">
        <v>175</v>
      </c>
      <c r="N349" s="587">
        <v>1686</v>
      </c>
      <c r="O349" s="587">
        <v>296736</v>
      </c>
      <c r="P349" s="575">
        <v>0.77074285714285717</v>
      </c>
      <c r="Q349" s="588">
        <v>176</v>
      </c>
    </row>
    <row r="350" spans="1:17" ht="14.45" customHeight="1" x14ac:dyDescent="0.2">
      <c r="A350" s="569" t="s">
        <v>1709</v>
      </c>
      <c r="B350" s="570" t="s">
        <v>1543</v>
      </c>
      <c r="C350" s="570" t="s">
        <v>1544</v>
      </c>
      <c r="D350" s="570" t="s">
        <v>1559</v>
      </c>
      <c r="E350" s="570" t="s">
        <v>1560</v>
      </c>
      <c r="F350" s="587">
        <v>1</v>
      </c>
      <c r="G350" s="587">
        <v>1070</v>
      </c>
      <c r="H350" s="587">
        <v>0.19944082013047532</v>
      </c>
      <c r="I350" s="587">
        <v>1070</v>
      </c>
      <c r="J350" s="587">
        <v>5</v>
      </c>
      <c r="K350" s="587">
        <v>5365</v>
      </c>
      <c r="L350" s="587">
        <v>1</v>
      </c>
      <c r="M350" s="587">
        <v>1073</v>
      </c>
      <c r="N350" s="587">
        <v>39</v>
      </c>
      <c r="O350" s="587">
        <v>41925</v>
      </c>
      <c r="P350" s="575">
        <v>7.8145386766076426</v>
      </c>
      <c r="Q350" s="588">
        <v>1075</v>
      </c>
    </row>
    <row r="351" spans="1:17" ht="14.45" customHeight="1" x14ac:dyDescent="0.2">
      <c r="A351" s="569" t="s">
        <v>1709</v>
      </c>
      <c r="B351" s="570" t="s">
        <v>1543</v>
      </c>
      <c r="C351" s="570" t="s">
        <v>1544</v>
      </c>
      <c r="D351" s="570" t="s">
        <v>1561</v>
      </c>
      <c r="E351" s="570" t="s">
        <v>1562</v>
      </c>
      <c r="F351" s="587">
        <v>39</v>
      </c>
      <c r="G351" s="587">
        <v>1794</v>
      </c>
      <c r="H351" s="587">
        <v>1.0044792833146696</v>
      </c>
      <c r="I351" s="587">
        <v>46</v>
      </c>
      <c r="J351" s="587">
        <v>38</v>
      </c>
      <c r="K351" s="587">
        <v>1786</v>
      </c>
      <c r="L351" s="587">
        <v>1</v>
      </c>
      <c r="M351" s="587">
        <v>47</v>
      </c>
      <c r="N351" s="587">
        <v>25</v>
      </c>
      <c r="O351" s="587">
        <v>1175</v>
      </c>
      <c r="P351" s="575">
        <v>0.65789473684210531</v>
      </c>
      <c r="Q351" s="588">
        <v>47</v>
      </c>
    </row>
    <row r="352" spans="1:17" ht="14.45" customHeight="1" x14ac:dyDescent="0.2">
      <c r="A352" s="569" t="s">
        <v>1709</v>
      </c>
      <c r="B352" s="570" t="s">
        <v>1543</v>
      </c>
      <c r="C352" s="570" t="s">
        <v>1544</v>
      </c>
      <c r="D352" s="570" t="s">
        <v>1563</v>
      </c>
      <c r="E352" s="570" t="s">
        <v>1564</v>
      </c>
      <c r="F352" s="587">
        <v>21</v>
      </c>
      <c r="G352" s="587">
        <v>7287</v>
      </c>
      <c r="H352" s="587">
        <v>0.87248563218390807</v>
      </c>
      <c r="I352" s="587">
        <v>347</v>
      </c>
      <c r="J352" s="587">
        <v>24</v>
      </c>
      <c r="K352" s="587">
        <v>8352</v>
      </c>
      <c r="L352" s="587">
        <v>1</v>
      </c>
      <c r="M352" s="587">
        <v>348</v>
      </c>
      <c r="N352" s="587">
        <v>2</v>
      </c>
      <c r="O352" s="587">
        <v>696</v>
      </c>
      <c r="P352" s="575">
        <v>8.3333333333333329E-2</v>
      </c>
      <c r="Q352" s="588">
        <v>348</v>
      </c>
    </row>
    <row r="353" spans="1:17" ht="14.45" customHeight="1" x14ac:dyDescent="0.2">
      <c r="A353" s="569" t="s">
        <v>1709</v>
      </c>
      <c r="B353" s="570" t="s">
        <v>1543</v>
      </c>
      <c r="C353" s="570" t="s">
        <v>1544</v>
      </c>
      <c r="D353" s="570" t="s">
        <v>1565</v>
      </c>
      <c r="E353" s="570" t="s">
        <v>1566</v>
      </c>
      <c r="F353" s="587"/>
      <c r="G353" s="587"/>
      <c r="H353" s="587"/>
      <c r="I353" s="587"/>
      <c r="J353" s="587"/>
      <c r="K353" s="587"/>
      <c r="L353" s="587"/>
      <c r="M353" s="587"/>
      <c r="N353" s="587">
        <v>6</v>
      </c>
      <c r="O353" s="587">
        <v>312</v>
      </c>
      <c r="P353" s="575"/>
      <c r="Q353" s="588">
        <v>52</v>
      </c>
    </row>
    <row r="354" spans="1:17" ht="14.45" customHeight="1" x14ac:dyDescent="0.2">
      <c r="A354" s="569" t="s">
        <v>1709</v>
      </c>
      <c r="B354" s="570" t="s">
        <v>1543</v>
      </c>
      <c r="C354" s="570" t="s">
        <v>1544</v>
      </c>
      <c r="D354" s="570" t="s">
        <v>1569</v>
      </c>
      <c r="E354" s="570" t="s">
        <v>1570</v>
      </c>
      <c r="F354" s="587">
        <v>32</v>
      </c>
      <c r="G354" s="587">
        <v>12064</v>
      </c>
      <c r="H354" s="587">
        <v>0.23467164643635233</v>
      </c>
      <c r="I354" s="587">
        <v>377</v>
      </c>
      <c r="J354" s="587">
        <v>136</v>
      </c>
      <c r="K354" s="587">
        <v>51408</v>
      </c>
      <c r="L354" s="587">
        <v>1</v>
      </c>
      <c r="M354" s="587">
        <v>378</v>
      </c>
      <c r="N354" s="587">
        <v>22</v>
      </c>
      <c r="O354" s="587">
        <v>8316</v>
      </c>
      <c r="P354" s="575">
        <v>0.16176470588235295</v>
      </c>
      <c r="Q354" s="588">
        <v>378</v>
      </c>
    </row>
    <row r="355" spans="1:17" ht="14.45" customHeight="1" x14ac:dyDescent="0.2">
      <c r="A355" s="569" t="s">
        <v>1709</v>
      </c>
      <c r="B355" s="570" t="s">
        <v>1543</v>
      </c>
      <c r="C355" s="570" t="s">
        <v>1544</v>
      </c>
      <c r="D355" s="570" t="s">
        <v>1571</v>
      </c>
      <c r="E355" s="570" t="s">
        <v>1572</v>
      </c>
      <c r="F355" s="587">
        <v>1</v>
      </c>
      <c r="G355" s="587">
        <v>34</v>
      </c>
      <c r="H355" s="587"/>
      <c r="I355" s="587">
        <v>34</v>
      </c>
      <c r="J355" s="587"/>
      <c r="K355" s="587"/>
      <c r="L355" s="587"/>
      <c r="M355" s="587"/>
      <c r="N355" s="587"/>
      <c r="O355" s="587"/>
      <c r="P355" s="575"/>
      <c r="Q355" s="588"/>
    </row>
    <row r="356" spans="1:17" ht="14.45" customHeight="1" x14ac:dyDescent="0.2">
      <c r="A356" s="569" t="s">
        <v>1709</v>
      </c>
      <c r="B356" s="570" t="s">
        <v>1543</v>
      </c>
      <c r="C356" s="570" t="s">
        <v>1544</v>
      </c>
      <c r="D356" s="570" t="s">
        <v>1573</v>
      </c>
      <c r="E356" s="570" t="s">
        <v>1574</v>
      </c>
      <c r="F356" s="587">
        <v>10</v>
      </c>
      <c r="G356" s="587">
        <v>5240</v>
      </c>
      <c r="H356" s="587">
        <v>0.49904761904761907</v>
      </c>
      <c r="I356" s="587">
        <v>524</v>
      </c>
      <c r="J356" s="587">
        <v>20</v>
      </c>
      <c r="K356" s="587">
        <v>10500</v>
      </c>
      <c r="L356" s="587">
        <v>1</v>
      </c>
      <c r="M356" s="587">
        <v>525</v>
      </c>
      <c r="N356" s="587">
        <v>5</v>
      </c>
      <c r="O356" s="587">
        <v>2625</v>
      </c>
      <c r="P356" s="575">
        <v>0.25</v>
      </c>
      <c r="Q356" s="588">
        <v>525</v>
      </c>
    </row>
    <row r="357" spans="1:17" ht="14.45" customHeight="1" x14ac:dyDescent="0.2">
      <c r="A357" s="569" t="s">
        <v>1709</v>
      </c>
      <c r="B357" s="570" t="s">
        <v>1543</v>
      </c>
      <c r="C357" s="570" t="s">
        <v>1544</v>
      </c>
      <c r="D357" s="570" t="s">
        <v>1575</v>
      </c>
      <c r="E357" s="570" t="s">
        <v>1576</v>
      </c>
      <c r="F357" s="587">
        <v>3</v>
      </c>
      <c r="G357" s="587">
        <v>171</v>
      </c>
      <c r="H357" s="587">
        <v>0.58965517241379306</v>
      </c>
      <c r="I357" s="587">
        <v>57</v>
      </c>
      <c r="J357" s="587">
        <v>5</v>
      </c>
      <c r="K357" s="587">
        <v>290</v>
      </c>
      <c r="L357" s="587">
        <v>1</v>
      </c>
      <c r="M357" s="587">
        <v>58</v>
      </c>
      <c r="N357" s="587"/>
      <c r="O357" s="587"/>
      <c r="P357" s="575"/>
      <c r="Q357" s="588"/>
    </row>
    <row r="358" spans="1:17" ht="14.45" customHeight="1" x14ac:dyDescent="0.2">
      <c r="A358" s="569" t="s">
        <v>1709</v>
      </c>
      <c r="B358" s="570" t="s">
        <v>1543</v>
      </c>
      <c r="C358" s="570" t="s">
        <v>1544</v>
      </c>
      <c r="D358" s="570" t="s">
        <v>1577</v>
      </c>
      <c r="E358" s="570" t="s">
        <v>1578</v>
      </c>
      <c r="F358" s="587">
        <v>55</v>
      </c>
      <c r="G358" s="587">
        <v>12375</v>
      </c>
      <c r="H358" s="587">
        <v>0.73995455632623774</v>
      </c>
      <c r="I358" s="587">
        <v>225</v>
      </c>
      <c r="J358" s="587">
        <v>74</v>
      </c>
      <c r="K358" s="587">
        <v>16724</v>
      </c>
      <c r="L358" s="587">
        <v>1</v>
      </c>
      <c r="M358" s="587">
        <v>226</v>
      </c>
      <c r="N358" s="587">
        <v>26</v>
      </c>
      <c r="O358" s="587">
        <v>5902</v>
      </c>
      <c r="P358" s="575">
        <v>0.35290600334848121</v>
      </c>
      <c r="Q358" s="588">
        <v>227</v>
      </c>
    </row>
    <row r="359" spans="1:17" ht="14.45" customHeight="1" x14ac:dyDescent="0.2">
      <c r="A359" s="569" t="s">
        <v>1709</v>
      </c>
      <c r="B359" s="570" t="s">
        <v>1543</v>
      </c>
      <c r="C359" s="570" t="s">
        <v>1544</v>
      </c>
      <c r="D359" s="570" t="s">
        <v>1579</v>
      </c>
      <c r="E359" s="570" t="s">
        <v>1580</v>
      </c>
      <c r="F359" s="587">
        <v>53</v>
      </c>
      <c r="G359" s="587">
        <v>29362</v>
      </c>
      <c r="H359" s="587">
        <v>0.74513386626062683</v>
      </c>
      <c r="I359" s="587">
        <v>554</v>
      </c>
      <c r="J359" s="587">
        <v>71</v>
      </c>
      <c r="K359" s="587">
        <v>39405</v>
      </c>
      <c r="L359" s="587">
        <v>1</v>
      </c>
      <c r="M359" s="587">
        <v>555</v>
      </c>
      <c r="N359" s="587">
        <v>28</v>
      </c>
      <c r="O359" s="587">
        <v>15596</v>
      </c>
      <c r="P359" s="575">
        <v>0.39578733663240706</v>
      </c>
      <c r="Q359" s="588">
        <v>557</v>
      </c>
    </row>
    <row r="360" spans="1:17" ht="14.45" customHeight="1" x14ac:dyDescent="0.2">
      <c r="A360" s="569" t="s">
        <v>1709</v>
      </c>
      <c r="B360" s="570" t="s">
        <v>1543</v>
      </c>
      <c r="C360" s="570" t="s">
        <v>1544</v>
      </c>
      <c r="D360" s="570" t="s">
        <v>1589</v>
      </c>
      <c r="E360" s="570" t="s">
        <v>1590</v>
      </c>
      <c r="F360" s="587">
        <v>31</v>
      </c>
      <c r="G360" s="587">
        <v>527</v>
      </c>
      <c r="H360" s="587">
        <v>0.32631578947368423</v>
      </c>
      <c r="I360" s="587">
        <v>17</v>
      </c>
      <c r="J360" s="587">
        <v>95</v>
      </c>
      <c r="K360" s="587">
        <v>1615</v>
      </c>
      <c r="L360" s="587">
        <v>1</v>
      </c>
      <c r="M360" s="587">
        <v>17</v>
      </c>
      <c r="N360" s="587">
        <v>28</v>
      </c>
      <c r="O360" s="587">
        <v>476</v>
      </c>
      <c r="P360" s="575">
        <v>0.29473684210526313</v>
      </c>
      <c r="Q360" s="588">
        <v>17</v>
      </c>
    </row>
    <row r="361" spans="1:17" ht="14.45" customHeight="1" x14ac:dyDescent="0.2">
      <c r="A361" s="569" t="s">
        <v>1709</v>
      </c>
      <c r="B361" s="570" t="s">
        <v>1543</v>
      </c>
      <c r="C361" s="570" t="s">
        <v>1544</v>
      </c>
      <c r="D361" s="570" t="s">
        <v>1593</v>
      </c>
      <c r="E361" s="570" t="s">
        <v>1594</v>
      </c>
      <c r="F361" s="587"/>
      <c r="G361" s="587"/>
      <c r="H361" s="587"/>
      <c r="I361" s="587"/>
      <c r="J361" s="587"/>
      <c r="K361" s="587"/>
      <c r="L361" s="587"/>
      <c r="M361" s="587"/>
      <c r="N361" s="587">
        <v>1</v>
      </c>
      <c r="O361" s="587">
        <v>67</v>
      </c>
      <c r="P361" s="575"/>
      <c r="Q361" s="588">
        <v>67</v>
      </c>
    </row>
    <row r="362" spans="1:17" ht="14.45" customHeight="1" x14ac:dyDescent="0.2">
      <c r="A362" s="569" t="s">
        <v>1709</v>
      </c>
      <c r="B362" s="570" t="s">
        <v>1543</v>
      </c>
      <c r="C362" s="570" t="s">
        <v>1544</v>
      </c>
      <c r="D362" s="570" t="s">
        <v>1597</v>
      </c>
      <c r="E362" s="570" t="s">
        <v>1598</v>
      </c>
      <c r="F362" s="587">
        <v>171</v>
      </c>
      <c r="G362" s="587">
        <v>23427</v>
      </c>
      <c r="H362" s="587">
        <v>0.8362604412079675</v>
      </c>
      <c r="I362" s="587">
        <v>137</v>
      </c>
      <c r="J362" s="587">
        <v>203</v>
      </c>
      <c r="K362" s="587">
        <v>28014</v>
      </c>
      <c r="L362" s="587">
        <v>1</v>
      </c>
      <c r="M362" s="587">
        <v>138</v>
      </c>
      <c r="N362" s="587">
        <v>211</v>
      </c>
      <c r="O362" s="587">
        <v>29329</v>
      </c>
      <c r="P362" s="575">
        <v>1.0469408153066324</v>
      </c>
      <c r="Q362" s="588">
        <v>139</v>
      </c>
    </row>
    <row r="363" spans="1:17" ht="14.45" customHeight="1" x14ac:dyDescent="0.2">
      <c r="A363" s="569" t="s">
        <v>1709</v>
      </c>
      <c r="B363" s="570" t="s">
        <v>1543</v>
      </c>
      <c r="C363" s="570" t="s">
        <v>1544</v>
      </c>
      <c r="D363" s="570" t="s">
        <v>1599</v>
      </c>
      <c r="E363" s="570" t="s">
        <v>1600</v>
      </c>
      <c r="F363" s="587">
        <v>173</v>
      </c>
      <c r="G363" s="587">
        <v>15743</v>
      </c>
      <c r="H363" s="587">
        <v>0.90539452495974238</v>
      </c>
      <c r="I363" s="587">
        <v>91</v>
      </c>
      <c r="J363" s="587">
        <v>189</v>
      </c>
      <c r="K363" s="587">
        <v>17388</v>
      </c>
      <c r="L363" s="587">
        <v>1</v>
      </c>
      <c r="M363" s="587">
        <v>92</v>
      </c>
      <c r="N363" s="587">
        <v>123</v>
      </c>
      <c r="O363" s="587">
        <v>11439</v>
      </c>
      <c r="P363" s="575">
        <v>0.65786749482401652</v>
      </c>
      <c r="Q363" s="588">
        <v>93</v>
      </c>
    </row>
    <row r="364" spans="1:17" ht="14.45" customHeight="1" x14ac:dyDescent="0.2">
      <c r="A364" s="569" t="s">
        <v>1709</v>
      </c>
      <c r="B364" s="570" t="s">
        <v>1543</v>
      </c>
      <c r="C364" s="570" t="s">
        <v>1544</v>
      </c>
      <c r="D364" s="570" t="s">
        <v>1603</v>
      </c>
      <c r="E364" s="570" t="s">
        <v>1604</v>
      </c>
      <c r="F364" s="587">
        <v>2</v>
      </c>
      <c r="G364" s="587">
        <v>132</v>
      </c>
      <c r="H364" s="587">
        <v>1.9701492537313432</v>
      </c>
      <c r="I364" s="587">
        <v>66</v>
      </c>
      <c r="J364" s="587">
        <v>1</v>
      </c>
      <c r="K364" s="587">
        <v>67</v>
      </c>
      <c r="L364" s="587">
        <v>1</v>
      </c>
      <c r="M364" s="587">
        <v>67</v>
      </c>
      <c r="N364" s="587">
        <v>19</v>
      </c>
      <c r="O364" s="587">
        <v>1273</v>
      </c>
      <c r="P364" s="575">
        <v>19</v>
      </c>
      <c r="Q364" s="588">
        <v>67</v>
      </c>
    </row>
    <row r="365" spans="1:17" ht="14.45" customHeight="1" x14ac:dyDescent="0.2">
      <c r="A365" s="569" t="s">
        <v>1709</v>
      </c>
      <c r="B365" s="570" t="s">
        <v>1543</v>
      </c>
      <c r="C365" s="570" t="s">
        <v>1544</v>
      </c>
      <c r="D365" s="570" t="s">
        <v>1605</v>
      </c>
      <c r="E365" s="570" t="s">
        <v>1606</v>
      </c>
      <c r="F365" s="587">
        <v>13</v>
      </c>
      <c r="G365" s="587">
        <v>4264</v>
      </c>
      <c r="H365" s="587">
        <v>0.28174970265627064</v>
      </c>
      <c r="I365" s="587">
        <v>328</v>
      </c>
      <c r="J365" s="587">
        <v>46</v>
      </c>
      <c r="K365" s="587">
        <v>15134</v>
      </c>
      <c r="L365" s="587">
        <v>1</v>
      </c>
      <c r="M365" s="587">
        <v>329</v>
      </c>
      <c r="N365" s="587">
        <v>17</v>
      </c>
      <c r="O365" s="587">
        <v>5593</v>
      </c>
      <c r="P365" s="575">
        <v>0.36956521739130432</v>
      </c>
      <c r="Q365" s="588">
        <v>329</v>
      </c>
    </row>
    <row r="366" spans="1:17" ht="14.45" customHeight="1" x14ac:dyDescent="0.2">
      <c r="A366" s="569" t="s">
        <v>1709</v>
      </c>
      <c r="B366" s="570" t="s">
        <v>1543</v>
      </c>
      <c r="C366" s="570" t="s">
        <v>1544</v>
      </c>
      <c r="D366" s="570" t="s">
        <v>1613</v>
      </c>
      <c r="E366" s="570" t="s">
        <v>1614</v>
      </c>
      <c r="F366" s="587">
        <v>52</v>
      </c>
      <c r="G366" s="587">
        <v>2652</v>
      </c>
      <c r="H366" s="587">
        <v>0.96226415094339623</v>
      </c>
      <c r="I366" s="587">
        <v>51</v>
      </c>
      <c r="J366" s="587">
        <v>53</v>
      </c>
      <c r="K366" s="587">
        <v>2756</v>
      </c>
      <c r="L366" s="587">
        <v>1</v>
      </c>
      <c r="M366" s="587">
        <v>52</v>
      </c>
      <c r="N366" s="587">
        <v>54</v>
      </c>
      <c r="O366" s="587">
        <v>2808</v>
      </c>
      <c r="P366" s="575">
        <v>1.0188679245283019</v>
      </c>
      <c r="Q366" s="588">
        <v>52</v>
      </c>
    </row>
    <row r="367" spans="1:17" ht="14.45" customHeight="1" x14ac:dyDescent="0.2">
      <c r="A367" s="569" t="s">
        <v>1709</v>
      </c>
      <c r="B367" s="570" t="s">
        <v>1543</v>
      </c>
      <c r="C367" s="570" t="s">
        <v>1544</v>
      </c>
      <c r="D367" s="570" t="s">
        <v>1625</v>
      </c>
      <c r="E367" s="570" t="s">
        <v>1626</v>
      </c>
      <c r="F367" s="587">
        <v>12</v>
      </c>
      <c r="G367" s="587">
        <v>7344</v>
      </c>
      <c r="H367" s="587">
        <v>0.99512195121951219</v>
      </c>
      <c r="I367" s="587">
        <v>612</v>
      </c>
      <c r="J367" s="587">
        <v>12</v>
      </c>
      <c r="K367" s="587">
        <v>7380</v>
      </c>
      <c r="L367" s="587">
        <v>1</v>
      </c>
      <c r="M367" s="587">
        <v>615</v>
      </c>
      <c r="N367" s="587">
        <v>6</v>
      </c>
      <c r="O367" s="587">
        <v>3702</v>
      </c>
      <c r="P367" s="575">
        <v>0.50162601626016257</v>
      </c>
      <c r="Q367" s="588">
        <v>617</v>
      </c>
    </row>
    <row r="368" spans="1:17" ht="14.45" customHeight="1" x14ac:dyDescent="0.2">
      <c r="A368" s="569" t="s">
        <v>1709</v>
      </c>
      <c r="B368" s="570" t="s">
        <v>1543</v>
      </c>
      <c r="C368" s="570" t="s">
        <v>1544</v>
      </c>
      <c r="D368" s="570" t="s">
        <v>1699</v>
      </c>
      <c r="E368" s="570" t="s">
        <v>1700</v>
      </c>
      <c r="F368" s="587">
        <v>528</v>
      </c>
      <c r="G368" s="587">
        <v>26400</v>
      </c>
      <c r="H368" s="587">
        <v>0.86933614330874609</v>
      </c>
      <c r="I368" s="587">
        <v>50</v>
      </c>
      <c r="J368" s="587">
        <v>584</v>
      </c>
      <c r="K368" s="587">
        <v>30368</v>
      </c>
      <c r="L368" s="587">
        <v>1</v>
      </c>
      <c r="M368" s="587">
        <v>52</v>
      </c>
      <c r="N368" s="587">
        <v>216</v>
      </c>
      <c r="O368" s="587">
        <v>11448</v>
      </c>
      <c r="P368" s="575">
        <v>0.37697576396206534</v>
      </c>
      <c r="Q368" s="588">
        <v>53</v>
      </c>
    </row>
    <row r="369" spans="1:17" ht="14.45" customHeight="1" x14ac:dyDescent="0.2">
      <c r="A369" s="569" t="s">
        <v>1709</v>
      </c>
      <c r="B369" s="570" t="s">
        <v>1543</v>
      </c>
      <c r="C369" s="570" t="s">
        <v>1544</v>
      </c>
      <c r="D369" s="570" t="s">
        <v>1651</v>
      </c>
      <c r="E369" s="570" t="s">
        <v>1652</v>
      </c>
      <c r="F369" s="587">
        <v>1</v>
      </c>
      <c r="G369" s="587">
        <v>1493</v>
      </c>
      <c r="H369" s="587">
        <v>0.33266488413547235</v>
      </c>
      <c r="I369" s="587">
        <v>1493</v>
      </c>
      <c r="J369" s="587">
        <v>3</v>
      </c>
      <c r="K369" s="587">
        <v>4488</v>
      </c>
      <c r="L369" s="587">
        <v>1</v>
      </c>
      <c r="M369" s="587">
        <v>1496</v>
      </c>
      <c r="N369" s="587"/>
      <c r="O369" s="587"/>
      <c r="P369" s="575"/>
      <c r="Q369" s="588"/>
    </row>
    <row r="370" spans="1:17" ht="14.45" customHeight="1" x14ac:dyDescent="0.2">
      <c r="A370" s="569" t="s">
        <v>1709</v>
      </c>
      <c r="B370" s="570" t="s">
        <v>1543</v>
      </c>
      <c r="C370" s="570" t="s">
        <v>1544</v>
      </c>
      <c r="D370" s="570" t="s">
        <v>1653</v>
      </c>
      <c r="E370" s="570" t="s">
        <v>1654</v>
      </c>
      <c r="F370" s="587">
        <v>2</v>
      </c>
      <c r="G370" s="587">
        <v>654</v>
      </c>
      <c r="H370" s="587">
        <v>0.33130699088145898</v>
      </c>
      <c r="I370" s="587">
        <v>327</v>
      </c>
      <c r="J370" s="587">
        <v>6</v>
      </c>
      <c r="K370" s="587">
        <v>1974</v>
      </c>
      <c r="L370" s="587">
        <v>1</v>
      </c>
      <c r="M370" s="587">
        <v>329</v>
      </c>
      <c r="N370" s="587"/>
      <c r="O370" s="587"/>
      <c r="P370" s="575"/>
      <c r="Q370" s="588"/>
    </row>
    <row r="371" spans="1:17" ht="14.45" customHeight="1" x14ac:dyDescent="0.2">
      <c r="A371" s="569" t="s">
        <v>1709</v>
      </c>
      <c r="B371" s="570" t="s">
        <v>1543</v>
      </c>
      <c r="C371" s="570" t="s">
        <v>1544</v>
      </c>
      <c r="D371" s="570" t="s">
        <v>1655</v>
      </c>
      <c r="E371" s="570" t="s">
        <v>1656</v>
      </c>
      <c r="F371" s="587"/>
      <c r="G371" s="587"/>
      <c r="H371" s="587"/>
      <c r="I371" s="587"/>
      <c r="J371" s="587"/>
      <c r="K371" s="587"/>
      <c r="L371" s="587"/>
      <c r="M371" s="587"/>
      <c r="N371" s="587">
        <v>39</v>
      </c>
      <c r="O371" s="587">
        <v>34866</v>
      </c>
      <c r="P371" s="575"/>
      <c r="Q371" s="588">
        <v>894</v>
      </c>
    </row>
    <row r="372" spans="1:17" ht="14.45" customHeight="1" x14ac:dyDescent="0.2">
      <c r="A372" s="569" t="s">
        <v>1709</v>
      </c>
      <c r="B372" s="570" t="s">
        <v>1543</v>
      </c>
      <c r="C372" s="570" t="s">
        <v>1544</v>
      </c>
      <c r="D372" s="570" t="s">
        <v>1659</v>
      </c>
      <c r="E372" s="570" t="s">
        <v>1660</v>
      </c>
      <c r="F372" s="587">
        <v>163</v>
      </c>
      <c r="G372" s="587">
        <v>42543</v>
      </c>
      <c r="H372" s="587">
        <v>0.78443411881845337</v>
      </c>
      <c r="I372" s="587">
        <v>261</v>
      </c>
      <c r="J372" s="587">
        <v>207</v>
      </c>
      <c r="K372" s="587">
        <v>54234</v>
      </c>
      <c r="L372" s="587">
        <v>1</v>
      </c>
      <c r="M372" s="587">
        <v>262</v>
      </c>
      <c r="N372" s="587">
        <v>166</v>
      </c>
      <c r="O372" s="587">
        <v>43824</v>
      </c>
      <c r="P372" s="575">
        <v>0.80805398827303909</v>
      </c>
      <c r="Q372" s="588">
        <v>264</v>
      </c>
    </row>
    <row r="373" spans="1:17" ht="14.45" customHeight="1" x14ac:dyDescent="0.2">
      <c r="A373" s="569" t="s">
        <v>1709</v>
      </c>
      <c r="B373" s="570" t="s">
        <v>1543</v>
      </c>
      <c r="C373" s="570" t="s">
        <v>1544</v>
      </c>
      <c r="D373" s="570" t="s">
        <v>1661</v>
      </c>
      <c r="E373" s="570" t="s">
        <v>1662</v>
      </c>
      <c r="F373" s="587">
        <v>6</v>
      </c>
      <c r="G373" s="587">
        <v>990</v>
      </c>
      <c r="H373" s="587">
        <v>0.28399311531841653</v>
      </c>
      <c r="I373" s="587">
        <v>165</v>
      </c>
      <c r="J373" s="587">
        <v>21</v>
      </c>
      <c r="K373" s="587">
        <v>3486</v>
      </c>
      <c r="L373" s="587">
        <v>1</v>
      </c>
      <c r="M373" s="587">
        <v>166</v>
      </c>
      <c r="N373" s="587">
        <v>4</v>
      </c>
      <c r="O373" s="587">
        <v>668</v>
      </c>
      <c r="P373" s="575">
        <v>0.19162363740676994</v>
      </c>
      <c r="Q373" s="588">
        <v>167</v>
      </c>
    </row>
    <row r="374" spans="1:17" ht="14.45" customHeight="1" x14ac:dyDescent="0.2">
      <c r="A374" s="569" t="s">
        <v>1709</v>
      </c>
      <c r="B374" s="570" t="s">
        <v>1543</v>
      </c>
      <c r="C374" s="570" t="s">
        <v>1544</v>
      </c>
      <c r="D374" s="570" t="s">
        <v>1665</v>
      </c>
      <c r="E374" s="570" t="s">
        <v>1666</v>
      </c>
      <c r="F374" s="587">
        <v>39</v>
      </c>
      <c r="G374" s="587">
        <v>5928</v>
      </c>
      <c r="H374" s="587">
        <v>0.4642857142857143</v>
      </c>
      <c r="I374" s="587">
        <v>152</v>
      </c>
      <c r="J374" s="587">
        <v>84</v>
      </c>
      <c r="K374" s="587">
        <v>12768</v>
      </c>
      <c r="L374" s="587">
        <v>1</v>
      </c>
      <c r="M374" s="587">
        <v>152</v>
      </c>
      <c r="N374" s="587">
        <v>18</v>
      </c>
      <c r="O374" s="587">
        <v>2754</v>
      </c>
      <c r="P374" s="575">
        <v>0.21569548872180452</v>
      </c>
      <c r="Q374" s="588">
        <v>153</v>
      </c>
    </row>
    <row r="375" spans="1:17" ht="14.45" customHeight="1" x14ac:dyDescent="0.2">
      <c r="A375" s="569" t="s">
        <v>1709</v>
      </c>
      <c r="B375" s="570" t="s">
        <v>1543</v>
      </c>
      <c r="C375" s="570" t="s">
        <v>1544</v>
      </c>
      <c r="D375" s="570" t="s">
        <v>1667</v>
      </c>
      <c r="E375" s="570" t="s">
        <v>1668</v>
      </c>
      <c r="F375" s="587"/>
      <c r="G375" s="587"/>
      <c r="H375" s="587"/>
      <c r="I375" s="587"/>
      <c r="J375" s="587"/>
      <c r="K375" s="587"/>
      <c r="L375" s="587"/>
      <c r="M375" s="587"/>
      <c r="N375" s="587">
        <v>5</v>
      </c>
      <c r="O375" s="587">
        <v>0</v>
      </c>
      <c r="P375" s="575"/>
      <c r="Q375" s="588">
        <v>0</v>
      </c>
    </row>
    <row r="376" spans="1:17" ht="14.45" customHeight="1" x14ac:dyDescent="0.2">
      <c r="A376" s="569" t="s">
        <v>1710</v>
      </c>
      <c r="B376" s="570" t="s">
        <v>1543</v>
      </c>
      <c r="C376" s="570" t="s">
        <v>1544</v>
      </c>
      <c r="D376" s="570" t="s">
        <v>1545</v>
      </c>
      <c r="E376" s="570" t="s">
        <v>1546</v>
      </c>
      <c r="F376" s="587">
        <v>541</v>
      </c>
      <c r="G376" s="587">
        <v>94134</v>
      </c>
      <c r="H376" s="587">
        <v>1.1744728633811603</v>
      </c>
      <c r="I376" s="587">
        <v>174</v>
      </c>
      <c r="J376" s="587">
        <v>458</v>
      </c>
      <c r="K376" s="587">
        <v>80150</v>
      </c>
      <c r="L376" s="587">
        <v>1</v>
      </c>
      <c r="M376" s="587">
        <v>175</v>
      </c>
      <c r="N376" s="587">
        <v>500</v>
      </c>
      <c r="O376" s="587">
        <v>88000</v>
      </c>
      <c r="P376" s="575">
        <v>1.0979413599500936</v>
      </c>
      <c r="Q376" s="588">
        <v>176</v>
      </c>
    </row>
    <row r="377" spans="1:17" ht="14.45" customHeight="1" x14ac:dyDescent="0.2">
      <c r="A377" s="569" t="s">
        <v>1710</v>
      </c>
      <c r="B377" s="570" t="s">
        <v>1543</v>
      </c>
      <c r="C377" s="570" t="s">
        <v>1544</v>
      </c>
      <c r="D377" s="570" t="s">
        <v>1559</v>
      </c>
      <c r="E377" s="570" t="s">
        <v>1560</v>
      </c>
      <c r="F377" s="587">
        <v>2</v>
      </c>
      <c r="G377" s="587">
        <v>2140</v>
      </c>
      <c r="H377" s="587"/>
      <c r="I377" s="587">
        <v>1070</v>
      </c>
      <c r="J377" s="587"/>
      <c r="K377" s="587"/>
      <c r="L377" s="587"/>
      <c r="M377" s="587"/>
      <c r="N377" s="587">
        <v>35</v>
      </c>
      <c r="O377" s="587">
        <v>37625</v>
      </c>
      <c r="P377" s="575"/>
      <c r="Q377" s="588">
        <v>1075</v>
      </c>
    </row>
    <row r="378" spans="1:17" ht="14.45" customHeight="1" x14ac:dyDescent="0.2">
      <c r="A378" s="569" t="s">
        <v>1710</v>
      </c>
      <c r="B378" s="570" t="s">
        <v>1543</v>
      </c>
      <c r="C378" s="570" t="s">
        <v>1544</v>
      </c>
      <c r="D378" s="570" t="s">
        <v>1561</v>
      </c>
      <c r="E378" s="570" t="s">
        <v>1562</v>
      </c>
      <c r="F378" s="587">
        <v>16</v>
      </c>
      <c r="G378" s="587">
        <v>736</v>
      </c>
      <c r="H378" s="587">
        <v>0.97872340425531912</v>
      </c>
      <c r="I378" s="587">
        <v>46</v>
      </c>
      <c r="J378" s="587">
        <v>16</v>
      </c>
      <c r="K378" s="587">
        <v>752</v>
      </c>
      <c r="L378" s="587">
        <v>1</v>
      </c>
      <c r="M378" s="587">
        <v>47</v>
      </c>
      <c r="N378" s="587">
        <v>10</v>
      </c>
      <c r="O378" s="587">
        <v>470</v>
      </c>
      <c r="P378" s="575">
        <v>0.625</v>
      </c>
      <c r="Q378" s="588">
        <v>47</v>
      </c>
    </row>
    <row r="379" spans="1:17" ht="14.45" customHeight="1" x14ac:dyDescent="0.2">
      <c r="A379" s="569" t="s">
        <v>1710</v>
      </c>
      <c r="B379" s="570" t="s">
        <v>1543</v>
      </c>
      <c r="C379" s="570" t="s">
        <v>1544</v>
      </c>
      <c r="D379" s="570" t="s">
        <v>1563</v>
      </c>
      <c r="E379" s="570" t="s">
        <v>1564</v>
      </c>
      <c r="F379" s="587">
        <v>5</v>
      </c>
      <c r="G379" s="587">
        <v>1735</v>
      </c>
      <c r="H379" s="587">
        <v>0.99712643678160917</v>
      </c>
      <c r="I379" s="587">
        <v>347</v>
      </c>
      <c r="J379" s="587">
        <v>5</v>
      </c>
      <c r="K379" s="587">
        <v>1740</v>
      </c>
      <c r="L379" s="587">
        <v>1</v>
      </c>
      <c r="M379" s="587">
        <v>348</v>
      </c>
      <c r="N379" s="587">
        <v>7</v>
      </c>
      <c r="O379" s="587">
        <v>2436</v>
      </c>
      <c r="P379" s="575">
        <v>1.4</v>
      </c>
      <c r="Q379" s="588">
        <v>348</v>
      </c>
    </row>
    <row r="380" spans="1:17" ht="14.45" customHeight="1" x14ac:dyDescent="0.2">
      <c r="A380" s="569" t="s">
        <v>1710</v>
      </c>
      <c r="B380" s="570" t="s">
        <v>1543</v>
      </c>
      <c r="C380" s="570" t="s">
        <v>1544</v>
      </c>
      <c r="D380" s="570" t="s">
        <v>1569</v>
      </c>
      <c r="E380" s="570" t="s">
        <v>1570</v>
      </c>
      <c r="F380" s="587">
        <v>24</v>
      </c>
      <c r="G380" s="587">
        <v>9048</v>
      </c>
      <c r="H380" s="587">
        <v>2.3936507936507936</v>
      </c>
      <c r="I380" s="587">
        <v>377</v>
      </c>
      <c r="J380" s="587">
        <v>10</v>
      </c>
      <c r="K380" s="587">
        <v>3780</v>
      </c>
      <c r="L380" s="587">
        <v>1</v>
      </c>
      <c r="M380" s="587">
        <v>378</v>
      </c>
      <c r="N380" s="587">
        <v>9</v>
      </c>
      <c r="O380" s="587">
        <v>3402</v>
      </c>
      <c r="P380" s="575">
        <v>0.9</v>
      </c>
      <c r="Q380" s="588">
        <v>378</v>
      </c>
    </row>
    <row r="381" spans="1:17" ht="14.45" customHeight="1" x14ac:dyDescent="0.2">
      <c r="A381" s="569" t="s">
        <v>1710</v>
      </c>
      <c r="B381" s="570" t="s">
        <v>1543</v>
      </c>
      <c r="C381" s="570" t="s">
        <v>1544</v>
      </c>
      <c r="D381" s="570" t="s">
        <v>1571</v>
      </c>
      <c r="E381" s="570" t="s">
        <v>1572</v>
      </c>
      <c r="F381" s="587">
        <v>2</v>
      </c>
      <c r="G381" s="587">
        <v>68</v>
      </c>
      <c r="H381" s="587"/>
      <c r="I381" s="587">
        <v>34</v>
      </c>
      <c r="J381" s="587"/>
      <c r="K381" s="587"/>
      <c r="L381" s="587"/>
      <c r="M381" s="587"/>
      <c r="N381" s="587">
        <v>1</v>
      </c>
      <c r="O381" s="587">
        <v>35</v>
      </c>
      <c r="P381" s="575"/>
      <c r="Q381" s="588">
        <v>35</v>
      </c>
    </row>
    <row r="382" spans="1:17" ht="14.45" customHeight="1" x14ac:dyDescent="0.2">
      <c r="A382" s="569" t="s">
        <v>1710</v>
      </c>
      <c r="B382" s="570" t="s">
        <v>1543</v>
      </c>
      <c r="C382" s="570" t="s">
        <v>1544</v>
      </c>
      <c r="D382" s="570" t="s">
        <v>1573</v>
      </c>
      <c r="E382" s="570" t="s">
        <v>1574</v>
      </c>
      <c r="F382" s="587">
        <v>2</v>
      </c>
      <c r="G382" s="587">
        <v>1048</v>
      </c>
      <c r="H382" s="587"/>
      <c r="I382" s="587">
        <v>524</v>
      </c>
      <c r="J382" s="587"/>
      <c r="K382" s="587"/>
      <c r="L382" s="587"/>
      <c r="M382" s="587"/>
      <c r="N382" s="587">
        <v>4</v>
      </c>
      <c r="O382" s="587">
        <v>2100</v>
      </c>
      <c r="P382" s="575"/>
      <c r="Q382" s="588">
        <v>525</v>
      </c>
    </row>
    <row r="383" spans="1:17" ht="14.45" customHeight="1" x14ac:dyDescent="0.2">
      <c r="A383" s="569" t="s">
        <v>1710</v>
      </c>
      <c r="B383" s="570" t="s">
        <v>1543</v>
      </c>
      <c r="C383" s="570" t="s">
        <v>1544</v>
      </c>
      <c r="D383" s="570" t="s">
        <v>1575</v>
      </c>
      <c r="E383" s="570" t="s">
        <v>1576</v>
      </c>
      <c r="F383" s="587"/>
      <c r="G383" s="587"/>
      <c r="H383" s="587"/>
      <c r="I383" s="587"/>
      <c r="J383" s="587">
        <v>4</v>
      </c>
      <c r="K383" s="587">
        <v>232</v>
      </c>
      <c r="L383" s="587">
        <v>1</v>
      </c>
      <c r="M383" s="587">
        <v>58</v>
      </c>
      <c r="N383" s="587"/>
      <c r="O383" s="587"/>
      <c r="P383" s="575"/>
      <c r="Q383" s="588"/>
    </row>
    <row r="384" spans="1:17" ht="14.45" customHeight="1" x14ac:dyDescent="0.2">
      <c r="A384" s="569" t="s">
        <v>1710</v>
      </c>
      <c r="B384" s="570" t="s">
        <v>1543</v>
      </c>
      <c r="C384" s="570" t="s">
        <v>1544</v>
      </c>
      <c r="D384" s="570" t="s">
        <v>1581</v>
      </c>
      <c r="E384" s="570" t="s">
        <v>1582</v>
      </c>
      <c r="F384" s="587">
        <v>2</v>
      </c>
      <c r="G384" s="587">
        <v>428</v>
      </c>
      <c r="H384" s="587"/>
      <c r="I384" s="587">
        <v>214</v>
      </c>
      <c r="J384" s="587"/>
      <c r="K384" s="587"/>
      <c r="L384" s="587"/>
      <c r="M384" s="587"/>
      <c r="N384" s="587">
        <v>1</v>
      </c>
      <c r="O384" s="587">
        <v>217</v>
      </c>
      <c r="P384" s="575"/>
      <c r="Q384" s="588">
        <v>217</v>
      </c>
    </row>
    <row r="385" spans="1:17" ht="14.45" customHeight="1" x14ac:dyDescent="0.2">
      <c r="A385" s="569" t="s">
        <v>1710</v>
      </c>
      <c r="B385" s="570" t="s">
        <v>1543</v>
      </c>
      <c r="C385" s="570" t="s">
        <v>1544</v>
      </c>
      <c r="D385" s="570" t="s">
        <v>1589</v>
      </c>
      <c r="E385" s="570" t="s">
        <v>1590</v>
      </c>
      <c r="F385" s="587">
        <v>21</v>
      </c>
      <c r="G385" s="587">
        <v>357</v>
      </c>
      <c r="H385" s="587">
        <v>2.625</v>
      </c>
      <c r="I385" s="587">
        <v>17</v>
      </c>
      <c r="J385" s="587">
        <v>8</v>
      </c>
      <c r="K385" s="587">
        <v>136</v>
      </c>
      <c r="L385" s="587">
        <v>1</v>
      </c>
      <c r="M385" s="587">
        <v>17</v>
      </c>
      <c r="N385" s="587">
        <v>9</v>
      </c>
      <c r="O385" s="587">
        <v>153</v>
      </c>
      <c r="P385" s="575">
        <v>1.125</v>
      </c>
      <c r="Q385" s="588">
        <v>17</v>
      </c>
    </row>
    <row r="386" spans="1:17" ht="14.45" customHeight="1" x14ac:dyDescent="0.2">
      <c r="A386" s="569" t="s">
        <v>1710</v>
      </c>
      <c r="B386" s="570" t="s">
        <v>1543</v>
      </c>
      <c r="C386" s="570" t="s">
        <v>1544</v>
      </c>
      <c r="D386" s="570" t="s">
        <v>1593</v>
      </c>
      <c r="E386" s="570" t="s">
        <v>1594</v>
      </c>
      <c r="F386" s="587">
        <v>1</v>
      </c>
      <c r="G386" s="587">
        <v>65</v>
      </c>
      <c r="H386" s="587">
        <v>0.49242424242424243</v>
      </c>
      <c r="I386" s="587">
        <v>65</v>
      </c>
      <c r="J386" s="587">
        <v>2</v>
      </c>
      <c r="K386" s="587">
        <v>132</v>
      </c>
      <c r="L386" s="587">
        <v>1</v>
      </c>
      <c r="M386" s="587">
        <v>66</v>
      </c>
      <c r="N386" s="587"/>
      <c r="O386" s="587"/>
      <c r="P386" s="575"/>
      <c r="Q386" s="588"/>
    </row>
    <row r="387" spans="1:17" ht="14.45" customHeight="1" x14ac:dyDescent="0.2">
      <c r="A387" s="569" t="s">
        <v>1710</v>
      </c>
      <c r="B387" s="570" t="s">
        <v>1543</v>
      </c>
      <c r="C387" s="570" t="s">
        <v>1544</v>
      </c>
      <c r="D387" s="570" t="s">
        <v>1597</v>
      </c>
      <c r="E387" s="570" t="s">
        <v>1598</v>
      </c>
      <c r="F387" s="587">
        <v>320</v>
      </c>
      <c r="G387" s="587">
        <v>43840</v>
      </c>
      <c r="H387" s="587">
        <v>1.2606395215090866</v>
      </c>
      <c r="I387" s="587">
        <v>137</v>
      </c>
      <c r="J387" s="587">
        <v>252</v>
      </c>
      <c r="K387" s="587">
        <v>34776</v>
      </c>
      <c r="L387" s="587">
        <v>1</v>
      </c>
      <c r="M387" s="587">
        <v>138</v>
      </c>
      <c r="N387" s="587">
        <v>366</v>
      </c>
      <c r="O387" s="587">
        <v>50874</v>
      </c>
      <c r="P387" s="575">
        <v>1.4629054520358868</v>
      </c>
      <c r="Q387" s="588">
        <v>139</v>
      </c>
    </row>
    <row r="388" spans="1:17" ht="14.45" customHeight="1" x14ac:dyDescent="0.2">
      <c r="A388" s="569" t="s">
        <v>1710</v>
      </c>
      <c r="B388" s="570" t="s">
        <v>1543</v>
      </c>
      <c r="C388" s="570" t="s">
        <v>1544</v>
      </c>
      <c r="D388" s="570" t="s">
        <v>1599</v>
      </c>
      <c r="E388" s="570" t="s">
        <v>1600</v>
      </c>
      <c r="F388" s="587">
        <v>54</v>
      </c>
      <c r="G388" s="587">
        <v>4914</v>
      </c>
      <c r="H388" s="587">
        <v>0.90530582166543849</v>
      </c>
      <c r="I388" s="587">
        <v>91</v>
      </c>
      <c r="J388" s="587">
        <v>59</v>
      </c>
      <c r="K388" s="587">
        <v>5428</v>
      </c>
      <c r="L388" s="587">
        <v>1</v>
      </c>
      <c r="M388" s="587">
        <v>92</v>
      </c>
      <c r="N388" s="587">
        <v>65</v>
      </c>
      <c r="O388" s="587">
        <v>6045</v>
      </c>
      <c r="P388" s="575">
        <v>1.1136698599852617</v>
      </c>
      <c r="Q388" s="588">
        <v>93</v>
      </c>
    </row>
    <row r="389" spans="1:17" ht="14.45" customHeight="1" x14ac:dyDescent="0.2">
      <c r="A389" s="569" t="s">
        <v>1710</v>
      </c>
      <c r="B389" s="570" t="s">
        <v>1543</v>
      </c>
      <c r="C389" s="570" t="s">
        <v>1544</v>
      </c>
      <c r="D389" s="570" t="s">
        <v>1601</v>
      </c>
      <c r="E389" s="570" t="s">
        <v>1602</v>
      </c>
      <c r="F389" s="587">
        <v>2</v>
      </c>
      <c r="G389" s="587">
        <v>276</v>
      </c>
      <c r="H389" s="587"/>
      <c r="I389" s="587">
        <v>138</v>
      </c>
      <c r="J389" s="587"/>
      <c r="K389" s="587"/>
      <c r="L389" s="587"/>
      <c r="M389" s="587"/>
      <c r="N389" s="587">
        <v>2</v>
      </c>
      <c r="O389" s="587">
        <v>282</v>
      </c>
      <c r="P389" s="575"/>
      <c r="Q389" s="588">
        <v>141</v>
      </c>
    </row>
    <row r="390" spans="1:17" ht="14.45" customHeight="1" x14ac:dyDescent="0.2">
      <c r="A390" s="569" t="s">
        <v>1710</v>
      </c>
      <c r="B390" s="570" t="s">
        <v>1543</v>
      </c>
      <c r="C390" s="570" t="s">
        <v>1544</v>
      </c>
      <c r="D390" s="570" t="s">
        <v>1603</v>
      </c>
      <c r="E390" s="570" t="s">
        <v>1604</v>
      </c>
      <c r="F390" s="587">
        <v>15</v>
      </c>
      <c r="G390" s="587">
        <v>990</v>
      </c>
      <c r="H390" s="587">
        <v>2.4626865671641789</v>
      </c>
      <c r="I390" s="587">
        <v>66</v>
      </c>
      <c r="J390" s="587">
        <v>6</v>
      </c>
      <c r="K390" s="587">
        <v>402</v>
      </c>
      <c r="L390" s="587">
        <v>1</v>
      </c>
      <c r="M390" s="587">
        <v>67</v>
      </c>
      <c r="N390" s="587">
        <v>18</v>
      </c>
      <c r="O390" s="587">
        <v>1206</v>
      </c>
      <c r="P390" s="575">
        <v>3</v>
      </c>
      <c r="Q390" s="588">
        <v>67</v>
      </c>
    </row>
    <row r="391" spans="1:17" ht="14.45" customHeight="1" x14ac:dyDescent="0.2">
      <c r="A391" s="569" t="s">
        <v>1710</v>
      </c>
      <c r="B391" s="570" t="s">
        <v>1543</v>
      </c>
      <c r="C391" s="570" t="s">
        <v>1544</v>
      </c>
      <c r="D391" s="570" t="s">
        <v>1605</v>
      </c>
      <c r="E391" s="570" t="s">
        <v>1606</v>
      </c>
      <c r="F391" s="587">
        <v>17</v>
      </c>
      <c r="G391" s="587">
        <v>5576</v>
      </c>
      <c r="H391" s="587">
        <v>5.649442755825735</v>
      </c>
      <c r="I391" s="587">
        <v>328</v>
      </c>
      <c r="J391" s="587">
        <v>3</v>
      </c>
      <c r="K391" s="587">
        <v>987</v>
      </c>
      <c r="L391" s="587">
        <v>1</v>
      </c>
      <c r="M391" s="587">
        <v>329</v>
      </c>
      <c r="N391" s="587"/>
      <c r="O391" s="587"/>
      <c r="P391" s="575"/>
      <c r="Q391" s="588"/>
    </row>
    <row r="392" spans="1:17" ht="14.45" customHeight="1" x14ac:dyDescent="0.2">
      <c r="A392" s="569" t="s">
        <v>1710</v>
      </c>
      <c r="B392" s="570" t="s">
        <v>1543</v>
      </c>
      <c r="C392" s="570" t="s">
        <v>1544</v>
      </c>
      <c r="D392" s="570" t="s">
        <v>1613</v>
      </c>
      <c r="E392" s="570" t="s">
        <v>1614</v>
      </c>
      <c r="F392" s="587">
        <v>45</v>
      </c>
      <c r="G392" s="587">
        <v>2295</v>
      </c>
      <c r="H392" s="587">
        <v>1.3792067307692308</v>
      </c>
      <c r="I392" s="587">
        <v>51</v>
      </c>
      <c r="J392" s="587">
        <v>32</v>
      </c>
      <c r="K392" s="587">
        <v>1664</v>
      </c>
      <c r="L392" s="587">
        <v>1</v>
      </c>
      <c r="M392" s="587">
        <v>52</v>
      </c>
      <c r="N392" s="587">
        <v>24</v>
      </c>
      <c r="O392" s="587">
        <v>1248</v>
      </c>
      <c r="P392" s="575">
        <v>0.75</v>
      </c>
      <c r="Q392" s="588">
        <v>52</v>
      </c>
    </row>
    <row r="393" spans="1:17" ht="14.45" customHeight="1" x14ac:dyDescent="0.2">
      <c r="A393" s="569" t="s">
        <v>1710</v>
      </c>
      <c r="B393" s="570" t="s">
        <v>1543</v>
      </c>
      <c r="C393" s="570" t="s">
        <v>1544</v>
      </c>
      <c r="D393" s="570" t="s">
        <v>1621</v>
      </c>
      <c r="E393" s="570" t="s">
        <v>1622</v>
      </c>
      <c r="F393" s="587">
        <v>1</v>
      </c>
      <c r="G393" s="587">
        <v>207</v>
      </c>
      <c r="H393" s="587"/>
      <c r="I393" s="587">
        <v>207</v>
      </c>
      <c r="J393" s="587"/>
      <c r="K393" s="587"/>
      <c r="L393" s="587"/>
      <c r="M393" s="587"/>
      <c r="N393" s="587"/>
      <c r="O393" s="587"/>
      <c r="P393" s="575"/>
      <c r="Q393" s="588"/>
    </row>
    <row r="394" spans="1:17" ht="14.45" customHeight="1" x14ac:dyDescent="0.2">
      <c r="A394" s="569" t="s">
        <v>1710</v>
      </c>
      <c r="B394" s="570" t="s">
        <v>1543</v>
      </c>
      <c r="C394" s="570" t="s">
        <v>1544</v>
      </c>
      <c r="D394" s="570" t="s">
        <v>1625</v>
      </c>
      <c r="E394" s="570" t="s">
        <v>1626</v>
      </c>
      <c r="F394" s="587">
        <v>2</v>
      </c>
      <c r="G394" s="587">
        <v>1224</v>
      </c>
      <c r="H394" s="587"/>
      <c r="I394" s="587">
        <v>612</v>
      </c>
      <c r="J394" s="587"/>
      <c r="K394" s="587"/>
      <c r="L394" s="587"/>
      <c r="M394" s="587"/>
      <c r="N394" s="587">
        <v>6</v>
      </c>
      <c r="O394" s="587">
        <v>3702</v>
      </c>
      <c r="P394" s="575"/>
      <c r="Q394" s="588">
        <v>617</v>
      </c>
    </row>
    <row r="395" spans="1:17" ht="14.45" customHeight="1" x14ac:dyDescent="0.2">
      <c r="A395" s="569" t="s">
        <v>1710</v>
      </c>
      <c r="B395" s="570" t="s">
        <v>1543</v>
      </c>
      <c r="C395" s="570" t="s">
        <v>1544</v>
      </c>
      <c r="D395" s="570" t="s">
        <v>1635</v>
      </c>
      <c r="E395" s="570" t="s">
        <v>1636</v>
      </c>
      <c r="F395" s="587">
        <v>2</v>
      </c>
      <c r="G395" s="587">
        <v>544</v>
      </c>
      <c r="H395" s="587"/>
      <c r="I395" s="587">
        <v>272</v>
      </c>
      <c r="J395" s="587"/>
      <c r="K395" s="587"/>
      <c r="L395" s="587"/>
      <c r="M395" s="587"/>
      <c r="N395" s="587">
        <v>1</v>
      </c>
      <c r="O395" s="587">
        <v>276</v>
      </c>
      <c r="P395" s="575"/>
      <c r="Q395" s="588">
        <v>276</v>
      </c>
    </row>
    <row r="396" spans="1:17" ht="14.45" customHeight="1" x14ac:dyDescent="0.2">
      <c r="A396" s="569" t="s">
        <v>1710</v>
      </c>
      <c r="B396" s="570" t="s">
        <v>1543</v>
      </c>
      <c r="C396" s="570" t="s">
        <v>1544</v>
      </c>
      <c r="D396" s="570" t="s">
        <v>1641</v>
      </c>
      <c r="E396" s="570" t="s">
        <v>1642</v>
      </c>
      <c r="F396" s="587"/>
      <c r="G396" s="587"/>
      <c r="H396" s="587"/>
      <c r="I396" s="587"/>
      <c r="J396" s="587"/>
      <c r="K396" s="587"/>
      <c r="L396" s="587"/>
      <c r="M396" s="587"/>
      <c r="N396" s="587">
        <v>1</v>
      </c>
      <c r="O396" s="587">
        <v>47</v>
      </c>
      <c r="P396" s="575"/>
      <c r="Q396" s="588">
        <v>47</v>
      </c>
    </row>
    <row r="397" spans="1:17" ht="14.45" customHeight="1" x14ac:dyDescent="0.2">
      <c r="A397" s="569" t="s">
        <v>1710</v>
      </c>
      <c r="B397" s="570" t="s">
        <v>1543</v>
      </c>
      <c r="C397" s="570" t="s">
        <v>1544</v>
      </c>
      <c r="D397" s="570" t="s">
        <v>1653</v>
      </c>
      <c r="E397" s="570" t="s">
        <v>1654</v>
      </c>
      <c r="F397" s="587">
        <v>2</v>
      </c>
      <c r="G397" s="587">
        <v>654</v>
      </c>
      <c r="H397" s="587"/>
      <c r="I397" s="587">
        <v>327</v>
      </c>
      <c r="J397" s="587"/>
      <c r="K397" s="587"/>
      <c r="L397" s="587"/>
      <c r="M397" s="587"/>
      <c r="N397" s="587">
        <v>1</v>
      </c>
      <c r="O397" s="587">
        <v>331</v>
      </c>
      <c r="P397" s="575"/>
      <c r="Q397" s="588">
        <v>331</v>
      </c>
    </row>
    <row r="398" spans="1:17" ht="14.45" customHeight="1" x14ac:dyDescent="0.2">
      <c r="A398" s="569" t="s">
        <v>1710</v>
      </c>
      <c r="B398" s="570" t="s">
        <v>1543</v>
      </c>
      <c r="C398" s="570" t="s">
        <v>1544</v>
      </c>
      <c r="D398" s="570" t="s">
        <v>1655</v>
      </c>
      <c r="E398" s="570" t="s">
        <v>1656</v>
      </c>
      <c r="F398" s="587"/>
      <c r="G398" s="587"/>
      <c r="H398" s="587"/>
      <c r="I398" s="587"/>
      <c r="J398" s="587"/>
      <c r="K398" s="587"/>
      <c r="L398" s="587"/>
      <c r="M398" s="587"/>
      <c r="N398" s="587">
        <v>34</v>
      </c>
      <c r="O398" s="587">
        <v>30396</v>
      </c>
      <c r="P398" s="575"/>
      <c r="Q398" s="588">
        <v>894</v>
      </c>
    </row>
    <row r="399" spans="1:17" ht="14.45" customHeight="1" x14ac:dyDescent="0.2">
      <c r="A399" s="569" t="s">
        <v>1710</v>
      </c>
      <c r="B399" s="570" t="s">
        <v>1543</v>
      </c>
      <c r="C399" s="570" t="s">
        <v>1544</v>
      </c>
      <c r="D399" s="570" t="s">
        <v>1659</v>
      </c>
      <c r="E399" s="570" t="s">
        <v>1660</v>
      </c>
      <c r="F399" s="587">
        <v>200</v>
      </c>
      <c r="G399" s="587">
        <v>52200</v>
      </c>
      <c r="H399" s="587">
        <v>0.98146128680479827</v>
      </c>
      <c r="I399" s="587">
        <v>261</v>
      </c>
      <c r="J399" s="587">
        <v>203</v>
      </c>
      <c r="K399" s="587">
        <v>53186</v>
      </c>
      <c r="L399" s="587">
        <v>1</v>
      </c>
      <c r="M399" s="587">
        <v>262</v>
      </c>
      <c r="N399" s="587">
        <v>245</v>
      </c>
      <c r="O399" s="587">
        <v>64680</v>
      </c>
      <c r="P399" s="575">
        <v>1.2161095025006581</v>
      </c>
      <c r="Q399" s="588">
        <v>264</v>
      </c>
    </row>
    <row r="400" spans="1:17" ht="14.45" customHeight="1" x14ac:dyDescent="0.2">
      <c r="A400" s="569" t="s">
        <v>1710</v>
      </c>
      <c r="B400" s="570" t="s">
        <v>1543</v>
      </c>
      <c r="C400" s="570" t="s">
        <v>1544</v>
      </c>
      <c r="D400" s="570" t="s">
        <v>1661</v>
      </c>
      <c r="E400" s="570" t="s">
        <v>1662</v>
      </c>
      <c r="F400" s="587">
        <v>5</v>
      </c>
      <c r="G400" s="587">
        <v>825</v>
      </c>
      <c r="H400" s="587">
        <v>1.2424698795180722</v>
      </c>
      <c r="I400" s="587">
        <v>165</v>
      </c>
      <c r="J400" s="587">
        <v>4</v>
      </c>
      <c r="K400" s="587">
        <v>664</v>
      </c>
      <c r="L400" s="587">
        <v>1</v>
      </c>
      <c r="M400" s="587">
        <v>166</v>
      </c>
      <c r="N400" s="587">
        <v>25</v>
      </c>
      <c r="O400" s="587">
        <v>4175</v>
      </c>
      <c r="P400" s="575">
        <v>6.2876506024096388</v>
      </c>
      <c r="Q400" s="588">
        <v>167</v>
      </c>
    </row>
    <row r="401" spans="1:17" ht="14.45" customHeight="1" x14ac:dyDescent="0.2">
      <c r="A401" s="569" t="s">
        <v>1711</v>
      </c>
      <c r="B401" s="570" t="s">
        <v>1543</v>
      </c>
      <c r="C401" s="570" t="s">
        <v>1544</v>
      </c>
      <c r="D401" s="570" t="s">
        <v>1545</v>
      </c>
      <c r="E401" s="570" t="s">
        <v>1546</v>
      </c>
      <c r="F401" s="587">
        <v>177</v>
      </c>
      <c r="G401" s="587">
        <v>30798</v>
      </c>
      <c r="H401" s="587">
        <v>0.90715758468335783</v>
      </c>
      <c r="I401" s="587">
        <v>174</v>
      </c>
      <c r="J401" s="587">
        <v>194</v>
      </c>
      <c r="K401" s="587">
        <v>33950</v>
      </c>
      <c r="L401" s="587">
        <v>1</v>
      </c>
      <c r="M401" s="587">
        <v>175</v>
      </c>
      <c r="N401" s="587">
        <v>135</v>
      </c>
      <c r="O401" s="587">
        <v>23760</v>
      </c>
      <c r="P401" s="575">
        <v>0.69985272459499259</v>
      </c>
      <c r="Q401" s="588">
        <v>176</v>
      </c>
    </row>
    <row r="402" spans="1:17" ht="14.45" customHeight="1" x14ac:dyDescent="0.2">
      <c r="A402" s="569" t="s">
        <v>1711</v>
      </c>
      <c r="B402" s="570" t="s">
        <v>1543</v>
      </c>
      <c r="C402" s="570" t="s">
        <v>1544</v>
      </c>
      <c r="D402" s="570" t="s">
        <v>1559</v>
      </c>
      <c r="E402" s="570" t="s">
        <v>1560</v>
      </c>
      <c r="F402" s="587">
        <v>2</v>
      </c>
      <c r="G402" s="587">
        <v>2140</v>
      </c>
      <c r="H402" s="587">
        <v>0.33240136688412553</v>
      </c>
      <c r="I402" s="587">
        <v>1070</v>
      </c>
      <c r="J402" s="587">
        <v>6</v>
      </c>
      <c r="K402" s="587">
        <v>6438</v>
      </c>
      <c r="L402" s="587">
        <v>1</v>
      </c>
      <c r="M402" s="587">
        <v>1073</v>
      </c>
      <c r="N402" s="587">
        <v>18</v>
      </c>
      <c r="O402" s="587">
        <v>19350</v>
      </c>
      <c r="P402" s="575">
        <v>3.0055917986952472</v>
      </c>
      <c r="Q402" s="588">
        <v>1075</v>
      </c>
    </row>
    <row r="403" spans="1:17" ht="14.45" customHeight="1" x14ac:dyDescent="0.2">
      <c r="A403" s="569" t="s">
        <v>1711</v>
      </c>
      <c r="B403" s="570" t="s">
        <v>1543</v>
      </c>
      <c r="C403" s="570" t="s">
        <v>1544</v>
      </c>
      <c r="D403" s="570" t="s">
        <v>1561</v>
      </c>
      <c r="E403" s="570" t="s">
        <v>1562</v>
      </c>
      <c r="F403" s="587">
        <v>51</v>
      </c>
      <c r="G403" s="587">
        <v>2346</v>
      </c>
      <c r="H403" s="587">
        <v>1.0620190131281122</v>
      </c>
      <c r="I403" s="587">
        <v>46</v>
      </c>
      <c r="J403" s="587">
        <v>47</v>
      </c>
      <c r="K403" s="587">
        <v>2209</v>
      </c>
      <c r="L403" s="587">
        <v>1</v>
      </c>
      <c r="M403" s="587">
        <v>47</v>
      </c>
      <c r="N403" s="587">
        <v>32</v>
      </c>
      <c r="O403" s="587">
        <v>1504</v>
      </c>
      <c r="P403" s="575">
        <v>0.68085106382978722</v>
      </c>
      <c r="Q403" s="588">
        <v>47</v>
      </c>
    </row>
    <row r="404" spans="1:17" ht="14.45" customHeight="1" x14ac:dyDescent="0.2">
      <c r="A404" s="569" t="s">
        <v>1711</v>
      </c>
      <c r="B404" s="570" t="s">
        <v>1543</v>
      </c>
      <c r="C404" s="570" t="s">
        <v>1544</v>
      </c>
      <c r="D404" s="570" t="s">
        <v>1563</v>
      </c>
      <c r="E404" s="570" t="s">
        <v>1564</v>
      </c>
      <c r="F404" s="587">
        <v>14</v>
      </c>
      <c r="G404" s="587">
        <v>4858</v>
      </c>
      <c r="H404" s="587">
        <v>4.6532567049808433</v>
      </c>
      <c r="I404" s="587">
        <v>347</v>
      </c>
      <c r="J404" s="587">
        <v>3</v>
      </c>
      <c r="K404" s="587">
        <v>1044</v>
      </c>
      <c r="L404" s="587">
        <v>1</v>
      </c>
      <c r="M404" s="587">
        <v>348</v>
      </c>
      <c r="N404" s="587">
        <v>4</v>
      </c>
      <c r="O404" s="587">
        <v>1392</v>
      </c>
      <c r="P404" s="575">
        <v>1.3333333333333333</v>
      </c>
      <c r="Q404" s="588">
        <v>348</v>
      </c>
    </row>
    <row r="405" spans="1:17" ht="14.45" customHeight="1" x14ac:dyDescent="0.2">
      <c r="A405" s="569" t="s">
        <v>1711</v>
      </c>
      <c r="B405" s="570" t="s">
        <v>1543</v>
      </c>
      <c r="C405" s="570" t="s">
        <v>1544</v>
      </c>
      <c r="D405" s="570" t="s">
        <v>1565</v>
      </c>
      <c r="E405" s="570" t="s">
        <v>1566</v>
      </c>
      <c r="F405" s="587">
        <v>1</v>
      </c>
      <c r="G405" s="587">
        <v>51</v>
      </c>
      <c r="H405" s="587"/>
      <c r="I405" s="587">
        <v>51</v>
      </c>
      <c r="J405" s="587"/>
      <c r="K405" s="587"/>
      <c r="L405" s="587"/>
      <c r="M405" s="587"/>
      <c r="N405" s="587">
        <v>4</v>
      </c>
      <c r="O405" s="587">
        <v>208</v>
      </c>
      <c r="P405" s="575"/>
      <c r="Q405" s="588">
        <v>52</v>
      </c>
    </row>
    <row r="406" spans="1:17" ht="14.45" customHeight="1" x14ac:dyDescent="0.2">
      <c r="A406" s="569" t="s">
        <v>1711</v>
      </c>
      <c r="B406" s="570" t="s">
        <v>1543</v>
      </c>
      <c r="C406" s="570" t="s">
        <v>1544</v>
      </c>
      <c r="D406" s="570" t="s">
        <v>1569</v>
      </c>
      <c r="E406" s="570" t="s">
        <v>1570</v>
      </c>
      <c r="F406" s="587">
        <v>53</v>
      </c>
      <c r="G406" s="587">
        <v>19981</v>
      </c>
      <c r="H406" s="587">
        <v>10.571957671957671</v>
      </c>
      <c r="I406" s="587">
        <v>377</v>
      </c>
      <c r="J406" s="587">
        <v>5</v>
      </c>
      <c r="K406" s="587">
        <v>1890</v>
      </c>
      <c r="L406" s="587">
        <v>1</v>
      </c>
      <c r="M406" s="587">
        <v>378</v>
      </c>
      <c r="N406" s="587">
        <v>34</v>
      </c>
      <c r="O406" s="587">
        <v>12852</v>
      </c>
      <c r="P406" s="575">
        <v>6.8</v>
      </c>
      <c r="Q406" s="588">
        <v>378</v>
      </c>
    </row>
    <row r="407" spans="1:17" ht="14.45" customHeight="1" x14ac:dyDescent="0.2">
      <c r="A407" s="569" t="s">
        <v>1711</v>
      </c>
      <c r="B407" s="570" t="s">
        <v>1543</v>
      </c>
      <c r="C407" s="570" t="s">
        <v>1544</v>
      </c>
      <c r="D407" s="570" t="s">
        <v>1573</v>
      </c>
      <c r="E407" s="570" t="s">
        <v>1574</v>
      </c>
      <c r="F407" s="587">
        <v>1</v>
      </c>
      <c r="G407" s="587">
        <v>524</v>
      </c>
      <c r="H407" s="587"/>
      <c r="I407" s="587">
        <v>524</v>
      </c>
      <c r="J407" s="587"/>
      <c r="K407" s="587"/>
      <c r="L407" s="587"/>
      <c r="M407" s="587"/>
      <c r="N407" s="587"/>
      <c r="O407" s="587"/>
      <c r="P407" s="575"/>
      <c r="Q407" s="588"/>
    </row>
    <row r="408" spans="1:17" ht="14.45" customHeight="1" x14ac:dyDescent="0.2">
      <c r="A408" s="569" t="s">
        <v>1711</v>
      </c>
      <c r="B408" s="570" t="s">
        <v>1543</v>
      </c>
      <c r="C408" s="570" t="s">
        <v>1544</v>
      </c>
      <c r="D408" s="570" t="s">
        <v>1575</v>
      </c>
      <c r="E408" s="570" t="s">
        <v>1576</v>
      </c>
      <c r="F408" s="587">
        <v>1</v>
      </c>
      <c r="G408" s="587">
        <v>57</v>
      </c>
      <c r="H408" s="587">
        <v>0.49137931034482757</v>
      </c>
      <c r="I408" s="587">
        <v>57</v>
      </c>
      <c r="J408" s="587">
        <v>2</v>
      </c>
      <c r="K408" s="587">
        <v>116</v>
      </c>
      <c r="L408" s="587">
        <v>1</v>
      </c>
      <c r="M408" s="587">
        <v>58</v>
      </c>
      <c r="N408" s="587"/>
      <c r="O408" s="587"/>
      <c r="P408" s="575"/>
      <c r="Q408" s="588"/>
    </row>
    <row r="409" spans="1:17" ht="14.45" customHeight="1" x14ac:dyDescent="0.2">
      <c r="A409" s="569" t="s">
        <v>1711</v>
      </c>
      <c r="B409" s="570" t="s">
        <v>1543</v>
      </c>
      <c r="C409" s="570" t="s">
        <v>1544</v>
      </c>
      <c r="D409" s="570" t="s">
        <v>1577</v>
      </c>
      <c r="E409" s="570" t="s">
        <v>1578</v>
      </c>
      <c r="F409" s="587">
        <v>5</v>
      </c>
      <c r="G409" s="587">
        <v>1125</v>
      </c>
      <c r="H409" s="587">
        <v>1.2444690265486726</v>
      </c>
      <c r="I409" s="587">
        <v>225</v>
      </c>
      <c r="J409" s="587">
        <v>4</v>
      </c>
      <c r="K409" s="587">
        <v>904</v>
      </c>
      <c r="L409" s="587">
        <v>1</v>
      </c>
      <c r="M409" s="587">
        <v>226</v>
      </c>
      <c r="N409" s="587"/>
      <c r="O409" s="587"/>
      <c r="P409" s="575"/>
      <c r="Q409" s="588"/>
    </row>
    <row r="410" spans="1:17" ht="14.45" customHeight="1" x14ac:dyDescent="0.2">
      <c r="A410" s="569" t="s">
        <v>1711</v>
      </c>
      <c r="B410" s="570" t="s">
        <v>1543</v>
      </c>
      <c r="C410" s="570" t="s">
        <v>1544</v>
      </c>
      <c r="D410" s="570" t="s">
        <v>1579</v>
      </c>
      <c r="E410" s="570" t="s">
        <v>1580</v>
      </c>
      <c r="F410" s="587">
        <v>5</v>
      </c>
      <c r="G410" s="587">
        <v>2770</v>
      </c>
      <c r="H410" s="587">
        <v>1.2477477477477477</v>
      </c>
      <c r="I410" s="587">
        <v>554</v>
      </c>
      <c r="J410" s="587">
        <v>4</v>
      </c>
      <c r="K410" s="587">
        <v>2220</v>
      </c>
      <c r="L410" s="587">
        <v>1</v>
      </c>
      <c r="M410" s="587">
        <v>555</v>
      </c>
      <c r="N410" s="587"/>
      <c r="O410" s="587"/>
      <c r="P410" s="575"/>
      <c r="Q410" s="588"/>
    </row>
    <row r="411" spans="1:17" ht="14.45" customHeight="1" x14ac:dyDescent="0.2">
      <c r="A411" s="569" t="s">
        <v>1711</v>
      </c>
      <c r="B411" s="570" t="s">
        <v>1543</v>
      </c>
      <c r="C411" s="570" t="s">
        <v>1544</v>
      </c>
      <c r="D411" s="570" t="s">
        <v>1589</v>
      </c>
      <c r="E411" s="570" t="s">
        <v>1590</v>
      </c>
      <c r="F411" s="587">
        <v>33</v>
      </c>
      <c r="G411" s="587">
        <v>561</v>
      </c>
      <c r="H411" s="587">
        <v>6.6</v>
      </c>
      <c r="I411" s="587">
        <v>17</v>
      </c>
      <c r="J411" s="587">
        <v>5</v>
      </c>
      <c r="K411" s="587">
        <v>85</v>
      </c>
      <c r="L411" s="587">
        <v>1</v>
      </c>
      <c r="M411" s="587">
        <v>17</v>
      </c>
      <c r="N411" s="587">
        <v>27</v>
      </c>
      <c r="O411" s="587">
        <v>459</v>
      </c>
      <c r="P411" s="575">
        <v>5.4</v>
      </c>
      <c r="Q411" s="588">
        <v>17</v>
      </c>
    </row>
    <row r="412" spans="1:17" ht="14.45" customHeight="1" x14ac:dyDescent="0.2">
      <c r="A412" s="569" t="s">
        <v>1711</v>
      </c>
      <c r="B412" s="570" t="s">
        <v>1543</v>
      </c>
      <c r="C412" s="570" t="s">
        <v>1544</v>
      </c>
      <c r="D412" s="570" t="s">
        <v>1591</v>
      </c>
      <c r="E412" s="570" t="s">
        <v>1592</v>
      </c>
      <c r="F412" s="587">
        <v>6</v>
      </c>
      <c r="G412" s="587">
        <v>858</v>
      </c>
      <c r="H412" s="587">
        <v>1.1916666666666667</v>
      </c>
      <c r="I412" s="587">
        <v>143</v>
      </c>
      <c r="J412" s="587">
        <v>5</v>
      </c>
      <c r="K412" s="587">
        <v>720</v>
      </c>
      <c r="L412" s="587">
        <v>1</v>
      </c>
      <c r="M412" s="587">
        <v>144</v>
      </c>
      <c r="N412" s="587"/>
      <c r="O412" s="587"/>
      <c r="P412" s="575"/>
      <c r="Q412" s="588"/>
    </row>
    <row r="413" spans="1:17" ht="14.45" customHeight="1" x14ac:dyDescent="0.2">
      <c r="A413" s="569" t="s">
        <v>1711</v>
      </c>
      <c r="B413" s="570" t="s">
        <v>1543</v>
      </c>
      <c r="C413" s="570" t="s">
        <v>1544</v>
      </c>
      <c r="D413" s="570" t="s">
        <v>1593</v>
      </c>
      <c r="E413" s="570" t="s">
        <v>1594</v>
      </c>
      <c r="F413" s="587">
        <v>2</v>
      </c>
      <c r="G413" s="587">
        <v>130</v>
      </c>
      <c r="H413" s="587"/>
      <c r="I413" s="587">
        <v>65</v>
      </c>
      <c r="J413" s="587"/>
      <c r="K413" s="587"/>
      <c r="L413" s="587"/>
      <c r="M413" s="587"/>
      <c r="N413" s="587"/>
      <c r="O413" s="587"/>
      <c r="P413" s="575"/>
      <c r="Q413" s="588"/>
    </row>
    <row r="414" spans="1:17" ht="14.45" customHeight="1" x14ac:dyDescent="0.2">
      <c r="A414" s="569" t="s">
        <v>1711</v>
      </c>
      <c r="B414" s="570" t="s">
        <v>1543</v>
      </c>
      <c r="C414" s="570" t="s">
        <v>1544</v>
      </c>
      <c r="D414" s="570" t="s">
        <v>1597</v>
      </c>
      <c r="E414" s="570" t="s">
        <v>1598</v>
      </c>
      <c r="F414" s="587">
        <v>66</v>
      </c>
      <c r="G414" s="587">
        <v>9042</v>
      </c>
      <c r="H414" s="587">
        <v>1.236259228876128</v>
      </c>
      <c r="I414" s="587">
        <v>137</v>
      </c>
      <c r="J414" s="587">
        <v>53</v>
      </c>
      <c r="K414" s="587">
        <v>7314</v>
      </c>
      <c r="L414" s="587">
        <v>1</v>
      </c>
      <c r="M414" s="587">
        <v>138</v>
      </c>
      <c r="N414" s="587">
        <v>44</v>
      </c>
      <c r="O414" s="587">
        <v>6116</v>
      </c>
      <c r="P414" s="575">
        <v>0.83620453923981408</v>
      </c>
      <c r="Q414" s="588">
        <v>139</v>
      </c>
    </row>
    <row r="415" spans="1:17" ht="14.45" customHeight="1" x14ac:dyDescent="0.2">
      <c r="A415" s="569" t="s">
        <v>1711</v>
      </c>
      <c r="B415" s="570" t="s">
        <v>1543</v>
      </c>
      <c r="C415" s="570" t="s">
        <v>1544</v>
      </c>
      <c r="D415" s="570" t="s">
        <v>1599</v>
      </c>
      <c r="E415" s="570" t="s">
        <v>1600</v>
      </c>
      <c r="F415" s="587">
        <v>13</v>
      </c>
      <c r="G415" s="587">
        <v>1183</v>
      </c>
      <c r="H415" s="587">
        <v>3.214673913043478</v>
      </c>
      <c r="I415" s="587">
        <v>91</v>
      </c>
      <c r="J415" s="587">
        <v>4</v>
      </c>
      <c r="K415" s="587">
        <v>368</v>
      </c>
      <c r="L415" s="587">
        <v>1</v>
      </c>
      <c r="M415" s="587">
        <v>92</v>
      </c>
      <c r="N415" s="587">
        <v>4</v>
      </c>
      <c r="O415" s="587">
        <v>372</v>
      </c>
      <c r="P415" s="575">
        <v>1.0108695652173914</v>
      </c>
      <c r="Q415" s="588">
        <v>93</v>
      </c>
    </row>
    <row r="416" spans="1:17" ht="14.45" customHeight="1" x14ac:dyDescent="0.2">
      <c r="A416" s="569" t="s">
        <v>1711</v>
      </c>
      <c r="B416" s="570" t="s">
        <v>1543</v>
      </c>
      <c r="C416" s="570" t="s">
        <v>1544</v>
      </c>
      <c r="D416" s="570" t="s">
        <v>1603</v>
      </c>
      <c r="E416" s="570" t="s">
        <v>1604</v>
      </c>
      <c r="F416" s="587">
        <v>2</v>
      </c>
      <c r="G416" s="587">
        <v>132</v>
      </c>
      <c r="H416" s="587">
        <v>0.4925373134328358</v>
      </c>
      <c r="I416" s="587">
        <v>66</v>
      </c>
      <c r="J416" s="587">
        <v>4</v>
      </c>
      <c r="K416" s="587">
        <v>268</v>
      </c>
      <c r="L416" s="587">
        <v>1</v>
      </c>
      <c r="M416" s="587">
        <v>67</v>
      </c>
      <c r="N416" s="587">
        <v>2</v>
      </c>
      <c r="O416" s="587">
        <v>134</v>
      </c>
      <c r="P416" s="575">
        <v>0.5</v>
      </c>
      <c r="Q416" s="588">
        <v>67</v>
      </c>
    </row>
    <row r="417" spans="1:17" ht="14.45" customHeight="1" x14ac:dyDescent="0.2">
      <c r="A417" s="569" t="s">
        <v>1711</v>
      </c>
      <c r="B417" s="570" t="s">
        <v>1543</v>
      </c>
      <c r="C417" s="570" t="s">
        <v>1544</v>
      </c>
      <c r="D417" s="570" t="s">
        <v>1605</v>
      </c>
      <c r="E417" s="570" t="s">
        <v>1606</v>
      </c>
      <c r="F417" s="587">
        <v>21</v>
      </c>
      <c r="G417" s="587">
        <v>6888</v>
      </c>
      <c r="H417" s="587">
        <v>4.1872340425531913</v>
      </c>
      <c r="I417" s="587">
        <v>328</v>
      </c>
      <c r="J417" s="587">
        <v>5</v>
      </c>
      <c r="K417" s="587">
        <v>1645</v>
      </c>
      <c r="L417" s="587">
        <v>1</v>
      </c>
      <c r="M417" s="587">
        <v>329</v>
      </c>
      <c r="N417" s="587">
        <v>24</v>
      </c>
      <c r="O417" s="587">
        <v>7896</v>
      </c>
      <c r="P417" s="575">
        <v>4.8</v>
      </c>
      <c r="Q417" s="588">
        <v>329</v>
      </c>
    </row>
    <row r="418" spans="1:17" ht="14.45" customHeight="1" x14ac:dyDescent="0.2">
      <c r="A418" s="569" t="s">
        <v>1711</v>
      </c>
      <c r="B418" s="570" t="s">
        <v>1543</v>
      </c>
      <c r="C418" s="570" t="s">
        <v>1544</v>
      </c>
      <c r="D418" s="570" t="s">
        <v>1613</v>
      </c>
      <c r="E418" s="570" t="s">
        <v>1614</v>
      </c>
      <c r="F418" s="587">
        <v>29</v>
      </c>
      <c r="G418" s="587">
        <v>1479</v>
      </c>
      <c r="H418" s="587">
        <v>0.86188811188811187</v>
      </c>
      <c r="I418" s="587">
        <v>51</v>
      </c>
      <c r="J418" s="587">
        <v>33</v>
      </c>
      <c r="K418" s="587">
        <v>1716</v>
      </c>
      <c r="L418" s="587">
        <v>1</v>
      </c>
      <c r="M418" s="587">
        <v>52</v>
      </c>
      <c r="N418" s="587">
        <v>17</v>
      </c>
      <c r="O418" s="587">
        <v>884</v>
      </c>
      <c r="P418" s="575">
        <v>0.51515151515151514</v>
      </c>
      <c r="Q418" s="588">
        <v>52</v>
      </c>
    </row>
    <row r="419" spans="1:17" ht="14.45" customHeight="1" x14ac:dyDescent="0.2">
      <c r="A419" s="569" t="s">
        <v>1711</v>
      </c>
      <c r="B419" s="570" t="s">
        <v>1543</v>
      </c>
      <c r="C419" s="570" t="s">
        <v>1544</v>
      </c>
      <c r="D419" s="570" t="s">
        <v>1621</v>
      </c>
      <c r="E419" s="570" t="s">
        <v>1622</v>
      </c>
      <c r="F419" s="587">
        <v>3</v>
      </c>
      <c r="G419" s="587">
        <v>621</v>
      </c>
      <c r="H419" s="587"/>
      <c r="I419" s="587">
        <v>207</v>
      </c>
      <c r="J419" s="587"/>
      <c r="K419" s="587"/>
      <c r="L419" s="587"/>
      <c r="M419" s="587"/>
      <c r="N419" s="587">
        <v>1</v>
      </c>
      <c r="O419" s="587">
        <v>211</v>
      </c>
      <c r="P419" s="575"/>
      <c r="Q419" s="588">
        <v>211</v>
      </c>
    </row>
    <row r="420" spans="1:17" ht="14.45" customHeight="1" x14ac:dyDescent="0.2">
      <c r="A420" s="569" t="s">
        <v>1711</v>
      </c>
      <c r="B420" s="570" t="s">
        <v>1543</v>
      </c>
      <c r="C420" s="570" t="s">
        <v>1544</v>
      </c>
      <c r="D420" s="570" t="s">
        <v>1625</v>
      </c>
      <c r="E420" s="570" t="s">
        <v>1626</v>
      </c>
      <c r="F420" s="587">
        <v>1</v>
      </c>
      <c r="G420" s="587">
        <v>612</v>
      </c>
      <c r="H420" s="587"/>
      <c r="I420" s="587">
        <v>612</v>
      </c>
      <c r="J420" s="587"/>
      <c r="K420" s="587"/>
      <c r="L420" s="587"/>
      <c r="M420" s="587"/>
      <c r="N420" s="587"/>
      <c r="O420" s="587"/>
      <c r="P420" s="575"/>
      <c r="Q420" s="588"/>
    </row>
    <row r="421" spans="1:17" ht="14.45" customHeight="1" x14ac:dyDescent="0.2">
      <c r="A421" s="569" t="s">
        <v>1711</v>
      </c>
      <c r="B421" s="570" t="s">
        <v>1543</v>
      </c>
      <c r="C421" s="570" t="s">
        <v>1544</v>
      </c>
      <c r="D421" s="570" t="s">
        <v>1631</v>
      </c>
      <c r="E421" s="570" t="s">
        <v>1632</v>
      </c>
      <c r="F421" s="587"/>
      <c r="G421" s="587"/>
      <c r="H421" s="587"/>
      <c r="I421" s="587"/>
      <c r="J421" s="587">
        <v>1</v>
      </c>
      <c r="K421" s="587">
        <v>1791</v>
      </c>
      <c r="L421" s="587">
        <v>1</v>
      </c>
      <c r="M421" s="587">
        <v>1791</v>
      </c>
      <c r="N421" s="587">
        <v>1</v>
      </c>
      <c r="O421" s="587">
        <v>1811</v>
      </c>
      <c r="P421" s="575">
        <v>1.0111669458403127</v>
      </c>
      <c r="Q421" s="588">
        <v>1811</v>
      </c>
    </row>
    <row r="422" spans="1:17" ht="14.45" customHeight="1" x14ac:dyDescent="0.2">
      <c r="A422" s="569" t="s">
        <v>1711</v>
      </c>
      <c r="B422" s="570" t="s">
        <v>1543</v>
      </c>
      <c r="C422" s="570" t="s">
        <v>1544</v>
      </c>
      <c r="D422" s="570" t="s">
        <v>1653</v>
      </c>
      <c r="E422" s="570" t="s">
        <v>1654</v>
      </c>
      <c r="F422" s="587">
        <v>1</v>
      </c>
      <c r="G422" s="587">
        <v>327</v>
      </c>
      <c r="H422" s="587">
        <v>0.19878419452887539</v>
      </c>
      <c r="I422" s="587">
        <v>327</v>
      </c>
      <c r="J422" s="587">
        <v>5</v>
      </c>
      <c r="K422" s="587">
        <v>1645</v>
      </c>
      <c r="L422" s="587">
        <v>1</v>
      </c>
      <c r="M422" s="587">
        <v>329</v>
      </c>
      <c r="N422" s="587">
        <v>2</v>
      </c>
      <c r="O422" s="587">
        <v>662</v>
      </c>
      <c r="P422" s="575">
        <v>0.40243161094224922</v>
      </c>
      <c r="Q422" s="588">
        <v>331</v>
      </c>
    </row>
    <row r="423" spans="1:17" ht="14.45" customHeight="1" x14ac:dyDescent="0.2">
      <c r="A423" s="569" t="s">
        <v>1711</v>
      </c>
      <c r="B423" s="570" t="s">
        <v>1543</v>
      </c>
      <c r="C423" s="570" t="s">
        <v>1544</v>
      </c>
      <c r="D423" s="570" t="s">
        <v>1655</v>
      </c>
      <c r="E423" s="570" t="s">
        <v>1656</v>
      </c>
      <c r="F423" s="587"/>
      <c r="G423" s="587"/>
      <c r="H423" s="587"/>
      <c r="I423" s="587"/>
      <c r="J423" s="587"/>
      <c r="K423" s="587"/>
      <c r="L423" s="587"/>
      <c r="M423" s="587"/>
      <c r="N423" s="587">
        <v>16</v>
      </c>
      <c r="O423" s="587">
        <v>14304</v>
      </c>
      <c r="P423" s="575"/>
      <c r="Q423" s="588">
        <v>894</v>
      </c>
    </row>
    <row r="424" spans="1:17" ht="14.45" customHeight="1" x14ac:dyDescent="0.2">
      <c r="A424" s="569" t="s">
        <v>1711</v>
      </c>
      <c r="B424" s="570" t="s">
        <v>1543</v>
      </c>
      <c r="C424" s="570" t="s">
        <v>1544</v>
      </c>
      <c r="D424" s="570" t="s">
        <v>1659</v>
      </c>
      <c r="E424" s="570" t="s">
        <v>1660</v>
      </c>
      <c r="F424" s="587">
        <v>72</v>
      </c>
      <c r="G424" s="587">
        <v>18792</v>
      </c>
      <c r="H424" s="587">
        <v>0.8340138469731937</v>
      </c>
      <c r="I424" s="587">
        <v>261</v>
      </c>
      <c r="J424" s="587">
        <v>86</v>
      </c>
      <c r="K424" s="587">
        <v>22532</v>
      </c>
      <c r="L424" s="587">
        <v>1</v>
      </c>
      <c r="M424" s="587">
        <v>262</v>
      </c>
      <c r="N424" s="587">
        <v>71</v>
      </c>
      <c r="O424" s="587">
        <v>18744</v>
      </c>
      <c r="P424" s="575">
        <v>0.8318835434049352</v>
      </c>
      <c r="Q424" s="588">
        <v>264</v>
      </c>
    </row>
    <row r="425" spans="1:17" ht="14.45" customHeight="1" x14ac:dyDescent="0.2">
      <c r="A425" s="569" t="s">
        <v>1711</v>
      </c>
      <c r="B425" s="570" t="s">
        <v>1543</v>
      </c>
      <c r="C425" s="570" t="s">
        <v>1544</v>
      </c>
      <c r="D425" s="570" t="s">
        <v>1661</v>
      </c>
      <c r="E425" s="570" t="s">
        <v>1662</v>
      </c>
      <c r="F425" s="587"/>
      <c r="G425" s="587"/>
      <c r="H425" s="587"/>
      <c r="I425" s="587"/>
      <c r="J425" s="587"/>
      <c r="K425" s="587"/>
      <c r="L425" s="587"/>
      <c r="M425" s="587"/>
      <c r="N425" s="587">
        <v>1</v>
      </c>
      <c r="O425" s="587">
        <v>167</v>
      </c>
      <c r="P425" s="575"/>
      <c r="Q425" s="588">
        <v>167</v>
      </c>
    </row>
    <row r="426" spans="1:17" ht="14.45" customHeight="1" x14ac:dyDescent="0.2">
      <c r="A426" s="569" t="s">
        <v>1711</v>
      </c>
      <c r="B426" s="570" t="s">
        <v>1543</v>
      </c>
      <c r="C426" s="570" t="s">
        <v>1544</v>
      </c>
      <c r="D426" s="570" t="s">
        <v>1663</v>
      </c>
      <c r="E426" s="570" t="s">
        <v>1664</v>
      </c>
      <c r="F426" s="587">
        <v>1</v>
      </c>
      <c r="G426" s="587">
        <v>1078</v>
      </c>
      <c r="H426" s="587"/>
      <c r="I426" s="587">
        <v>1078</v>
      </c>
      <c r="J426" s="587"/>
      <c r="K426" s="587"/>
      <c r="L426" s="587"/>
      <c r="M426" s="587"/>
      <c r="N426" s="587"/>
      <c r="O426" s="587"/>
      <c r="P426" s="575"/>
      <c r="Q426" s="588"/>
    </row>
    <row r="427" spans="1:17" ht="14.45" customHeight="1" x14ac:dyDescent="0.2">
      <c r="A427" s="569" t="s">
        <v>1711</v>
      </c>
      <c r="B427" s="570" t="s">
        <v>1543</v>
      </c>
      <c r="C427" s="570" t="s">
        <v>1544</v>
      </c>
      <c r="D427" s="570" t="s">
        <v>1665</v>
      </c>
      <c r="E427" s="570" t="s">
        <v>1666</v>
      </c>
      <c r="F427" s="587">
        <v>3</v>
      </c>
      <c r="G427" s="587">
        <v>456</v>
      </c>
      <c r="H427" s="587">
        <v>1</v>
      </c>
      <c r="I427" s="587">
        <v>152</v>
      </c>
      <c r="J427" s="587">
        <v>3</v>
      </c>
      <c r="K427" s="587">
        <v>456</v>
      </c>
      <c r="L427" s="587">
        <v>1</v>
      </c>
      <c r="M427" s="587">
        <v>152</v>
      </c>
      <c r="N427" s="587"/>
      <c r="O427" s="587"/>
      <c r="P427" s="575"/>
      <c r="Q427" s="588"/>
    </row>
    <row r="428" spans="1:17" ht="14.45" customHeight="1" x14ac:dyDescent="0.2">
      <c r="A428" s="569" t="s">
        <v>1712</v>
      </c>
      <c r="B428" s="570" t="s">
        <v>1543</v>
      </c>
      <c r="C428" s="570" t="s">
        <v>1544</v>
      </c>
      <c r="D428" s="570" t="s">
        <v>1545</v>
      </c>
      <c r="E428" s="570" t="s">
        <v>1546</v>
      </c>
      <c r="F428" s="587">
        <v>107</v>
      </c>
      <c r="G428" s="587">
        <v>18618</v>
      </c>
      <c r="H428" s="587">
        <v>1.3998496240601503</v>
      </c>
      <c r="I428" s="587">
        <v>174</v>
      </c>
      <c r="J428" s="587">
        <v>76</v>
      </c>
      <c r="K428" s="587">
        <v>13300</v>
      </c>
      <c r="L428" s="587">
        <v>1</v>
      </c>
      <c r="M428" s="587">
        <v>175</v>
      </c>
      <c r="N428" s="587">
        <v>79</v>
      </c>
      <c r="O428" s="587">
        <v>13904</v>
      </c>
      <c r="P428" s="575">
        <v>1.0454135338345865</v>
      </c>
      <c r="Q428" s="588">
        <v>176</v>
      </c>
    </row>
    <row r="429" spans="1:17" ht="14.45" customHeight="1" x14ac:dyDescent="0.2">
      <c r="A429" s="569" t="s">
        <v>1712</v>
      </c>
      <c r="B429" s="570" t="s">
        <v>1543</v>
      </c>
      <c r="C429" s="570" t="s">
        <v>1544</v>
      </c>
      <c r="D429" s="570" t="s">
        <v>1559</v>
      </c>
      <c r="E429" s="570" t="s">
        <v>1560</v>
      </c>
      <c r="F429" s="587"/>
      <c r="G429" s="587"/>
      <c r="H429" s="587"/>
      <c r="I429" s="587"/>
      <c r="J429" s="587">
        <v>3</v>
      </c>
      <c r="K429" s="587">
        <v>3219</v>
      </c>
      <c r="L429" s="587">
        <v>1</v>
      </c>
      <c r="M429" s="587">
        <v>1073</v>
      </c>
      <c r="N429" s="587">
        <v>7</v>
      </c>
      <c r="O429" s="587">
        <v>7525</v>
      </c>
      <c r="P429" s="575">
        <v>2.337682510096303</v>
      </c>
      <c r="Q429" s="588">
        <v>1075</v>
      </c>
    </row>
    <row r="430" spans="1:17" ht="14.45" customHeight="1" x14ac:dyDescent="0.2">
      <c r="A430" s="569" t="s">
        <v>1712</v>
      </c>
      <c r="B430" s="570" t="s">
        <v>1543</v>
      </c>
      <c r="C430" s="570" t="s">
        <v>1544</v>
      </c>
      <c r="D430" s="570" t="s">
        <v>1561</v>
      </c>
      <c r="E430" s="570" t="s">
        <v>1562</v>
      </c>
      <c r="F430" s="587">
        <v>1</v>
      </c>
      <c r="G430" s="587">
        <v>46</v>
      </c>
      <c r="H430" s="587">
        <v>0.97872340425531912</v>
      </c>
      <c r="I430" s="587">
        <v>46</v>
      </c>
      <c r="J430" s="587">
        <v>1</v>
      </c>
      <c r="K430" s="587">
        <v>47</v>
      </c>
      <c r="L430" s="587">
        <v>1</v>
      </c>
      <c r="M430" s="587">
        <v>47</v>
      </c>
      <c r="N430" s="587"/>
      <c r="O430" s="587"/>
      <c r="P430" s="575"/>
      <c r="Q430" s="588"/>
    </row>
    <row r="431" spans="1:17" ht="14.45" customHeight="1" x14ac:dyDescent="0.2">
      <c r="A431" s="569" t="s">
        <v>1712</v>
      </c>
      <c r="B431" s="570" t="s">
        <v>1543</v>
      </c>
      <c r="C431" s="570" t="s">
        <v>1544</v>
      </c>
      <c r="D431" s="570" t="s">
        <v>1569</v>
      </c>
      <c r="E431" s="570" t="s">
        <v>1570</v>
      </c>
      <c r="F431" s="587">
        <v>13</v>
      </c>
      <c r="G431" s="587">
        <v>4901</v>
      </c>
      <c r="H431" s="587">
        <v>0.99735449735449733</v>
      </c>
      <c r="I431" s="587">
        <v>377</v>
      </c>
      <c r="J431" s="587">
        <v>13</v>
      </c>
      <c r="K431" s="587">
        <v>4914</v>
      </c>
      <c r="L431" s="587">
        <v>1</v>
      </c>
      <c r="M431" s="587">
        <v>378</v>
      </c>
      <c r="N431" s="587">
        <v>2</v>
      </c>
      <c r="O431" s="587">
        <v>756</v>
      </c>
      <c r="P431" s="575">
        <v>0.15384615384615385</v>
      </c>
      <c r="Q431" s="588">
        <v>378</v>
      </c>
    </row>
    <row r="432" spans="1:17" ht="14.45" customHeight="1" x14ac:dyDescent="0.2">
      <c r="A432" s="569" t="s">
        <v>1712</v>
      </c>
      <c r="B432" s="570" t="s">
        <v>1543</v>
      </c>
      <c r="C432" s="570" t="s">
        <v>1544</v>
      </c>
      <c r="D432" s="570" t="s">
        <v>1573</v>
      </c>
      <c r="E432" s="570" t="s">
        <v>1574</v>
      </c>
      <c r="F432" s="587"/>
      <c r="G432" s="587"/>
      <c r="H432" s="587"/>
      <c r="I432" s="587"/>
      <c r="J432" s="587">
        <v>2</v>
      </c>
      <c r="K432" s="587">
        <v>1050</v>
      </c>
      <c r="L432" s="587">
        <v>1</v>
      </c>
      <c r="M432" s="587">
        <v>525</v>
      </c>
      <c r="N432" s="587"/>
      <c r="O432" s="587"/>
      <c r="P432" s="575"/>
      <c r="Q432" s="588"/>
    </row>
    <row r="433" spans="1:17" ht="14.45" customHeight="1" x14ac:dyDescent="0.2">
      <c r="A433" s="569" t="s">
        <v>1712</v>
      </c>
      <c r="B433" s="570" t="s">
        <v>1543</v>
      </c>
      <c r="C433" s="570" t="s">
        <v>1544</v>
      </c>
      <c r="D433" s="570" t="s">
        <v>1589</v>
      </c>
      <c r="E433" s="570" t="s">
        <v>1590</v>
      </c>
      <c r="F433" s="587">
        <v>10</v>
      </c>
      <c r="G433" s="587">
        <v>170</v>
      </c>
      <c r="H433" s="587">
        <v>0.76923076923076927</v>
      </c>
      <c r="I433" s="587">
        <v>17</v>
      </c>
      <c r="J433" s="587">
        <v>13</v>
      </c>
      <c r="K433" s="587">
        <v>221</v>
      </c>
      <c r="L433" s="587">
        <v>1</v>
      </c>
      <c r="M433" s="587">
        <v>17</v>
      </c>
      <c r="N433" s="587">
        <v>2</v>
      </c>
      <c r="O433" s="587">
        <v>34</v>
      </c>
      <c r="P433" s="575">
        <v>0.15384615384615385</v>
      </c>
      <c r="Q433" s="588">
        <v>17</v>
      </c>
    </row>
    <row r="434" spans="1:17" ht="14.45" customHeight="1" x14ac:dyDescent="0.2">
      <c r="A434" s="569" t="s">
        <v>1712</v>
      </c>
      <c r="B434" s="570" t="s">
        <v>1543</v>
      </c>
      <c r="C434" s="570" t="s">
        <v>1544</v>
      </c>
      <c r="D434" s="570" t="s">
        <v>1591</v>
      </c>
      <c r="E434" s="570" t="s">
        <v>1592</v>
      </c>
      <c r="F434" s="587">
        <v>5</v>
      </c>
      <c r="G434" s="587">
        <v>715</v>
      </c>
      <c r="H434" s="587">
        <v>0.41377314814814814</v>
      </c>
      <c r="I434" s="587">
        <v>143</v>
      </c>
      <c r="J434" s="587">
        <v>12</v>
      </c>
      <c r="K434" s="587">
        <v>1728</v>
      </c>
      <c r="L434" s="587">
        <v>1</v>
      </c>
      <c r="M434" s="587">
        <v>144</v>
      </c>
      <c r="N434" s="587">
        <v>6</v>
      </c>
      <c r="O434" s="587">
        <v>870</v>
      </c>
      <c r="P434" s="575">
        <v>0.50347222222222221</v>
      </c>
      <c r="Q434" s="588">
        <v>145</v>
      </c>
    </row>
    <row r="435" spans="1:17" ht="14.45" customHeight="1" x14ac:dyDescent="0.2">
      <c r="A435" s="569" t="s">
        <v>1712</v>
      </c>
      <c r="B435" s="570" t="s">
        <v>1543</v>
      </c>
      <c r="C435" s="570" t="s">
        <v>1544</v>
      </c>
      <c r="D435" s="570" t="s">
        <v>1597</v>
      </c>
      <c r="E435" s="570" t="s">
        <v>1598</v>
      </c>
      <c r="F435" s="587">
        <v>4</v>
      </c>
      <c r="G435" s="587">
        <v>548</v>
      </c>
      <c r="H435" s="587">
        <v>0.15884057971014492</v>
      </c>
      <c r="I435" s="587">
        <v>137</v>
      </c>
      <c r="J435" s="587">
        <v>25</v>
      </c>
      <c r="K435" s="587">
        <v>3450</v>
      </c>
      <c r="L435" s="587">
        <v>1</v>
      </c>
      <c r="M435" s="587">
        <v>138</v>
      </c>
      <c r="N435" s="587">
        <v>13</v>
      </c>
      <c r="O435" s="587">
        <v>1807</v>
      </c>
      <c r="P435" s="575">
        <v>0.52376811594202899</v>
      </c>
      <c r="Q435" s="588">
        <v>139</v>
      </c>
    </row>
    <row r="436" spans="1:17" ht="14.45" customHeight="1" x14ac:dyDescent="0.2">
      <c r="A436" s="569" t="s">
        <v>1712</v>
      </c>
      <c r="B436" s="570" t="s">
        <v>1543</v>
      </c>
      <c r="C436" s="570" t="s">
        <v>1544</v>
      </c>
      <c r="D436" s="570" t="s">
        <v>1599</v>
      </c>
      <c r="E436" s="570" t="s">
        <v>1600</v>
      </c>
      <c r="F436" s="587"/>
      <c r="G436" s="587"/>
      <c r="H436" s="587"/>
      <c r="I436" s="587"/>
      <c r="J436" s="587">
        <v>2</v>
      </c>
      <c r="K436" s="587">
        <v>184</v>
      </c>
      <c r="L436" s="587">
        <v>1</v>
      </c>
      <c r="M436" s="587">
        <v>92</v>
      </c>
      <c r="N436" s="587">
        <v>2</v>
      </c>
      <c r="O436" s="587">
        <v>186</v>
      </c>
      <c r="P436" s="575">
        <v>1.0108695652173914</v>
      </c>
      <c r="Q436" s="588">
        <v>93</v>
      </c>
    </row>
    <row r="437" spans="1:17" ht="14.45" customHeight="1" x14ac:dyDescent="0.2">
      <c r="A437" s="569" t="s">
        <v>1712</v>
      </c>
      <c r="B437" s="570" t="s">
        <v>1543</v>
      </c>
      <c r="C437" s="570" t="s">
        <v>1544</v>
      </c>
      <c r="D437" s="570" t="s">
        <v>1601</v>
      </c>
      <c r="E437" s="570" t="s">
        <v>1602</v>
      </c>
      <c r="F437" s="587">
        <v>13</v>
      </c>
      <c r="G437" s="587">
        <v>1794</v>
      </c>
      <c r="H437" s="587">
        <v>0.38831168831168833</v>
      </c>
      <c r="I437" s="587">
        <v>138</v>
      </c>
      <c r="J437" s="587">
        <v>33</v>
      </c>
      <c r="K437" s="587">
        <v>4620</v>
      </c>
      <c r="L437" s="587">
        <v>1</v>
      </c>
      <c r="M437" s="587">
        <v>140</v>
      </c>
      <c r="N437" s="587">
        <v>12</v>
      </c>
      <c r="O437" s="587">
        <v>1692</v>
      </c>
      <c r="P437" s="575">
        <v>0.36623376623376624</v>
      </c>
      <c r="Q437" s="588">
        <v>141</v>
      </c>
    </row>
    <row r="438" spans="1:17" ht="14.45" customHeight="1" x14ac:dyDescent="0.2">
      <c r="A438" s="569" t="s">
        <v>1712</v>
      </c>
      <c r="B438" s="570" t="s">
        <v>1543</v>
      </c>
      <c r="C438" s="570" t="s">
        <v>1544</v>
      </c>
      <c r="D438" s="570" t="s">
        <v>1605</v>
      </c>
      <c r="E438" s="570" t="s">
        <v>1606</v>
      </c>
      <c r="F438" s="587">
        <v>4</v>
      </c>
      <c r="G438" s="587">
        <v>1312</v>
      </c>
      <c r="H438" s="587">
        <v>1.3292806484295847</v>
      </c>
      <c r="I438" s="587">
        <v>328</v>
      </c>
      <c r="J438" s="587">
        <v>3</v>
      </c>
      <c r="K438" s="587">
        <v>987</v>
      </c>
      <c r="L438" s="587">
        <v>1</v>
      </c>
      <c r="M438" s="587">
        <v>329</v>
      </c>
      <c r="N438" s="587">
        <v>3</v>
      </c>
      <c r="O438" s="587">
        <v>987</v>
      </c>
      <c r="P438" s="575">
        <v>1</v>
      </c>
      <c r="Q438" s="588">
        <v>329</v>
      </c>
    </row>
    <row r="439" spans="1:17" ht="14.45" customHeight="1" x14ac:dyDescent="0.2">
      <c r="A439" s="569" t="s">
        <v>1712</v>
      </c>
      <c r="B439" s="570" t="s">
        <v>1543</v>
      </c>
      <c r="C439" s="570" t="s">
        <v>1544</v>
      </c>
      <c r="D439" s="570" t="s">
        <v>1613</v>
      </c>
      <c r="E439" s="570" t="s">
        <v>1614</v>
      </c>
      <c r="F439" s="587">
        <v>3</v>
      </c>
      <c r="G439" s="587">
        <v>153</v>
      </c>
      <c r="H439" s="587">
        <v>0.58846153846153848</v>
      </c>
      <c r="I439" s="587">
        <v>51</v>
      </c>
      <c r="J439" s="587">
        <v>5</v>
      </c>
      <c r="K439" s="587">
        <v>260</v>
      </c>
      <c r="L439" s="587">
        <v>1</v>
      </c>
      <c r="M439" s="587">
        <v>52</v>
      </c>
      <c r="N439" s="587">
        <v>3</v>
      </c>
      <c r="O439" s="587">
        <v>156</v>
      </c>
      <c r="P439" s="575">
        <v>0.6</v>
      </c>
      <c r="Q439" s="588">
        <v>52</v>
      </c>
    </row>
    <row r="440" spans="1:17" ht="14.45" customHeight="1" x14ac:dyDescent="0.2">
      <c r="A440" s="569" t="s">
        <v>1712</v>
      </c>
      <c r="B440" s="570" t="s">
        <v>1543</v>
      </c>
      <c r="C440" s="570" t="s">
        <v>1544</v>
      </c>
      <c r="D440" s="570" t="s">
        <v>1621</v>
      </c>
      <c r="E440" s="570" t="s">
        <v>1622</v>
      </c>
      <c r="F440" s="587"/>
      <c r="G440" s="587"/>
      <c r="H440" s="587"/>
      <c r="I440" s="587"/>
      <c r="J440" s="587">
        <v>1</v>
      </c>
      <c r="K440" s="587">
        <v>209</v>
      </c>
      <c r="L440" s="587">
        <v>1</v>
      </c>
      <c r="M440" s="587">
        <v>209</v>
      </c>
      <c r="N440" s="587"/>
      <c r="O440" s="587"/>
      <c r="P440" s="575"/>
      <c r="Q440" s="588"/>
    </row>
    <row r="441" spans="1:17" ht="14.45" customHeight="1" x14ac:dyDescent="0.2">
      <c r="A441" s="569" t="s">
        <v>1712</v>
      </c>
      <c r="B441" s="570" t="s">
        <v>1543</v>
      </c>
      <c r="C441" s="570" t="s">
        <v>1544</v>
      </c>
      <c r="D441" s="570" t="s">
        <v>1651</v>
      </c>
      <c r="E441" s="570" t="s">
        <v>1652</v>
      </c>
      <c r="F441" s="587"/>
      <c r="G441" s="587"/>
      <c r="H441" s="587"/>
      <c r="I441" s="587"/>
      <c r="J441" s="587">
        <v>2</v>
      </c>
      <c r="K441" s="587">
        <v>2992</v>
      </c>
      <c r="L441" s="587">
        <v>1</v>
      </c>
      <c r="M441" s="587">
        <v>1496</v>
      </c>
      <c r="N441" s="587"/>
      <c r="O441" s="587"/>
      <c r="P441" s="575"/>
      <c r="Q441" s="588"/>
    </row>
    <row r="442" spans="1:17" ht="14.45" customHeight="1" x14ac:dyDescent="0.2">
      <c r="A442" s="569" t="s">
        <v>1712</v>
      </c>
      <c r="B442" s="570" t="s">
        <v>1543</v>
      </c>
      <c r="C442" s="570" t="s">
        <v>1544</v>
      </c>
      <c r="D442" s="570" t="s">
        <v>1653</v>
      </c>
      <c r="E442" s="570" t="s">
        <v>1654</v>
      </c>
      <c r="F442" s="587"/>
      <c r="G442" s="587"/>
      <c r="H442" s="587"/>
      <c r="I442" s="587"/>
      <c r="J442" s="587">
        <v>4</v>
      </c>
      <c r="K442" s="587">
        <v>1316</v>
      </c>
      <c r="L442" s="587">
        <v>1</v>
      </c>
      <c r="M442" s="587">
        <v>329</v>
      </c>
      <c r="N442" s="587">
        <v>1</v>
      </c>
      <c r="O442" s="587">
        <v>331</v>
      </c>
      <c r="P442" s="575">
        <v>0.25151975683890576</v>
      </c>
      <c r="Q442" s="588">
        <v>331</v>
      </c>
    </row>
    <row r="443" spans="1:17" ht="14.45" customHeight="1" x14ac:dyDescent="0.2">
      <c r="A443" s="569" t="s">
        <v>1712</v>
      </c>
      <c r="B443" s="570" t="s">
        <v>1543</v>
      </c>
      <c r="C443" s="570" t="s">
        <v>1544</v>
      </c>
      <c r="D443" s="570" t="s">
        <v>1655</v>
      </c>
      <c r="E443" s="570" t="s">
        <v>1656</v>
      </c>
      <c r="F443" s="587"/>
      <c r="G443" s="587"/>
      <c r="H443" s="587"/>
      <c r="I443" s="587"/>
      <c r="J443" s="587"/>
      <c r="K443" s="587"/>
      <c r="L443" s="587"/>
      <c r="M443" s="587"/>
      <c r="N443" s="587">
        <v>5</v>
      </c>
      <c r="O443" s="587">
        <v>4470</v>
      </c>
      <c r="P443" s="575"/>
      <c r="Q443" s="588">
        <v>894</v>
      </c>
    </row>
    <row r="444" spans="1:17" ht="14.45" customHeight="1" x14ac:dyDescent="0.2">
      <c r="A444" s="569" t="s">
        <v>1712</v>
      </c>
      <c r="B444" s="570" t="s">
        <v>1543</v>
      </c>
      <c r="C444" s="570" t="s">
        <v>1544</v>
      </c>
      <c r="D444" s="570" t="s">
        <v>1657</v>
      </c>
      <c r="E444" s="570" t="s">
        <v>1658</v>
      </c>
      <c r="F444" s="587">
        <v>1</v>
      </c>
      <c r="G444" s="587">
        <v>332</v>
      </c>
      <c r="H444" s="587">
        <v>0.24850299401197604</v>
      </c>
      <c r="I444" s="587">
        <v>332</v>
      </c>
      <c r="J444" s="587">
        <v>4</v>
      </c>
      <c r="K444" s="587">
        <v>1336</v>
      </c>
      <c r="L444" s="587">
        <v>1</v>
      </c>
      <c r="M444" s="587">
        <v>334</v>
      </c>
      <c r="N444" s="587">
        <v>1</v>
      </c>
      <c r="O444" s="587">
        <v>336</v>
      </c>
      <c r="P444" s="575">
        <v>0.25149700598802394</v>
      </c>
      <c r="Q444" s="588">
        <v>336</v>
      </c>
    </row>
    <row r="445" spans="1:17" ht="14.45" customHeight="1" x14ac:dyDescent="0.2">
      <c r="A445" s="569" t="s">
        <v>1712</v>
      </c>
      <c r="B445" s="570" t="s">
        <v>1543</v>
      </c>
      <c r="C445" s="570" t="s">
        <v>1544</v>
      </c>
      <c r="D445" s="570" t="s">
        <v>1659</v>
      </c>
      <c r="E445" s="570" t="s">
        <v>1660</v>
      </c>
      <c r="F445" s="587">
        <v>4</v>
      </c>
      <c r="G445" s="587">
        <v>1044</v>
      </c>
      <c r="H445" s="587">
        <v>0.18974918211559433</v>
      </c>
      <c r="I445" s="587">
        <v>261</v>
      </c>
      <c r="J445" s="587">
        <v>21</v>
      </c>
      <c r="K445" s="587">
        <v>5502</v>
      </c>
      <c r="L445" s="587">
        <v>1</v>
      </c>
      <c r="M445" s="587">
        <v>262</v>
      </c>
      <c r="N445" s="587">
        <v>11</v>
      </c>
      <c r="O445" s="587">
        <v>2904</v>
      </c>
      <c r="P445" s="575">
        <v>0.52780806979280259</v>
      </c>
      <c r="Q445" s="588">
        <v>264</v>
      </c>
    </row>
    <row r="446" spans="1:17" ht="14.45" customHeight="1" x14ac:dyDescent="0.2">
      <c r="A446" s="569" t="s">
        <v>1713</v>
      </c>
      <c r="B446" s="570" t="s">
        <v>1543</v>
      </c>
      <c r="C446" s="570" t="s">
        <v>1544</v>
      </c>
      <c r="D446" s="570" t="s">
        <v>1545</v>
      </c>
      <c r="E446" s="570" t="s">
        <v>1546</v>
      </c>
      <c r="F446" s="587">
        <v>676</v>
      </c>
      <c r="G446" s="587">
        <v>117624</v>
      </c>
      <c r="H446" s="587">
        <v>1.1709706321553011</v>
      </c>
      <c r="I446" s="587">
        <v>174</v>
      </c>
      <c r="J446" s="587">
        <v>574</v>
      </c>
      <c r="K446" s="587">
        <v>100450</v>
      </c>
      <c r="L446" s="587">
        <v>1</v>
      </c>
      <c r="M446" s="587">
        <v>175</v>
      </c>
      <c r="N446" s="587">
        <v>691</v>
      </c>
      <c r="O446" s="587">
        <v>121616</v>
      </c>
      <c r="P446" s="575">
        <v>1.2107117969138874</v>
      </c>
      <c r="Q446" s="588">
        <v>176</v>
      </c>
    </row>
    <row r="447" spans="1:17" ht="14.45" customHeight="1" x14ac:dyDescent="0.2">
      <c r="A447" s="569" t="s">
        <v>1713</v>
      </c>
      <c r="B447" s="570" t="s">
        <v>1543</v>
      </c>
      <c r="C447" s="570" t="s">
        <v>1544</v>
      </c>
      <c r="D447" s="570" t="s">
        <v>1559</v>
      </c>
      <c r="E447" s="570" t="s">
        <v>1560</v>
      </c>
      <c r="F447" s="587">
        <v>344</v>
      </c>
      <c r="G447" s="587">
        <v>368080</v>
      </c>
      <c r="H447" s="587">
        <v>0.80905238354815456</v>
      </c>
      <c r="I447" s="587">
        <v>1070</v>
      </c>
      <c r="J447" s="587">
        <v>424</v>
      </c>
      <c r="K447" s="587">
        <v>454952</v>
      </c>
      <c r="L447" s="587">
        <v>1</v>
      </c>
      <c r="M447" s="587">
        <v>1073</v>
      </c>
      <c r="N447" s="587">
        <v>757</v>
      </c>
      <c r="O447" s="587">
        <v>813775</v>
      </c>
      <c r="P447" s="575">
        <v>1.788705182085143</v>
      </c>
      <c r="Q447" s="588">
        <v>1075</v>
      </c>
    </row>
    <row r="448" spans="1:17" ht="14.45" customHeight="1" x14ac:dyDescent="0.2">
      <c r="A448" s="569" t="s">
        <v>1713</v>
      </c>
      <c r="B448" s="570" t="s">
        <v>1543</v>
      </c>
      <c r="C448" s="570" t="s">
        <v>1544</v>
      </c>
      <c r="D448" s="570" t="s">
        <v>1561</v>
      </c>
      <c r="E448" s="570" t="s">
        <v>1562</v>
      </c>
      <c r="F448" s="587">
        <v>867</v>
      </c>
      <c r="G448" s="587">
        <v>39882</v>
      </c>
      <c r="H448" s="587">
        <v>0.7617174070820123</v>
      </c>
      <c r="I448" s="587">
        <v>46</v>
      </c>
      <c r="J448" s="587">
        <v>1114</v>
      </c>
      <c r="K448" s="587">
        <v>52358</v>
      </c>
      <c r="L448" s="587">
        <v>1</v>
      </c>
      <c r="M448" s="587">
        <v>47</v>
      </c>
      <c r="N448" s="587">
        <v>826</v>
      </c>
      <c r="O448" s="587">
        <v>38822</v>
      </c>
      <c r="P448" s="575">
        <v>0.74147217235188512</v>
      </c>
      <c r="Q448" s="588">
        <v>47</v>
      </c>
    </row>
    <row r="449" spans="1:17" ht="14.45" customHeight="1" x14ac:dyDescent="0.2">
      <c r="A449" s="569" t="s">
        <v>1713</v>
      </c>
      <c r="B449" s="570" t="s">
        <v>1543</v>
      </c>
      <c r="C449" s="570" t="s">
        <v>1544</v>
      </c>
      <c r="D449" s="570" t="s">
        <v>1563</v>
      </c>
      <c r="E449" s="570" t="s">
        <v>1564</v>
      </c>
      <c r="F449" s="587">
        <v>81</v>
      </c>
      <c r="G449" s="587">
        <v>28107</v>
      </c>
      <c r="H449" s="587">
        <v>0.62128647214854116</v>
      </c>
      <c r="I449" s="587">
        <v>347</v>
      </c>
      <c r="J449" s="587">
        <v>130</v>
      </c>
      <c r="K449" s="587">
        <v>45240</v>
      </c>
      <c r="L449" s="587">
        <v>1</v>
      </c>
      <c r="M449" s="587">
        <v>348</v>
      </c>
      <c r="N449" s="587">
        <v>103</v>
      </c>
      <c r="O449" s="587">
        <v>35844</v>
      </c>
      <c r="P449" s="575">
        <v>0.79230769230769227</v>
      </c>
      <c r="Q449" s="588">
        <v>348</v>
      </c>
    </row>
    <row r="450" spans="1:17" ht="14.45" customHeight="1" x14ac:dyDescent="0.2">
      <c r="A450" s="569" t="s">
        <v>1713</v>
      </c>
      <c r="B450" s="570" t="s">
        <v>1543</v>
      </c>
      <c r="C450" s="570" t="s">
        <v>1544</v>
      </c>
      <c r="D450" s="570" t="s">
        <v>1565</v>
      </c>
      <c r="E450" s="570" t="s">
        <v>1566</v>
      </c>
      <c r="F450" s="587">
        <v>39</v>
      </c>
      <c r="G450" s="587">
        <v>1989</v>
      </c>
      <c r="H450" s="587">
        <v>3.25</v>
      </c>
      <c r="I450" s="587">
        <v>51</v>
      </c>
      <c r="J450" s="587">
        <v>12</v>
      </c>
      <c r="K450" s="587">
        <v>612</v>
      </c>
      <c r="L450" s="587">
        <v>1</v>
      </c>
      <c r="M450" s="587">
        <v>51</v>
      </c>
      <c r="N450" s="587">
        <v>31</v>
      </c>
      <c r="O450" s="587">
        <v>1612</v>
      </c>
      <c r="P450" s="575">
        <v>2.6339869281045751</v>
      </c>
      <c r="Q450" s="588">
        <v>52</v>
      </c>
    </row>
    <row r="451" spans="1:17" ht="14.45" customHeight="1" x14ac:dyDescent="0.2">
      <c r="A451" s="569" t="s">
        <v>1713</v>
      </c>
      <c r="B451" s="570" t="s">
        <v>1543</v>
      </c>
      <c r="C451" s="570" t="s">
        <v>1544</v>
      </c>
      <c r="D451" s="570" t="s">
        <v>1569</v>
      </c>
      <c r="E451" s="570" t="s">
        <v>1570</v>
      </c>
      <c r="F451" s="587">
        <v>820</v>
      </c>
      <c r="G451" s="587">
        <v>309140</v>
      </c>
      <c r="H451" s="587">
        <v>0.80415996836842463</v>
      </c>
      <c r="I451" s="587">
        <v>377</v>
      </c>
      <c r="J451" s="587">
        <v>1017</v>
      </c>
      <c r="K451" s="587">
        <v>384426</v>
      </c>
      <c r="L451" s="587">
        <v>1</v>
      </c>
      <c r="M451" s="587">
        <v>378</v>
      </c>
      <c r="N451" s="587">
        <v>868</v>
      </c>
      <c r="O451" s="587">
        <v>328104</v>
      </c>
      <c r="P451" s="575">
        <v>0.85349065880039332</v>
      </c>
      <c r="Q451" s="588">
        <v>378</v>
      </c>
    </row>
    <row r="452" spans="1:17" ht="14.45" customHeight="1" x14ac:dyDescent="0.2">
      <c r="A452" s="569" t="s">
        <v>1713</v>
      </c>
      <c r="B452" s="570" t="s">
        <v>1543</v>
      </c>
      <c r="C452" s="570" t="s">
        <v>1544</v>
      </c>
      <c r="D452" s="570" t="s">
        <v>1571</v>
      </c>
      <c r="E452" s="570" t="s">
        <v>1572</v>
      </c>
      <c r="F452" s="587">
        <v>105</v>
      </c>
      <c r="G452" s="587">
        <v>3570</v>
      </c>
      <c r="H452" s="587">
        <v>1.381578947368421</v>
      </c>
      <c r="I452" s="587">
        <v>34</v>
      </c>
      <c r="J452" s="587">
        <v>76</v>
      </c>
      <c r="K452" s="587">
        <v>2584</v>
      </c>
      <c r="L452" s="587">
        <v>1</v>
      </c>
      <c r="M452" s="587">
        <v>34</v>
      </c>
      <c r="N452" s="587">
        <v>126</v>
      </c>
      <c r="O452" s="587">
        <v>4410</v>
      </c>
      <c r="P452" s="575">
        <v>1.7066563467492259</v>
      </c>
      <c r="Q452" s="588">
        <v>35</v>
      </c>
    </row>
    <row r="453" spans="1:17" ht="14.45" customHeight="1" x14ac:dyDescent="0.2">
      <c r="A453" s="569" t="s">
        <v>1713</v>
      </c>
      <c r="B453" s="570" t="s">
        <v>1543</v>
      </c>
      <c r="C453" s="570" t="s">
        <v>1544</v>
      </c>
      <c r="D453" s="570" t="s">
        <v>1573</v>
      </c>
      <c r="E453" s="570" t="s">
        <v>1574</v>
      </c>
      <c r="F453" s="587">
        <v>591</v>
      </c>
      <c r="G453" s="587">
        <v>309684</v>
      </c>
      <c r="H453" s="587">
        <v>1.2740265350200555</v>
      </c>
      <c r="I453" s="587">
        <v>524</v>
      </c>
      <c r="J453" s="587">
        <v>463</v>
      </c>
      <c r="K453" s="587">
        <v>243075</v>
      </c>
      <c r="L453" s="587">
        <v>1</v>
      </c>
      <c r="M453" s="587">
        <v>525</v>
      </c>
      <c r="N453" s="587">
        <v>444</v>
      </c>
      <c r="O453" s="587">
        <v>233100</v>
      </c>
      <c r="P453" s="575">
        <v>0.95896328293736499</v>
      </c>
      <c r="Q453" s="588">
        <v>525</v>
      </c>
    </row>
    <row r="454" spans="1:17" ht="14.45" customHeight="1" x14ac:dyDescent="0.2">
      <c r="A454" s="569" t="s">
        <v>1713</v>
      </c>
      <c r="B454" s="570" t="s">
        <v>1543</v>
      </c>
      <c r="C454" s="570" t="s">
        <v>1544</v>
      </c>
      <c r="D454" s="570" t="s">
        <v>1575</v>
      </c>
      <c r="E454" s="570" t="s">
        <v>1576</v>
      </c>
      <c r="F454" s="587">
        <v>442</v>
      </c>
      <c r="G454" s="587">
        <v>25194</v>
      </c>
      <c r="H454" s="587">
        <v>0.65222118670394535</v>
      </c>
      <c r="I454" s="587">
        <v>57</v>
      </c>
      <c r="J454" s="587">
        <v>666</v>
      </c>
      <c r="K454" s="587">
        <v>38628</v>
      </c>
      <c r="L454" s="587">
        <v>1</v>
      </c>
      <c r="M454" s="587">
        <v>58</v>
      </c>
      <c r="N454" s="587">
        <v>557</v>
      </c>
      <c r="O454" s="587">
        <v>32306</v>
      </c>
      <c r="P454" s="575">
        <v>0.83633633633633631</v>
      </c>
      <c r="Q454" s="588">
        <v>58</v>
      </c>
    </row>
    <row r="455" spans="1:17" ht="14.45" customHeight="1" x14ac:dyDescent="0.2">
      <c r="A455" s="569" t="s">
        <v>1713</v>
      </c>
      <c r="B455" s="570" t="s">
        <v>1543</v>
      </c>
      <c r="C455" s="570" t="s">
        <v>1544</v>
      </c>
      <c r="D455" s="570" t="s">
        <v>1577</v>
      </c>
      <c r="E455" s="570" t="s">
        <v>1578</v>
      </c>
      <c r="F455" s="587">
        <v>761</v>
      </c>
      <c r="G455" s="587">
        <v>171225</v>
      </c>
      <c r="H455" s="587">
        <v>0.97507431578228043</v>
      </c>
      <c r="I455" s="587">
        <v>225</v>
      </c>
      <c r="J455" s="587">
        <v>777</v>
      </c>
      <c r="K455" s="587">
        <v>175602</v>
      </c>
      <c r="L455" s="587">
        <v>1</v>
      </c>
      <c r="M455" s="587">
        <v>226</v>
      </c>
      <c r="N455" s="587">
        <v>650</v>
      </c>
      <c r="O455" s="587">
        <v>147550</v>
      </c>
      <c r="P455" s="575">
        <v>0.84025238892495535</v>
      </c>
      <c r="Q455" s="588">
        <v>227</v>
      </c>
    </row>
    <row r="456" spans="1:17" ht="14.45" customHeight="1" x14ac:dyDescent="0.2">
      <c r="A456" s="569" t="s">
        <v>1713</v>
      </c>
      <c r="B456" s="570" t="s">
        <v>1543</v>
      </c>
      <c r="C456" s="570" t="s">
        <v>1544</v>
      </c>
      <c r="D456" s="570" t="s">
        <v>1579</v>
      </c>
      <c r="E456" s="570" t="s">
        <v>1580</v>
      </c>
      <c r="F456" s="587">
        <v>749</v>
      </c>
      <c r="G456" s="587">
        <v>414946</v>
      </c>
      <c r="H456" s="587">
        <v>0.97732085026202675</v>
      </c>
      <c r="I456" s="587">
        <v>554</v>
      </c>
      <c r="J456" s="587">
        <v>765</v>
      </c>
      <c r="K456" s="587">
        <v>424575</v>
      </c>
      <c r="L456" s="587">
        <v>1</v>
      </c>
      <c r="M456" s="587">
        <v>555</v>
      </c>
      <c r="N456" s="587">
        <v>681</v>
      </c>
      <c r="O456" s="587">
        <v>379317</v>
      </c>
      <c r="P456" s="575">
        <v>0.89340399222752165</v>
      </c>
      <c r="Q456" s="588">
        <v>557</v>
      </c>
    </row>
    <row r="457" spans="1:17" ht="14.45" customHeight="1" x14ac:dyDescent="0.2">
      <c r="A457" s="569" t="s">
        <v>1713</v>
      </c>
      <c r="B457" s="570" t="s">
        <v>1543</v>
      </c>
      <c r="C457" s="570" t="s">
        <v>1544</v>
      </c>
      <c r="D457" s="570" t="s">
        <v>1581</v>
      </c>
      <c r="E457" s="570" t="s">
        <v>1582</v>
      </c>
      <c r="F457" s="587">
        <v>1</v>
      </c>
      <c r="G457" s="587">
        <v>214</v>
      </c>
      <c r="H457" s="587">
        <v>0.49537037037037035</v>
      </c>
      <c r="I457" s="587">
        <v>214</v>
      </c>
      <c r="J457" s="587">
        <v>2</v>
      </c>
      <c r="K457" s="587">
        <v>432</v>
      </c>
      <c r="L457" s="587">
        <v>1</v>
      </c>
      <c r="M457" s="587">
        <v>216</v>
      </c>
      <c r="N457" s="587"/>
      <c r="O457" s="587"/>
      <c r="P457" s="575"/>
      <c r="Q457" s="588"/>
    </row>
    <row r="458" spans="1:17" ht="14.45" customHeight="1" x14ac:dyDescent="0.2">
      <c r="A458" s="569" t="s">
        <v>1713</v>
      </c>
      <c r="B458" s="570" t="s">
        <v>1543</v>
      </c>
      <c r="C458" s="570" t="s">
        <v>1544</v>
      </c>
      <c r="D458" s="570" t="s">
        <v>1583</v>
      </c>
      <c r="E458" s="570" t="s">
        <v>1584</v>
      </c>
      <c r="F458" s="587">
        <v>8</v>
      </c>
      <c r="G458" s="587">
        <v>1136</v>
      </c>
      <c r="H458" s="587">
        <v>0.99300699300699302</v>
      </c>
      <c r="I458" s="587">
        <v>142</v>
      </c>
      <c r="J458" s="587">
        <v>8</v>
      </c>
      <c r="K458" s="587">
        <v>1144</v>
      </c>
      <c r="L458" s="587">
        <v>1</v>
      </c>
      <c r="M458" s="587">
        <v>143</v>
      </c>
      <c r="N458" s="587">
        <v>8</v>
      </c>
      <c r="O458" s="587">
        <v>1152</v>
      </c>
      <c r="P458" s="575">
        <v>1.0069930069930071</v>
      </c>
      <c r="Q458" s="588">
        <v>144</v>
      </c>
    </row>
    <row r="459" spans="1:17" ht="14.45" customHeight="1" x14ac:dyDescent="0.2">
      <c r="A459" s="569" t="s">
        <v>1713</v>
      </c>
      <c r="B459" s="570" t="s">
        <v>1543</v>
      </c>
      <c r="C459" s="570" t="s">
        <v>1544</v>
      </c>
      <c r="D459" s="570" t="s">
        <v>1589</v>
      </c>
      <c r="E459" s="570" t="s">
        <v>1590</v>
      </c>
      <c r="F459" s="587">
        <v>983</v>
      </c>
      <c r="G459" s="587">
        <v>16711</v>
      </c>
      <c r="H459" s="587">
        <v>0.85851528384279474</v>
      </c>
      <c r="I459" s="587">
        <v>17</v>
      </c>
      <c r="J459" s="587">
        <v>1145</v>
      </c>
      <c r="K459" s="587">
        <v>19465</v>
      </c>
      <c r="L459" s="587">
        <v>1</v>
      </c>
      <c r="M459" s="587">
        <v>17</v>
      </c>
      <c r="N459" s="587">
        <v>1126</v>
      </c>
      <c r="O459" s="587">
        <v>19142</v>
      </c>
      <c r="P459" s="575">
        <v>0.98340611353711793</v>
      </c>
      <c r="Q459" s="588">
        <v>17</v>
      </c>
    </row>
    <row r="460" spans="1:17" ht="14.45" customHeight="1" x14ac:dyDescent="0.2">
      <c r="A460" s="569" t="s">
        <v>1713</v>
      </c>
      <c r="B460" s="570" t="s">
        <v>1543</v>
      </c>
      <c r="C460" s="570" t="s">
        <v>1544</v>
      </c>
      <c r="D460" s="570" t="s">
        <v>1591</v>
      </c>
      <c r="E460" s="570" t="s">
        <v>1592</v>
      </c>
      <c r="F460" s="587">
        <v>46</v>
      </c>
      <c r="G460" s="587">
        <v>6578</v>
      </c>
      <c r="H460" s="587">
        <v>0.73678315412186379</v>
      </c>
      <c r="I460" s="587">
        <v>143</v>
      </c>
      <c r="J460" s="587">
        <v>62</v>
      </c>
      <c r="K460" s="587">
        <v>8928</v>
      </c>
      <c r="L460" s="587">
        <v>1</v>
      </c>
      <c r="M460" s="587">
        <v>144</v>
      </c>
      <c r="N460" s="587">
        <v>32</v>
      </c>
      <c r="O460" s="587">
        <v>4640</v>
      </c>
      <c r="P460" s="575">
        <v>0.51971326164874554</v>
      </c>
      <c r="Q460" s="588">
        <v>145</v>
      </c>
    </row>
    <row r="461" spans="1:17" ht="14.45" customHeight="1" x14ac:dyDescent="0.2">
      <c r="A461" s="569" t="s">
        <v>1713</v>
      </c>
      <c r="B461" s="570" t="s">
        <v>1543</v>
      </c>
      <c r="C461" s="570" t="s">
        <v>1544</v>
      </c>
      <c r="D461" s="570" t="s">
        <v>1593</v>
      </c>
      <c r="E461" s="570" t="s">
        <v>1594</v>
      </c>
      <c r="F461" s="587">
        <v>73</v>
      </c>
      <c r="G461" s="587">
        <v>4745</v>
      </c>
      <c r="H461" s="587">
        <v>1.106060606060606</v>
      </c>
      <c r="I461" s="587">
        <v>65</v>
      </c>
      <c r="J461" s="587">
        <v>65</v>
      </c>
      <c r="K461" s="587">
        <v>4290</v>
      </c>
      <c r="L461" s="587">
        <v>1</v>
      </c>
      <c r="M461" s="587">
        <v>66</v>
      </c>
      <c r="N461" s="587">
        <v>26</v>
      </c>
      <c r="O461" s="587">
        <v>1742</v>
      </c>
      <c r="P461" s="575">
        <v>0.40606060606060607</v>
      </c>
      <c r="Q461" s="588">
        <v>67</v>
      </c>
    </row>
    <row r="462" spans="1:17" ht="14.45" customHeight="1" x14ac:dyDescent="0.2">
      <c r="A462" s="569" t="s">
        <v>1713</v>
      </c>
      <c r="B462" s="570" t="s">
        <v>1543</v>
      </c>
      <c r="C462" s="570" t="s">
        <v>1544</v>
      </c>
      <c r="D462" s="570" t="s">
        <v>1597</v>
      </c>
      <c r="E462" s="570" t="s">
        <v>1598</v>
      </c>
      <c r="F462" s="587">
        <v>1110</v>
      </c>
      <c r="G462" s="587">
        <v>152070</v>
      </c>
      <c r="H462" s="587">
        <v>1.0605933799221661</v>
      </c>
      <c r="I462" s="587">
        <v>137</v>
      </c>
      <c r="J462" s="587">
        <v>1039</v>
      </c>
      <c r="K462" s="587">
        <v>143382</v>
      </c>
      <c r="L462" s="587">
        <v>1</v>
      </c>
      <c r="M462" s="587">
        <v>138</v>
      </c>
      <c r="N462" s="587">
        <v>1030</v>
      </c>
      <c r="O462" s="587">
        <v>143170</v>
      </c>
      <c r="P462" s="575">
        <v>0.99852143225788448</v>
      </c>
      <c r="Q462" s="588">
        <v>139</v>
      </c>
    </row>
    <row r="463" spans="1:17" ht="14.45" customHeight="1" x14ac:dyDescent="0.2">
      <c r="A463" s="569" t="s">
        <v>1713</v>
      </c>
      <c r="B463" s="570" t="s">
        <v>1543</v>
      </c>
      <c r="C463" s="570" t="s">
        <v>1544</v>
      </c>
      <c r="D463" s="570" t="s">
        <v>1599</v>
      </c>
      <c r="E463" s="570" t="s">
        <v>1600</v>
      </c>
      <c r="F463" s="587">
        <v>174</v>
      </c>
      <c r="G463" s="587">
        <v>15834</v>
      </c>
      <c r="H463" s="587">
        <v>1.2293478260869566</v>
      </c>
      <c r="I463" s="587">
        <v>91</v>
      </c>
      <c r="J463" s="587">
        <v>140</v>
      </c>
      <c r="K463" s="587">
        <v>12880</v>
      </c>
      <c r="L463" s="587">
        <v>1</v>
      </c>
      <c r="M463" s="587">
        <v>92</v>
      </c>
      <c r="N463" s="587">
        <v>226</v>
      </c>
      <c r="O463" s="587">
        <v>21018</v>
      </c>
      <c r="P463" s="575">
        <v>1.631832298136646</v>
      </c>
      <c r="Q463" s="588">
        <v>93</v>
      </c>
    </row>
    <row r="464" spans="1:17" ht="14.45" customHeight="1" x14ac:dyDescent="0.2">
      <c r="A464" s="569" t="s">
        <v>1713</v>
      </c>
      <c r="B464" s="570" t="s">
        <v>1543</v>
      </c>
      <c r="C464" s="570" t="s">
        <v>1544</v>
      </c>
      <c r="D464" s="570" t="s">
        <v>1601</v>
      </c>
      <c r="E464" s="570" t="s">
        <v>1602</v>
      </c>
      <c r="F464" s="587">
        <v>2</v>
      </c>
      <c r="G464" s="587">
        <v>276</v>
      </c>
      <c r="H464" s="587">
        <v>0.65714285714285714</v>
      </c>
      <c r="I464" s="587">
        <v>138</v>
      </c>
      <c r="J464" s="587">
        <v>3</v>
      </c>
      <c r="K464" s="587">
        <v>420</v>
      </c>
      <c r="L464" s="587">
        <v>1</v>
      </c>
      <c r="M464" s="587">
        <v>140</v>
      </c>
      <c r="N464" s="587">
        <v>4</v>
      </c>
      <c r="O464" s="587">
        <v>564</v>
      </c>
      <c r="P464" s="575">
        <v>1.3428571428571427</v>
      </c>
      <c r="Q464" s="588">
        <v>141</v>
      </c>
    </row>
    <row r="465" spans="1:17" ht="14.45" customHeight="1" x14ac:dyDescent="0.2">
      <c r="A465" s="569" t="s">
        <v>1713</v>
      </c>
      <c r="B465" s="570" t="s">
        <v>1543</v>
      </c>
      <c r="C465" s="570" t="s">
        <v>1544</v>
      </c>
      <c r="D465" s="570" t="s">
        <v>1603</v>
      </c>
      <c r="E465" s="570" t="s">
        <v>1604</v>
      </c>
      <c r="F465" s="587">
        <v>61</v>
      </c>
      <c r="G465" s="587">
        <v>4026</v>
      </c>
      <c r="H465" s="587">
        <v>1.0925373134328358</v>
      </c>
      <c r="I465" s="587">
        <v>66</v>
      </c>
      <c r="J465" s="587">
        <v>55</v>
      </c>
      <c r="K465" s="587">
        <v>3685</v>
      </c>
      <c r="L465" s="587">
        <v>1</v>
      </c>
      <c r="M465" s="587">
        <v>67</v>
      </c>
      <c r="N465" s="587">
        <v>74</v>
      </c>
      <c r="O465" s="587">
        <v>4958</v>
      </c>
      <c r="P465" s="575">
        <v>1.3454545454545455</v>
      </c>
      <c r="Q465" s="588">
        <v>67</v>
      </c>
    </row>
    <row r="466" spans="1:17" ht="14.45" customHeight="1" x14ac:dyDescent="0.2">
      <c r="A466" s="569" t="s">
        <v>1713</v>
      </c>
      <c r="B466" s="570" t="s">
        <v>1543</v>
      </c>
      <c r="C466" s="570" t="s">
        <v>1544</v>
      </c>
      <c r="D466" s="570" t="s">
        <v>1605</v>
      </c>
      <c r="E466" s="570" t="s">
        <v>1606</v>
      </c>
      <c r="F466" s="587">
        <v>1072</v>
      </c>
      <c r="G466" s="587">
        <v>351616</v>
      </c>
      <c r="H466" s="587">
        <v>0.82337568670060557</v>
      </c>
      <c r="I466" s="587">
        <v>328</v>
      </c>
      <c r="J466" s="587">
        <v>1298</v>
      </c>
      <c r="K466" s="587">
        <v>427042</v>
      </c>
      <c r="L466" s="587">
        <v>1</v>
      </c>
      <c r="M466" s="587">
        <v>329</v>
      </c>
      <c r="N466" s="587">
        <v>1181</v>
      </c>
      <c r="O466" s="587">
        <v>388549</v>
      </c>
      <c r="P466" s="575">
        <v>0.90986132511556239</v>
      </c>
      <c r="Q466" s="588">
        <v>329</v>
      </c>
    </row>
    <row r="467" spans="1:17" ht="14.45" customHeight="1" x14ac:dyDescent="0.2">
      <c r="A467" s="569" t="s">
        <v>1713</v>
      </c>
      <c r="B467" s="570" t="s">
        <v>1543</v>
      </c>
      <c r="C467" s="570" t="s">
        <v>1544</v>
      </c>
      <c r="D467" s="570" t="s">
        <v>1613</v>
      </c>
      <c r="E467" s="570" t="s">
        <v>1614</v>
      </c>
      <c r="F467" s="587">
        <v>156</v>
      </c>
      <c r="G467" s="587">
        <v>7956</v>
      </c>
      <c r="H467" s="587">
        <v>0.87931034482758619</v>
      </c>
      <c r="I467" s="587">
        <v>51</v>
      </c>
      <c r="J467" s="587">
        <v>174</v>
      </c>
      <c r="K467" s="587">
        <v>9048</v>
      </c>
      <c r="L467" s="587">
        <v>1</v>
      </c>
      <c r="M467" s="587">
        <v>52</v>
      </c>
      <c r="N467" s="587">
        <v>115</v>
      </c>
      <c r="O467" s="587">
        <v>5980</v>
      </c>
      <c r="P467" s="575">
        <v>0.66091954022988508</v>
      </c>
      <c r="Q467" s="588">
        <v>52</v>
      </c>
    </row>
    <row r="468" spans="1:17" ht="14.45" customHeight="1" x14ac:dyDescent="0.2">
      <c r="A468" s="569" t="s">
        <v>1713</v>
      </c>
      <c r="B468" s="570" t="s">
        <v>1543</v>
      </c>
      <c r="C468" s="570" t="s">
        <v>1544</v>
      </c>
      <c r="D468" s="570" t="s">
        <v>1621</v>
      </c>
      <c r="E468" s="570" t="s">
        <v>1622</v>
      </c>
      <c r="F468" s="587">
        <v>39</v>
      </c>
      <c r="G468" s="587">
        <v>8073</v>
      </c>
      <c r="H468" s="587">
        <v>1.0729665071770336</v>
      </c>
      <c r="I468" s="587">
        <v>207</v>
      </c>
      <c r="J468" s="587">
        <v>36</v>
      </c>
      <c r="K468" s="587">
        <v>7524</v>
      </c>
      <c r="L468" s="587">
        <v>1</v>
      </c>
      <c r="M468" s="587">
        <v>209</v>
      </c>
      <c r="N468" s="587">
        <v>18</v>
      </c>
      <c r="O468" s="587">
        <v>3798</v>
      </c>
      <c r="P468" s="575">
        <v>0.50478468899521534</v>
      </c>
      <c r="Q468" s="588">
        <v>211</v>
      </c>
    </row>
    <row r="469" spans="1:17" ht="14.45" customHeight="1" x14ac:dyDescent="0.2">
      <c r="A469" s="569" t="s">
        <v>1713</v>
      </c>
      <c r="B469" s="570" t="s">
        <v>1543</v>
      </c>
      <c r="C469" s="570" t="s">
        <v>1544</v>
      </c>
      <c r="D469" s="570" t="s">
        <v>1623</v>
      </c>
      <c r="E469" s="570" t="s">
        <v>1624</v>
      </c>
      <c r="F469" s="587">
        <v>2</v>
      </c>
      <c r="G469" s="587">
        <v>1526</v>
      </c>
      <c r="H469" s="587">
        <v>0.99869109947643975</v>
      </c>
      <c r="I469" s="587">
        <v>763</v>
      </c>
      <c r="J469" s="587">
        <v>2</v>
      </c>
      <c r="K469" s="587">
        <v>1528</v>
      </c>
      <c r="L469" s="587">
        <v>1</v>
      </c>
      <c r="M469" s="587">
        <v>764</v>
      </c>
      <c r="N469" s="587"/>
      <c r="O469" s="587"/>
      <c r="P469" s="575"/>
      <c r="Q469" s="588"/>
    </row>
    <row r="470" spans="1:17" ht="14.45" customHeight="1" x14ac:dyDescent="0.2">
      <c r="A470" s="569" t="s">
        <v>1713</v>
      </c>
      <c r="B470" s="570" t="s">
        <v>1543</v>
      </c>
      <c r="C470" s="570" t="s">
        <v>1544</v>
      </c>
      <c r="D470" s="570" t="s">
        <v>1625</v>
      </c>
      <c r="E470" s="570" t="s">
        <v>1626</v>
      </c>
      <c r="F470" s="587">
        <v>62</v>
      </c>
      <c r="G470" s="587">
        <v>37944</v>
      </c>
      <c r="H470" s="587">
        <v>0.90731707317073174</v>
      </c>
      <c r="I470" s="587">
        <v>612</v>
      </c>
      <c r="J470" s="587">
        <v>68</v>
      </c>
      <c r="K470" s="587">
        <v>41820</v>
      </c>
      <c r="L470" s="587">
        <v>1</v>
      </c>
      <c r="M470" s="587">
        <v>615</v>
      </c>
      <c r="N470" s="587">
        <v>94</v>
      </c>
      <c r="O470" s="587">
        <v>57998</v>
      </c>
      <c r="P470" s="575">
        <v>1.3868483978957438</v>
      </c>
      <c r="Q470" s="588">
        <v>617</v>
      </c>
    </row>
    <row r="471" spans="1:17" ht="14.45" customHeight="1" x14ac:dyDescent="0.2">
      <c r="A471" s="569" t="s">
        <v>1713</v>
      </c>
      <c r="B471" s="570" t="s">
        <v>1543</v>
      </c>
      <c r="C471" s="570" t="s">
        <v>1544</v>
      </c>
      <c r="D471" s="570" t="s">
        <v>1627</v>
      </c>
      <c r="E471" s="570" t="s">
        <v>1628</v>
      </c>
      <c r="F471" s="587">
        <v>1</v>
      </c>
      <c r="G471" s="587">
        <v>825</v>
      </c>
      <c r="H471" s="587">
        <v>0.49939467312348668</v>
      </c>
      <c r="I471" s="587">
        <v>825</v>
      </c>
      <c r="J471" s="587">
        <v>2</v>
      </c>
      <c r="K471" s="587">
        <v>1652</v>
      </c>
      <c r="L471" s="587">
        <v>1</v>
      </c>
      <c r="M471" s="587">
        <v>826</v>
      </c>
      <c r="N471" s="587">
        <v>1</v>
      </c>
      <c r="O471" s="587">
        <v>826</v>
      </c>
      <c r="P471" s="575">
        <v>0.5</v>
      </c>
      <c r="Q471" s="588">
        <v>826</v>
      </c>
    </row>
    <row r="472" spans="1:17" ht="14.45" customHeight="1" x14ac:dyDescent="0.2">
      <c r="A472" s="569" t="s">
        <v>1713</v>
      </c>
      <c r="B472" s="570" t="s">
        <v>1543</v>
      </c>
      <c r="C472" s="570" t="s">
        <v>1544</v>
      </c>
      <c r="D472" s="570" t="s">
        <v>1629</v>
      </c>
      <c r="E472" s="570" t="s">
        <v>1630</v>
      </c>
      <c r="F472" s="587"/>
      <c r="G472" s="587"/>
      <c r="H472" s="587"/>
      <c r="I472" s="587"/>
      <c r="J472" s="587">
        <v>1</v>
      </c>
      <c r="K472" s="587">
        <v>433</v>
      </c>
      <c r="L472" s="587">
        <v>1</v>
      </c>
      <c r="M472" s="587">
        <v>433</v>
      </c>
      <c r="N472" s="587"/>
      <c r="O472" s="587"/>
      <c r="P472" s="575"/>
      <c r="Q472" s="588"/>
    </row>
    <row r="473" spans="1:17" ht="14.45" customHeight="1" x14ac:dyDescent="0.2">
      <c r="A473" s="569" t="s">
        <v>1713</v>
      </c>
      <c r="B473" s="570" t="s">
        <v>1543</v>
      </c>
      <c r="C473" s="570" t="s">
        <v>1544</v>
      </c>
      <c r="D473" s="570" t="s">
        <v>1635</v>
      </c>
      <c r="E473" s="570" t="s">
        <v>1636</v>
      </c>
      <c r="F473" s="587">
        <v>1</v>
      </c>
      <c r="G473" s="587">
        <v>272</v>
      </c>
      <c r="H473" s="587">
        <v>0.49454545454545457</v>
      </c>
      <c r="I473" s="587">
        <v>272</v>
      </c>
      <c r="J473" s="587">
        <v>2</v>
      </c>
      <c r="K473" s="587">
        <v>550</v>
      </c>
      <c r="L473" s="587">
        <v>1</v>
      </c>
      <c r="M473" s="587">
        <v>275</v>
      </c>
      <c r="N473" s="587"/>
      <c r="O473" s="587"/>
      <c r="P473" s="575"/>
      <c r="Q473" s="588"/>
    </row>
    <row r="474" spans="1:17" ht="14.45" customHeight="1" x14ac:dyDescent="0.2">
      <c r="A474" s="569" t="s">
        <v>1713</v>
      </c>
      <c r="B474" s="570" t="s">
        <v>1543</v>
      </c>
      <c r="C474" s="570" t="s">
        <v>1544</v>
      </c>
      <c r="D474" s="570" t="s">
        <v>1641</v>
      </c>
      <c r="E474" s="570" t="s">
        <v>1642</v>
      </c>
      <c r="F474" s="587"/>
      <c r="G474" s="587"/>
      <c r="H474" s="587"/>
      <c r="I474" s="587"/>
      <c r="J474" s="587"/>
      <c r="K474" s="587"/>
      <c r="L474" s="587"/>
      <c r="M474" s="587"/>
      <c r="N474" s="587">
        <v>1</v>
      </c>
      <c r="O474" s="587">
        <v>47</v>
      </c>
      <c r="P474" s="575"/>
      <c r="Q474" s="588">
        <v>47</v>
      </c>
    </row>
    <row r="475" spans="1:17" ht="14.45" customHeight="1" x14ac:dyDescent="0.2">
      <c r="A475" s="569" t="s">
        <v>1713</v>
      </c>
      <c r="B475" s="570" t="s">
        <v>1543</v>
      </c>
      <c r="C475" s="570" t="s">
        <v>1544</v>
      </c>
      <c r="D475" s="570" t="s">
        <v>1645</v>
      </c>
      <c r="E475" s="570" t="s">
        <v>1646</v>
      </c>
      <c r="F475" s="587">
        <v>33</v>
      </c>
      <c r="G475" s="587">
        <v>12441</v>
      </c>
      <c r="H475" s="587">
        <v>2.1883905013192613</v>
      </c>
      <c r="I475" s="587">
        <v>377</v>
      </c>
      <c r="J475" s="587">
        <v>15</v>
      </c>
      <c r="K475" s="587">
        <v>5685</v>
      </c>
      <c r="L475" s="587">
        <v>1</v>
      </c>
      <c r="M475" s="587">
        <v>379</v>
      </c>
      <c r="N475" s="587"/>
      <c r="O475" s="587"/>
      <c r="P475" s="575"/>
      <c r="Q475" s="588"/>
    </row>
    <row r="476" spans="1:17" ht="14.45" customHeight="1" x14ac:dyDescent="0.2">
      <c r="A476" s="569" t="s">
        <v>1713</v>
      </c>
      <c r="B476" s="570" t="s">
        <v>1543</v>
      </c>
      <c r="C476" s="570" t="s">
        <v>1544</v>
      </c>
      <c r="D476" s="570" t="s">
        <v>1651</v>
      </c>
      <c r="E476" s="570" t="s">
        <v>1652</v>
      </c>
      <c r="F476" s="587">
        <v>1626</v>
      </c>
      <c r="G476" s="587">
        <v>2427618</v>
      </c>
      <c r="H476" s="587">
        <v>0.84960173026849961</v>
      </c>
      <c r="I476" s="587">
        <v>1493</v>
      </c>
      <c r="J476" s="587">
        <v>1910</v>
      </c>
      <c r="K476" s="587">
        <v>2857360</v>
      </c>
      <c r="L476" s="587">
        <v>1</v>
      </c>
      <c r="M476" s="587">
        <v>1496</v>
      </c>
      <c r="N476" s="587">
        <v>1828</v>
      </c>
      <c r="O476" s="587">
        <v>2738344</v>
      </c>
      <c r="P476" s="575">
        <v>0.95834756558501555</v>
      </c>
      <c r="Q476" s="588">
        <v>1498</v>
      </c>
    </row>
    <row r="477" spans="1:17" ht="14.45" customHeight="1" x14ac:dyDescent="0.2">
      <c r="A477" s="569" t="s">
        <v>1713</v>
      </c>
      <c r="B477" s="570" t="s">
        <v>1543</v>
      </c>
      <c r="C477" s="570" t="s">
        <v>1544</v>
      </c>
      <c r="D477" s="570" t="s">
        <v>1653</v>
      </c>
      <c r="E477" s="570" t="s">
        <v>1654</v>
      </c>
      <c r="F477" s="587">
        <v>1253</v>
      </c>
      <c r="G477" s="587">
        <v>409731</v>
      </c>
      <c r="H477" s="587">
        <v>0.83526692067297403</v>
      </c>
      <c r="I477" s="587">
        <v>327</v>
      </c>
      <c r="J477" s="587">
        <v>1491</v>
      </c>
      <c r="K477" s="587">
        <v>490539</v>
      </c>
      <c r="L477" s="587">
        <v>1</v>
      </c>
      <c r="M477" s="587">
        <v>329</v>
      </c>
      <c r="N477" s="587">
        <v>1396</v>
      </c>
      <c r="O477" s="587">
        <v>462076</v>
      </c>
      <c r="P477" s="575">
        <v>0.94197607121961757</v>
      </c>
      <c r="Q477" s="588">
        <v>331</v>
      </c>
    </row>
    <row r="478" spans="1:17" ht="14.45" customHeight="1" x14ac:dyDescent="0.2">
      <c r="A478" s="569" t="s">
        <v>1713</v>
      </c>
      <c r="B478" s="570" t="s">
        <v>1543</v>
      </c>
      <c r="C478" s="570" t="s">
        <v>1544</v>
      </c>
      <c r="D478" s="570" t="s">
        <v>1655</v>
      </c>
      <c r="E478" s="570" t="s">
        <v>1656</v>
      </c>
      <c r="F478" s="587">
        <v>169</v>
      </c>
      <c r="G478" s="587">
        <v>150072</v>
      </c>
      <c r="H478" s="587">
        <v>0.73230859317815844</v>
      </c>
      <c r="I478" s="587">
        <v>888</v>
      </c>
      <c r="J478" s="587">
        <v>230</v>
      </c>
      <c r="K478" s="587">
        <v>204930</v>
      </c>
      <c r="L478" s="587">
        <v>1</v>
      </c>
      <c r="M478" s="587">
        <v>891</v>
      </c>
      <c r="N478" s="587">
        <v>630</v>
      </c>
      <c r="O478" s="587">
        <v>563220</v>
      </c>
      <c r="P478" s="575">
        <v>2.7483530961791831</v>
      </c>
      <c r="Q478" s="588">
        <v>894</v>
      </c>
    </row>
    <row r="479" spans="1:17" ht="14.45" customHeight="1" x14ac:dyDescent="0.2">
      <c r="A479" s="569" t="s">
        <v>1713</v>
      </c>
      <c r="B479" s="570" t="s">
        <v>1543</v>
      </c>
      <c r="C479" s="570" t="s">
        <v>1544</v>
      </c>
      <c r="D479" s="570" t="s">
        <v>1657</v>
      </c>
      <c r="E479" s="570" t="s">
        <v>1658</v>
      </c>
      <c r="F479" s="587"/>
      <c r="G479" s="587"/>
      <c r="H479" s="587"/>
      <c r="I479" s="587"/>
      <c r="J479" s="587"/>
      <c r="K479" s="587"/>
      <c r="L479" s="587"/>
      <c r="M479" s="587"/>
      <c r="N479" s="587">
        <v>1</v>
      </c>
      <c r="O479" s="587">
        <v>336</v>
      </c>
      <c r="P479" s="575"/>
      <c r="Q479" s="588">
        <v>336</v>
      </c>
    </row>
    <row r="480" spans="1:17" ht="14.45" customHeight="1" x14ac:dyDescent="0.2">
      <c r="A480" s="569" t="s">
        <v>1713</v>
      </c>
      <c r="B480" s="570" t="s">
        <v>1543</v>
      </c>
      <c r="C480" s="570" t="s">
        <v>1544</v>
      </c>
      <c r="D480" s="570" t="s">
        <v>1659</v>
      </c>
      <c r="E480" s="570" t="s">
        <v>1660</v>
      </c>
      <c r="F480" s="587">
        <v>904</v>
      </c>
      <c r="G480" s="587">
        <v>235944</v>
      </c>
      <c r="H480" s="587">
        <v>0.82092034486837806</v>
      </c>
      <c r="I480" s="587">
        <v>261</v>
      </c>
      <c r="J480" s="587">
        <v>1097</v>
      </c>
      <c r="K480" s="587">
        <v>287414</v>
      </c>
      <c r="L480" s="587">
        <v>1</v>
      </c>
      <c r="M480" s="587">
        <v>262</v>
      </c>
      <c r="N480" s="587">
        <v>977</v>
      </c>
      <c r="O480" s="587">
        <v>257928</v>
      </c>
      <c r="P480" s="575">
        <v>0.89740931200289475</v>
      </c>
      <c r="Q480" s="588">
        <v>264</v>
      </c>
    </row>
    <row r="481" spans="1:17" ht="14.45" customHeight="1" x14ac:dyDescent="0.2">
      <c r="A481" s="569" t="s">
        <v>1713</v>
      </c>
      <c r="B481" s="570" t="s">
        <v>1543</v>
      </c>
      <c r="C481" s="570" t="s">
        <v>1544</v>
      </c>
      <c r="D481" s="570" t="s">
        <v>1661</v>
      </c>
      <c r="E481" s="570" t="s">
        <v>1662</v>
      </c>
      <c r="F481" s="587">
        <v>21</v>
      </c>
      <c r="G481" s="587">
        <v>3465</v>
      </c>
      <c r="H481" s="587">
        <v>0.3069631467044649</v>
      </c>
      <c r="I481" s="587">
        <v>165</v>
      </c>
      <c r="J481" s="587">
        <v>68</v>
      </c>
      <c r="K481" s="587">
        <v>11288</v>
      </c>
      <c r="L481" s="587">
        <v>1</v>
      </c>
      <c r="M481" s="587">
        <v>166</v>
      </c>
      <c r="N481" s="587">
        <v>70</v>
      </c>
      <c r="O481" s="587">
        <v>11690</v>
      </c>
      <c r="P481" s="575">
        <v>1.0356130403968817</v>
      </c>
      <c r="Q481" s="588">
        <v>167</v>
      </c>
    </row>
    <row r="482" spans="1:17" ht="14.45" customHeight="1" x14ac:dyDescent="0.2">
      <c r="A482" s="569" t="s">
        <v>1713</v>
      </c>
      <c r="B482" s="570" t="s">
        <v>1543</v>
      </c>
      <c r="C482" s="570" t="s">
        <v>1544</v>
      </c>
      <c r="D482" s="570" t="s">
        <v>1665</v>
      </c>
      <c r="E482" s="570" t="s">
        <v>1666</v>
      </c>
      <c r="F482" s="587">
        <v>538</v>
      </c>
      <c r="G482" s="587">
        <v>81776</v>
      </c>
      <c r="H482" s="587">
        <v>0.69689119170984459</v>
      </c>
      <c r="I482" s="587">
        <v>152</v>
      </c>
      <c r="J482" s="587">
        <v>772</v>
      </c>
      <c r="K482" s="587">
        <v>117344</v>
      </c>
      <c r="L482" s="587">
        <v>1</v>
      </c>
      <c r="M482" s="587">
        <v>152</v>
      </c>
      <c r="N482" s="587">
        <v>646</v>
      </c>
      <c r="O482" s="587">
        <v>98838</v>
      </c>
      <c r="P482" s="575">
        <v>0.84229274611398963</v>
      </c>
      <c r="Q482" s="588">
        <v>153</v>
      </c>
    </row>
    <row r="483" spans="1:17" ht="14.45" customHeight="1" x14ac:dyDescent="0.2">
      <c r="A483" s="569" t="s">
        <v>1713</v>
      </c>
      <c r="B483" s="570" t="s">
        <v>1543</v>
      </c>
      <c r="C483" s="570" t="s">
        <v>1544</v>
      </c>
      <c r="D483" s="570" t="s">
        <v>1714</v>
      </c>
      <c r="E483" s="570" t="s">
        <v>1715</v>
      </c>
      <c r="F483" s="587">
        <v>2</v>
      </c>
      <c r="G483" s="587">
        <v>974</v>
      </c>
      <c r="H483" s="587"/>
      <c r="I483" s="587">
        <v>487</v>
      </c>
      <c r="J483" s="587"/>
      <c r="K483" s="587"/>
      <c r="L483" s="587"/>
      <c r="M483" s="587"/>
      <c r="N483" s="587"/>
      <c r="O483" s="587"/>
      <c r="P483" s="575"/>
      <c r="Q483" s="588"/>
    </row>
    <row r="484" spans="1:17" ht="14.45" customHeight="1" x14ac:dyDescent="0.2">
      <c r="A484" s="569" t="s">
        <v>1713</v>
      </c>
      <c r="B484" s="570" t="s">
        <v>1543</v>
      </c>
      <c r="C484" s="570" t="s">
        <v>1544</v>
      </c>
      <c r="D484" s="570" t="s">
        <v>1716</v>
      </c>
      <c r="E484" s="570" t="s">
        <v>1717</v>
      </c>
      <c r="F484" s="587">
        <v>1</v>
      </c>
      <c r="G484" s="587">
        <v>650</v>
      </c>
      <c r="H484" s="587"/>
      <c r="I484" s="587">
        <v>650</v>
      </c>
      <c r="J484" s="587"/>
      <c r="K484" s="587"/>
      <c r="L484" s="587"/>
      <c r="M484" s="587"/>
      <c r="N484" s="587"/>
      <c r="O484" s="587"/>
      <c r="P484" s="575"/>
      <c r="Q484" s="588"/>
    </row>
    <row r="485" spans="1:17" ht="14.45" customHeight="1" x14ac:dyDescent="0.2">
      <c r="A485" s="569" t="s">
        <v>1713</v>
      </c>
      <c r="B485" s="570" t="s">
        <v>1543</v>
      </c>
      <c r="C485" s="570" t="s">
        <v>1544</v>
      </c>
      <c r="D485" s="570" t="s">
        <v>1667</v>
      </c>
      <c r="E485" s="570" t="s">
        <v>1668</v>
      </c>
      <c r="F485" s="587"/>
      <c r="G485" s="587"/>
      <c r="H485" s="587"/>
      <c r="I485" s="587"/>
      <c r="J485" s="587"/>
      <c r="K485" s="587"/>
      <c r="L485" s="587"/>
      <c r="M485" s="587"/>
      <c r="N485" s="587">
        <v>6</v>
      </c>
      <c r="O485" s="587">
        <v>0</v>
      </c>
      <c r="P485" s="575"/>
      <c r="Q485" s="588">
        <v>0</v>
      </c>
    </row>
    <row r="486" spans="1:17" ht="14.45" customHeight="1" x14ac:dyDescent="0.2">
      <c r="A486" s="569" t="s">
        <v>1718</v>
      </c>
      <c r="B486" s="570" t="s">
        <v>1543</v>
      </c>
      <c r="C486" s="570" t="s">
        <v>1544</v>
      </c>
      <c r="D486" s="570" t="s">
        <v>1545</v>
      </c>
      <c r="E486" s="570" t="s">
        <v>1546</v>
      </c>
      <c r="F486" s="587">
        <v>1202</v>
      </c>
      <c r="G486" s="587">
        <v>209148</v>
      </c>
      <c r="H486" s="587">
        <v>0.96148948396736011</v>
      </c>
      <c r="I486" s="587">
        <v>174</v>
      </c>
      <c r="J486" s="587">
        <v>1243</v>
      </c>
      <c r="K486" s="587">
        <v>217525</v>
      </c>
      <c r="L486" s="587">
        <v>1</v>
      </c>
      <c r="M486" s="587">
        <v>175</v>
      </c>
      <c r="N486" s="587">
        <v>964</v>
      </c>
      <c r="O486" s="587">
        <v>169664</v>
      </c>
      <c r="P486" s="575">
        <v>0.7799747155499368</v>
      </c>
      <c r="Q486" s="588">
        <v>176</v>
      </c>
    </row>
    <row r="487" spans="1:17" ht="14.45" customHeight="1" x14ac:dyDescent="0.2">
      <c r="A487" s="569" t="s">
        <v>1718</v>
      </c>
      <c r="B487" s="570" t="s">
        <v>1543</v>
      </c>
      <c r="C487" s="570" t="s">
        <v>1544</v>
      </c>
      <c r="D487" s="570" t="s">
        <v>1559</v>
      </c>
      <c r="E487" s="570" t="s">
        <v>1560</v>
      </c>
      <c r="F487" s="587">
        <v>2778</v>
      </c>
      <c r="G487" s="587">
        <v>2972460</v>
      </c>
      <c r="H487" s="587">
        <v>1.23505706268939</v>
      </c>
      <c r="I487" s="587">
        <v>1070</v>
      </c>
      <c r="J487" s="587">
        <v>2243</v>
      </c>
      <c r="K487" s="587">
        <v>2406739</v>
      </c>
      <c r="L487" s="587">
        <v>1</v>
      </c>
      <c r="M487" s="587">
        <v>1073</v>
      </c>
      <c r="N487" s="587">
        <v>2069</v>
      </c>
      <c r="O487" s="587">
        <v>2224175</v>
      </c>
      <c r="P487" s="575">
        <v>0.92414466213411595</v>
      </c>
      <c r="Q487" s="588">
        <v>1075</v>
      </c>
    </row>
    <row r="488" spans="1:17" ht="14.45" customHeight="1" x14ac:dyDescent="0.2">
      <c r="A488" s="569" t="s">
        <v>1718</v>
      </c>
      <c r="B488" s="570" t="s">
        <v>1543</v>
      </c>
      <c r="C488" s="570" t="s">
        <v>1544</v>
      </c>
      <c r="D488" s="570" t="s">
        <v>1561</v>
      </c>
      <c r="E488" s="570" t="s">
        <v>1562</v>
      </c>
      <c r="F488" s="587">
        <v>204</v>
      </c>
      <c r="G488" s="587">
        <v>9384</v>
      </c>
      <c r="H488" s="587">
        <v>0.83890577507598785</v>
      </c>
      <c r="I488" s="587">
        <v>46</v>
      </c>
      <c r="J488" s="587">
        <v>238</v>
      </c>
      <c r="K488" s="587">
        <v>11186</v>
      </c>
      <c r="L488" s="587">
        <v>1</v>
      </c>
      <c r="M488" s="587">
        <v>47</v>
      </c>
      <c r="N488" s="587">
        <v>278</v>
      </c>
      <c r="O488" s="587">
        <v>13066</v>
      </c>
      <c r="P488" s="575">
        <v>1.1680672268907564</v>
      </c>
      <c r="Q488" s="588">
        <v>47</v>
      </c>
    </row>
    <row r="489" spans="1:17" ht="14.45" customHeight="1" x14ac:dyDescent="0.2">
      <c r="A489" s="569" t="s">
        <v>1718</v>
      </c>
      <c r="B489" s="570" t="s">
        <v>1543</v>
      </c>
      <c r="C489" s="570" t="s">
        <v>1544</v>
      </c>
      <c r="D489" s="570" t="s">
        <v>1563</v>
      </c>
      <c r="E489" s="570" t="s">
        <v>1564</v>
      </c>
      <c r="F489" s="587">
        <v>66</v>
      </c>
      <c r="G489" s="587">
        <v>22902</v>
      </c>
      <c r="H489" s="587">
        <v>1.4624521072796934</v>
      </c>
      <c r="I489" s="587">
        <v>347</v>
      </c>
      <c r="J489" s="587">
        <v>45</v>
      </c>
      <c r="K489" s="587">
        <v>15660</v>
      </c>
      <c r="L489" s="587">
        <v>1</v>
      </c>
      <c r="M489" s="587">
        <v>348</v>
      </c>
      <c r="N489" s="587">
        <v>36</v>
      </c>
      <c r="O489" s="587">
        <v>12528</v>
      </c>
      <c r="P489" s="575">
        <v>0.8</v>
      </c>
      <c r="Q489" s="588">
        <v>348</v>
      </c>
    </row>
    <row r="490" spans="1:17" ht="14.45" customHeight="1" x14ac:dyDescent="0.2">
      <c r="A490" s="569" t="s">
        <v>1718</v>
      </c>
      <c r="B490" s="570" t="s">
        <v>1543</v>
      </c>
      <c r="C490" s="570" t="s">
        <v>1544</v>
      </c>
      <c r="D490" s="570" t="s">
        <v>1565</v>
      </c>
      <c r="E490" s="570" t="s">
        <v>1566</v>
      </c>
      <c r="F490" s="587">
        <v>14</v>
      </c>
      <c r="G490" s="587">
        <v>714</v>
      </c>
      <c r="H490" s="587">
        <v>0.53846153846153844</v>
      </c>
      <c r="I490" s="587">
        <v>51</v>
      </c>
      <c r="J490" s="587">
        <v>26</v>
      </c>
      <c r="K490" s="587">
        <v>1326</v>
      </c>
      <c r="L490" s="587">
        <v>1</v>
      </c>
      <c r="M490" s="587">
        <v>51</v>
      </c>
      <c r="N490" s="587">
        <v>10</v>
      </c>
      <c r="O490" s="587">
        <v>520</v>
      </c>
      <c r="P490" s="575">
        <v>0.39215686274509803</v>
      </c>
      <c r="Q490" s="588">
        <v>52</v>
      </c>
    </row>
    <row r="491" spans="1:17" ht="14.45" customHeight="1" x14ac:dyDescent="0.2">
      <c r="A491" s="569" t="s">
        <v>1718</v>
      </c>
      <c r="B491" s="570" t="s">
        <v>1543</v>
      </c>
      <c r="C491" s="570" t="s">
        <v>1544</v>
      </c>
      <c r="D491" s="570" t="s">
        <v>1569</v>
      </c>
      <c r="E491" s="570" t="s">
        <v>1570</v>
      </c>
      <c r="F491" s="587">
        <v>4903</v>
      </c>
      <c r="G491" s="587">
        <v>1848431</v>
      </c>
      <c r="H491" s="587">
        <v>1.1783202651877351</v>
      </c>
      <c r="I491" s="587">
        <v>377</v>
      </c>
      <c r="J491" s="587">
        <v>4150</v>
      </c>
      <c r="K491" s="587">
        <v>1568700</v>
      </c>
      <c r="L491" s="587">
        <v>1</v>
      </c>
      <c r="M491" s="587">
        <v>378</v>
      </c>
      <c r="N491" s="587">
        <v>2952</v>
      </c>
      <c r="O491" s="587">
        <v>1115856</v>
      </c>
      <c r="P491" s="575">
        <v>0.71132530120481929</v>
      </c>
      <c r="Q491" s="588">
        <v>378</v>
      </c>
    </row>
    <row r="492" spans="1:17" ht="14.45" customHeight="1" x14ac:dyDescent="0.2">
      <c r="A492" s="569" t="s">
        <v>1718</v>
      </c>
      <c r="B492" s="570" t="s">
        <v>1543</v>
      </c>
      <c r="C492" s="570" t="s">
        <v>1544</v>
      </c>
      <c r="D492" s="570" t="s">
        <v>1571</v>
      </c>
      <c r="E492" s="570" t="s">
        <v>1572</v>
      </c>
      <c r="F492" s="587">
        <v>8</v>
      </c>
      <c r="G492" s="587">
        <v>272</v>
      </c>
      <c r="H492" s="587">
        <v>1</v>
      </c>
      <c r="I492" s="587">
        <v>34</v>
      </c>
      <c r="J492" s="587">
        <v>8</v>
      </c>
      <c r="K492" s="587">
        <v>272</v>
      </c>
      <c r="L492" s="587">
        <v>1</v>
      </c>
      <c r="M492" s="587">
        <v>34</v>
      </c>
      <c r="N492" s="587">
        <v>2</v>
      </c>
      <c r="O492" s="587">
        <v>70</v>
      </c>
      <c r="P492" s="575">
        <v>0.25735294117647056</v>
      </c>
      <c r="Q492" s="588">
        <v>35</v>
      </c>
    </row>
    <row r="493" spans="1:17" ht="14.45" customHeight="1" x14ac:dyDescent="0.2">
      <c r="A493" s="569" t="s">
        <v>1718</v>
      </c>
      <c r="B493" s="570" t="s">
        <v>1543</v>
      </c>
      <c r="C493" s="570" t="s">
        <v>1544</v>
      </c>
      <c r="D493" s="570" t="s">
        <v>1573</v>
      </c>
      <c r="E493" s="570" t="s">
        <v>1574</v>
      </c>
      <c r="F493" s="587">
        <v>21</v>
      </c>
      <c r="G493" s="587">
        <v>11004</v>
      </c>
      <c r="H493" s="587">
        <v>0.87333333333333329</v>
      </c>
      <c r="I493" s="587">
        <v>524</v>
      </c>
      <c r="J493" s="587">
        <v>24</v>
      </c>
      <c r="K493" s="587">
        <v>12600</v>
      </c>
      <c r="L493" s="587">
        <v>1</v>
      </c>
      <c r="M493" s="587">
        <v>525</v>
      </c>
      <c r="N493" s="587">
        <v>24</v>
      </c>
      <c r="O493" s="587">
        <v>12600</v>
      </c>
      <c r="P493" s="575">
        <v>1</v>
      </c>
      <c r="Q493" s="588">
        <v>525</v>
      </c>
    </row>
    <row r="494" spans="1:17" ht="14.45" customHeight="1" x14ac:dyDescent="0.2">
      <c r="A494" s="569" t="s">
        <v>1718</v>
      </c>
      <c r="B494" s="570" t="s">
        <v>1543</v>
      </c>
      <c r="C494" s="570" t="s">
        <v>1544</v>
      </c>
      <c r="D494" s="570" t="s">
        <v>1575</v>
      </c>
      <c r="E494" s="570" t="s">
        <v>1576</v>
      </c>
      <c r="F494" s="587"/>
      <c r="G494" s="587"/>
      <c r="H494" s="587"/>
      <c r="I494" s="587"/>
      <c r="J494" s="587">
        <v>5</v>
      </c>
      <c r="K494" s="587">
        <v>290</v>
      </c>
      <c r="L494" s="587">
        <v>1</v>
      </c>
      <c r="M494" s="587">
        <v>58</v>
      </c>
      <c r="N494" s="587">
        <v>7</v>
      </c>
      <c r="O494" s="587">
        <v>406</v>
      </c>
      <c r="P494" s="575">
        <v>1.4</v>
      </c>
      <c r="Q494" s="588">
        <v>58</v>
      </c>
    </row>
    <row r="495" spans="1:17" ht="14.45" customHeight="1" x14ac:dyDescent="0.2">
      <c r="A495" s="569" t="s">
        <v>1718</v>
      </c>
      <c r="B495" s="570" t="s">
        <v>1543</v>
      </c>
      <c r="C495" s="570" t="s">
        <v>1544</v>
      </c>
      <c r="D495" s="570" t="s">
        <v>1577</v>
      </c>
      <c r="E495" s="570" t="s">
        <v>1578</v>
      </c>
      <c r="F495" s="587">
        <v>1</v>
      </c>
      <c r="G495" s="587">
        <v>225</v>
      </c>
      <c r="H495" s="587">
        <v>0.49778761061946902</v>
      </c>
      <c r="I495" s="587">
        <v>225</v>
      </c>
      <c r="J495" s="587">
        <v>2</v>
      </c>
      <c r="K495" s="587">
        <v>452</v>
      </c>
      <c r="L495" s="587">
        <v>1</v>
      </c>
      <c r="M495" s="587">
        <v>226</v>
      </c>
      <c r="N495" s="587"/>
      <c r="O495" s="587"/>
      <c r="P495" s="575"/>
      <c r="Q495" s="588"/>
    </row>
    <row r="496" spans="1:17" ht="14.45" customHeight="1" x14ac:dyDescent="0.2">
      <c r="A496" s="569" t="s">
        <v>1718</v>
      </c>
      <c r="B496" s="570" t="s">
        <v>1543</v>
      </c>
      <c r="C496" s="570" t="s">
        <v>1544</v>
      </c>
      <c r="D496" s="570" t="s">
        <v>1579</v>
      </c>
      <c r="E496" s="570" t="s">
        <v>1580</v>
      </c>
      <c r="F496" s="587">
        <v>1</v>
      </c>
      <c r="G496" s="587">
        <v>554</v>
      </c>
      <c r="H496" s="587">
        <v>0.49909909909909911</v>
      </c>
      <c r="I496" s="587">
        <v>554</v>
      </c>
      <c r="J496" s="587">
        <v>2</v>
      </c>
      <c r="K496" s="587">
        <v>1110</v>
      </c>
      <c r="L496" s="587">
        <v>1</v>
      </c>
      <c r="M496" s="587">
        <v>555</v>
      </c>
      <c r="N496" s="587">
        <v>0</v>
      </c>
      <c r="O496" s="587">
        <v>0</v>
      </c>
      <c r="P496" s="575">
        <v>0</v>
      </c>
      <c r="Q496" s="588"/>
    </row>
    <row r="497" spans="1:17" ht="14.45" customHeight="1" x14ac:dyDescent="0.2">
      <c r="A497" s="569" t="s">
        <v>1718</v>
      </c>
      <c r="B497" s="570" t="s">
        <v>1543</v>
      </c>
      <c r="C497" s="570" t="s">
        <v>1544</v>
      </c>
      <c r="D497" s="570" t="s">
        <v>1581</v>
      </c>
      <c r="E497" s="570" t="s">
        <v>1582</v>
      </c>
      <c r="F497" s="587">
        <v>2</v>
      </c>
      <c r="G497" s="587">
        <v>428</v>
      </c>
      <c r="H497" s="587"/>
      <c r="I497" s="587">
        <v>214</v>
      </c>
      <c r="J497" s="587"/>
      <c r="K497" s="587"/>
      <c r="L497" s="587"/>
      <c r="M497" s="587"/>
      <c r="N497" s="587">
        <v>1</v>
      </c>
      <c r="O497" s="587">
        <v>217</v>
      </c>
      <c r="P497" s="575"/>
      <c r="Q497" s="588">
        <v>217</v>
      </c>
    </row>
    <row r="498" spans="1:17" ht="14.45" customHeight="1" x14ac:dyDescent="0.2">
      <c r="A498" s="569" t="s">
        <v>1718</v>
      </c>
      <c r="B498" s="570" t="s">
        <v>1543</v>
      </c>
      <c r="C498" s="570" t="s">
        <v>1544</v>
      </c>
      <c r="D498" s="570" t="s">
        <v>1583</v>
      </c>
      <c r="E498" s="570" t="s">
        <v>1584</v>
      </c>
      <c r="F498" s="587">
        <v>2</v>
      </c>
      <c r="G498" s="587">
        <v>284</v>
      </c>
      <c r="H498" s="587"/>
      <c r="I498" s="587">
        <v>142</v>
      </c>
      <c r="J498" s="587"/>
      <c r="K498" s="587"/>
      <c r="L498" s="587"/>
      <c r="M498" s="587"/>
      <c r="N498" s="587"/>
      <c r="O498" s="587"/>
      <c r="P498" s="575"/>
      <c r="Q498" s="588"/>
    </row>
    <row r="499" spans="1:17" ht="14.45" customHeight="1" x14ac:dyDescent="0.2">
      <c r="A499" s="569" t="s">
        <v>1718</v>
      </c>
      <c r="B499" s="570" t="s">
        <v>1543</v>
      </c>
      <c r="C499" s="570" t="s">
        <v>1544</v>
      </c>
      <c r="D499" s="570" t="s">
        <v>1589</v>
      </c>
      <c r="E499" s="570" t="s">
        <v>1590</v>
      </c>
      <c r="F499" s="587">
        <v>3109</v>
      </c>
      <c r="G499" s="587">
        <v>52853</v>
      </c>
      <c r="H499" s="587">
        <v>1.1609410007468259</v>
      </c>
      <c r="I499" s="587">
        <v>17</v>
      </c>
      <c r="J499" s="587">
        <v>2678</v>
      </c>
      <c r="K499" s="587">
        <v>45526</v>
      </c>
      <c r="L499" s="587">
        <v>1</v>
      </c>
      <c r="M499" s="587">
        <v>17</v>
      </c>
      <c r="N499" s="587">
        <v>1872</v>
      </c>
      <c r="O499" s="587">
        <v>31824</v>
      </c>
      <c r="P499" s="575">
        <v>0.69902912621359226</v>
      </c>
      <c r="Q499" s="588">
        <v>17</v>
      </c>
    </row>
    <row r="500" spans="1:17" ht="14.45" customHeight="1" x14ac:dyDescent="0.2">
      <c r="A500" s="569" t="s">
        <v>1718</v>
      </c>
      <c r="B500" s="570" t="s">
        <v>1543</v>
      </c>
      <c r="C500" s="570" t="s">
        <v>1544</v>
      </c>
      <c r="D500" s="570" t="s">
        <v>1591</v>
      </c>
      <c r="E500" s="570" t="s">
        <v>1592</v>
      </c>
      <c r="F500" s="587">
        <v>1</v>
      </c>
      <c r="G500" s="587">
        <v>143</v>
      </c>
      <c r="H500" s="587"/>
      <c r="I500" s="587">
        <v>143</v>
      </c>
      <c r="J500" s="587"/>
      <c r="K500" s="587"/>
      <c r="L500" s="587"/>
      <c r="M500" s="587"/>
      <c r="N500" s="587">
        <v>1</v>
      </c>
      <c r="O500" s="587">
        <v>145</v>
      </c>
      <c r="P500" s="575"/>
      <c r="Q500" s="588">
        <v>145</v>
      </c>
    </row>
    <row r="501" spans="1:17" ht="14.45" customHeight="1" x14ac:dyDescent="0.2">
      <c r="A501" s="569" t="s">
        <v>1718</v>
      </c>
      <c r="B501" s="570" t="s">
        <v>1543</v>
      </c>
      <c r="C501" s="570" t="s">
        <v>1544</v>
      </c>
      <c r="D501" s="570" t="s">
        <v>1593</v>
      </c>
      <c r="E501" s="570" t="s">
        <v>1594</v>
      </c>
      <c r="F501" s="587">
        <v>2</v>
      </c>
      <c r="G501" s="587">
        <v>130</v>
      </c>
      <c r="H501" s="587"/>
      <c r="I501" s="587">
        <v>65</v>
      </c>
      <c r="J501" s="587"/>
      <c r="K501" s="587"/>
      <c r="L501" s="587"/>
      <c r="M501" s="587"/>
      <c r="N501" s="587"/>
      <c r="O501" s="587"/>
      <c r="P501" s="575"/>
      <c r="Q501" s="588"/>
    </row>
    <row r="502" spans="1:17" ht="14.45" customHeight="1" x14ac:dyDescent="0.2">
      <c r="A502" s="569" t="s">
        <v>1718</v>
      </c>
      <c r="B502" s="570" t="s">
        <v>1543</v>
      </c>
      <c r="C502" s="570" t="s">
        <v>1544</v>
      </c>
      <c r="D502" s="570" t="s">
        <v>1597</v>
      </c>
      <c r="E502" s="570" t="s">
        <v>1598</v>
      </c>
      <c r="F502" s="587">
        <v>678</v>
      </c>
      <c r="G502" s="587">
        <v>92886</v>
      </c>
      <c r="H502" s="587">
        <v>0.80802755884962685</v>
      </c>
      <c r="I502" s="587">
        <v>137</v>
      </c>
      <c r="J502" s="587">
        <v>833</v>
      </c>
      <c r="K502" s="587">
        <v>114954</v>
      </c>
      <c r="L502" s="587">
        <v>1</v>
      </c>
      <c r="M502" s="587">
        <v>138</v>
      </c>
      <c r="N502" s="587">
        <v>701</v>
      </c>
      <c r="O502" s="587">
        <v>97439</v>
      </c>
      <c r="P502" s="575">
        <v>0.84763470605633562</v>
      </c>
      <c r="Q502" s="588">
        <v>139</v>
      </c>
    </row>
    <row r="503" spans="1:17" ht="14.45" customHeight="1" x14ac:dyDescent="0.2">
      <c r="A503" s="569" t="s">
        <v>1718</v>
      </c>
      <c r="B503" s="570" t="s">
        <v>1543</v>
      </c>
      <c r="C503" s="570" t="s">
        <v>1544</v>
      </c>
      <c r="D503" s="570" t="s">
        <v>1599</v>
      </c>
      <c r="E503" s="570" t="s">
        <v>1600</v>
      </c>
      <c r="F503" s="587">
        <v>221</v>
      </c>
      <c r="G503" s="587">
        <v>20111</v>
      </c>
      <c r="H503" s="587">
        <v>0.8066340446013156</v>
      </c>
      <c r="I503" s="587">
        <v>91</v>
      </c>
      <c r="J503" s="587">
        <v>271</v>
      </c>
      <c r="K503" s="587">
        <v>24932</v>
      </c>
      <c r="L503" s="587">
        <v>1</v>
      </c>
      <c r="M503" s="587">
        <v>92</v>
      </c>
      <c r="N503" s="587">
        <v>216</v>
      </c>
      <c r="O503" s="587">
        <v>20088</v>
      </c>
      <c r="P503" s="575">
        <v>0.80571153537622331</v>
      </c>
      <c r="Q503" s="588">
        <v>93</v>
      </c>
    </row>
    <row r="504" spans="1:17" ht="14.45" customHeight="1" x14ac:dyDescent="0.2">
      <c r="A504" s="569" t="s">
        <v>1718</v>
      </c>
      <c r="B504" s="570" t="s">
        <v>1543</v>
      </c>
      <c r="C504" s="570" t="s">
        <v>1544</v>
      </c>
      <c r="D504" s="570" t="s">
        <v>1601</v>
      </c>
      <c r="E504" s="570" t="s">
        <v>1602</v>
      </c>
      <c r="F504" s="587">
        <v>3</v>
      </c>
      <c r="G504" s="587">
        <v>414</v>
      </c>
      <c r="H504" s="587">
        <v>2.9571428571428573</v>
      </c>
      <c r="I504" s="587">
        <v>138</v>
      </c>
      <c r="J504" s="587">
        <v>1</v>
      </c>
      <c r="K504" s="587">
        <v>140</v>
      </c>
      <c r="L504" s="587">
        <v>1</v>
      </c>
      <c r="M504" s="587">
        <v>140</v>
      </c>
      <c r="N504" s="587">
        <v>1</v>
      </c>
      <c r="O504" s="587">
        <v>141</v>
      </c>
      <c r="P504" s="575">
        <v>1.0071428571428571</v>
      </c>
      <c r="Q504" s="588">
        <v>141</v>
      </c>
    </row>
    <row r="505" spans="1:17" ht="14.45" customHeight="1" x14ac:dyDescent="0.2">
      <c r="A505" s="569" t="s">
        <v>1718</v>
      </c>
      <c r="B505" s="570" t="s">
        <v>1543</v>
      </c>
      <c r="C505" s="570" t="s">
        <v>1544</v>
      </c>
      <c r="D505" s="570" t="s">
        <v>1603</v>
      </c>
      <c r="E505" s="570" t="s">
        <v>1604</v>
      </c>
      <c r="F505" s="587">
        <v>40</v>
      </c>
      <c r="G505" s="587">
        <v>2640</v>
      </c>
      <c r="H505" s="587">
        <v>0.66784720465469261</v>
      </c>
      <c r="I505" s="587">
        <v>66</v>
      </c>
      <c r="J505" s="587">
        <v>59</v>
      </c>
      <c r="K505" s="587">
        <v>3953</v>
      </c>
      <c r="L505" s="587">
        <v>1</v>
      </c>
      <c r="M505" s="587">
        <v>67</v>
      </c>
      <c r="N505" s="587">
        <v>36</v>
      </c>
      <c r="O505" s="587">
        <v>2412</v>
      </c>
      <c r="P505" s="575">
        <v>0.61016949152542377</v>
      </c>
      <c r="Q505" s="588">
        <v>67</v>
      </c>
    </row>
    <row r="506" spans="1:17" ht="14.45" customHeight="1" x14ac:dyDescent="0.2">
      <c r="A506" s="569" t="s">
        <v>1718</v>
      </c>
      <c r="B506" s="570" t="s">
        <v>1543</v>
      </c>
      <c r="C506" s="570" t="s">
        <v>1544</v>
      </c>
      <c r="D506" s="570" t="s">
        <v>1605</v>
      </c>
      <c r="E506" s="570" t="s">
        <v>1606</v>
      </c>
      <c r="F506" s="587">
        <v>6574</v>
      </c>
      <c r="G506" s="587">
        <v>2156272</v>
      </c>
      <c r="H506" s="587">
        <v>1.1847466082939384</v>
      </c>
      <c r="I506" s="587">
        <v>328</v>
      </c>
      <c r="J506" s="587">
        <v>5532</v>
      </c>
      <c r="K506" s="587">
        <v>1820028</v>
      </c>
      <c r="L506" s="587">
        <v>1</v>
      </c>
      <c r="M506" s="587">
        <v>329</v>
      </c>
      <c r="N506" s="587">
        <v>4074</v>
      </c>
      <c r="O506" s="587">
        <v>1340346</v>
      </c>
      <c r="P506" s="575">
        <v>0.7364425162689805</v>
      </c>
      <c r="Q506" s="588">
        <v>329</v>
      </c>
    </row>
    <row r="507" spans="1:17" ht="14.45" customHeight="1" x14ac:dyDescent="0.2">
      <c r="A507" s="569" t="s">
        <v>1718</v>
      </c>
      <c r="B507" s="570" t="s">
        <v>1543</v>
      </c>
      <c r="C507" s="570" t="s">
        <v>1544</v>
      </c>
      <c r="D507" s="570" t="s">
        <v>1613</v>
      </c>
      <c r="E507" s="570" t="s">
        <v>1614</v>
      </c>
      <c r="F507" s="587">
        <v>61</v>
      </c>
      <c r="G507" s="587">
        <v>3111</v>
      </c>
      <c r="H507" s="587">
        <v>0.80847193347193347</v>
      </c>
      <c r="I507" s="587">
        <v>51</v>
      </c>
      <c r="J507" s="587">
        <v>74</v>
      </c>
      <c r="K507" s="587">
        <v>3848</v>
      </c>
      <c r="L507" s="587">
        <v>1</v>
      </c>
      <c r="M507" s="587">
        <v>52</v>
      </c>
      <c r="N507" s="587">
        <v>86</v>
      </c>
      <c r="O507" s="587">
        <v>4472</v>
      </c>
      <c r="P507" s="575">
        <v>1.1621621621621621</v>
      </c>
      <c r="Q507" s="588">
        <v>52</v>
      </c>
    </row>
    <row r="508" spans="1:17" ht="14.45" customHeight="1" x14ac:dyDescent="0.2">
      <c r="A508" s="569" t="s">
        <v>1718</v>
      </c>
      <c r="B508" s="570" t="s">
        <v>1543</v>
      </c>
      <c r="C508" s="570" t="s">
        <v>1544</v>
      </c>
      <c r="D508" s="570" t="s">
        <v>1621</v>
      </c>
      <c r="E508" s="570" t="s">
        <v>1622</v>
      </c>
      <c r="F508" s="587"/>
      <c r="G508" s="587"/>
      <c r="H508" s="587"/>
      <c r="I508" s="587"/>
      <c r="J508" s="587"/>
      <c r="K508" s="587"/>
      <c r="L508" s="587"/>
      <c r="M508" s="587"/>
      <c r="N508" s="587">
        <v>3</v>
      </c>
      <c r="O508" s="587">
        <v>633</v>
      </c>
      <c r="P508" s="575"/>
      <c r="Q508" s="588">
        <v>211</v>
      </c>
    </row>
    <row r="509" spans="1:17" ht="14.45" customHeight="1" x14ac:dyDescent="0.2">
      <c r="A509" s="569" t="s">
        <v>1718</v>
      </c>
      <c r="B509" s="570" t="s">
        <v>1543</v>
      </c>
      <c r="C509" s="570" t="s">
        <v>1544</v>
      </c>
      <c r="D509" s="570" t="s">
        <v>1623</v>
      </c>
      <c r="E509" s="570" t="s">
        <v>1624</v>
      </c>
      <c r="F509" s="587"/>
      <c r="G509" s="587"/>
      <c r="H509" s="587"/>
      <c r="I509" s="587"/>
      <c r="J509" s="587"/>
      <c r="K509" s="587"/>
      <c r="L509" s="587"/>
      <c r="M509" s="587"/>
      <c r="N509" s="587">
        <v>1</v>
      </c>
      <c r="O509" s="587">
        <v>764</v>
      </c>
      <c r="P509" s="575"/>
      <c r="Q509" s="588">
        <v>764</v>
      </c>
    </row>
    <row r="510" spans="1:17" ht="14.45" customHeight="1" x14ac:dyDescent="0.2">
      <c r="A510" s="569" t="s">
        <v>1718</v>
      </c>
      <c r="B510" s="570" t="s">
        <v>1543</v>
      </c>
      <c r="C510" s="570" t="s">
        <v>1544</v>
      </c>
      <c r="D510" s="570" t="s">
        <v>1625</v>
      </c>
      <c r="E510" s="570" t="s">
        <v>1626</v>
      </c>
      <c r="F510" s="587">
        <v>20</v>
      </c>
      <c r="G510" s="587">
        <v>12240</v>
      </c>
      <c r="H510" s="587">
        <v>0.76547842401500943</v>
      </c>
      <c r="I510" s="587">
        <v>612</v>
      </c>
      <c r="J510" s="587">
        <v>26</v>
      </c>
      <c r="K510" s="587">
        <v>15990</v>
      </c>
      <c r="L510" s="587">
        <v>1</v>
      </c>
      <c r="M510" s="587">
        <v>615</v>
      </c>
      <c r="N510" s="587">
        <v>18</v>
      </c>
      <c r="O510" s="587">
        <v>11106</v>
      </c>
      <c r="P510" s="575">
        <v>0.69455909943714822</v>
      </c>
      <c r="Q510" s="588">
        <v>617</v>
      </c>
    </row>
    <row r="511" spans="1:17" ht="14.45" customHeight="1" x14ac:dyDescent="0.2">
      <c r="A511" s="569" t="s">
        <v>1718</v>
      </c>
      <c r="B511" s="570" t="s">
        <v>1543</v>
      </c>
      <c r="C511" s="570" t="s">
        <v>1544</v>
      </c>
      <c r="D511" s="570" t="s">
        <v>1627</v>
      </c>
      <c r="E511" s="570" t="s">
        <v>1628</v>
      </c>
      <c r="F511" s="587"/>
      <c r="G511" s="587"/>
      <c r="H511" s="587"/>
      <c r="I511" s="587"/>
      <c r="J511" s="587">
        <v>1</v>
      </c>
      <c r="K511" s="587">
        <v>826</v>
      </c>
      <c r="L511" s="587">
        <v>1</v>
      </c>
      <c r="M511" s="587">
        <v>826</v>
      </c>
      <c r="N511" s="587"/>
      <c r="O511" s="587"/>
      <c r="P511" s="575"/>
      <c r="Q511" s="588"/>
    </row>
    <row r="512" spans="1:17" ht="14.45" customHeight="1" x14ac:dyDescent="0.2">
      <c r="A512" s="569" t="s">
        <v>1718</v>
      </c>
      <c r="B512" s="570" t="s">
        <v>1543</v>
      </c>
      <c r="C512" s="570" t="s">
        <v>1544</v>
      </c>
      <c r="D512" s="570" t="s">
        <v>1635</v>
      </c>
      <c r="E512" s="570" t="s">
        <v>1636</v>
      </c>
      <c r="F512" s="587">
        <v>2</v>
      </c>
      <c r="G512" s="587">
        <v>544</v>
      </c>
      <c r="H512" s="587"/>
      <c r="I512" s="587">
        <v>272</v>
      </c>
      <c r="J512" s="587"/>
      <c r="K512" s="587"/>
      <c r="L512" s="587"/>
      <c r="M512" s="587"/>
      <c r="N512" s="587">
        <v>1</v>
      </c>
      <c r="O512" s="587">
        <v>276</v>
      </c>
      <c r="P512" s="575"/>
      <c r="Q512" s="588">
        <v>276</v>
      </c>
    </row>
    <row r="513" spans="1:17" ht="14.45" customHeight="1" x14ac:dyDescent="0.2">
      <c r="A513" s="569" t="s">
        <v>1718</v>
      </c>
      <c r="B513" s="570" t="s">
        <v>1543</v>
      </c>
      <c r="C513" s="570" t="s">
        <v>1544</v>
      </c>
      <c r="D513" s="570" t="s">
        <v>1649</v>
      </c>
      <c r="E513" s="570" t="s">
        <v>1650</v>
      </c>
      <c r="F513" s="587">
        <v>1</v>
      </c>
      <c r="G513" s="587">
        <v>242</v>
      </c>
      <c r="H513" s="587">
        <v>0.5</v>
      </c>
      <c r="I513" s="587">
        <v>242</v>
      </c>
      <c r="J513" s="587">
        <v>2</v>
      </c>
      <c r="K513" s="587">
        <v>484</v>
      </c>
      <c r="L513" s="587">
        <v>1</v>
      </c>
      <c r="M513" s="587">
        <v>242</v>
      </c>
      <c r="N513" s="587"/>
      <c r="O513" s="587"/>
      <c r="P513" s="575"/>
      <c r="Q513" s="588"/>
    </row>
    <row r="514" spans="1:17" ht="14.45" customHeight="1" x14ac:dyDescent="0.2">
      <c r="A514" s="569" t="s">
        <v>1718</v>
      </c>
      <c r="B514" s="570" t="s">
        <v>1543</v>
      </c>
      <c r="C514" s="570" t="s">
        <v>1544</v>
      </c>
      <c r="D514" s="570" t="s">
        <v>1651</v>
      </c>
      <c r="E514" s="570" t="s">
        <v>1652</v>
      </c>
      <c r="F514" s="587">
        <v>2</v>
      </c>
      <c r="G514" s="587">
        <v>2986</v>
      </c>
      <c r="H514" s="587">
        <v>0.24949866310160429</v>
      </c>
      <c r="I514" s="587">
        <v>1493</v>
      </c>
      <c r="J514" s="587">
        <v>8</v>
      </c>
      <c r="K514" s="587">
        <v>11968</v>
      </c>
      <c r="L514" s="587">
        <v>1</v>
      </c>
      <c r="M514" s="587">
        <v>1496</v>
      </c>
      <c r="N514" s="587">
        <v>9</v>
      </c>
      <c r="O514" s="587">
        <v>13482</v>
      </c>
      <c r="P514" s="575">
        <v>1.1265040106951871</v>
      </c>
      <c r="Q514" s="588">
        <v>1498</v>
      </c>
    </row>
    <row r="515" spans="1:17" ht="14.45" customHeight="1" x14ac:dyDescent="0.2">
      <c r="A515" s="569" t="s">
        <v>1718</v>
      </c>
      <c r="B515" s="570" t="s">
        <v>1543</v>
      </c>
      <c r="C515" s="570" t="s">
        <v>1544</v>
      </c>
      <c r="D515" s="570" t="s">
        <v>1653</v>
      </c>
      <c r="E515" s="570" t="s">
        <v>1654</v>
      </c>
      <c r="F515" s="587">
        <v>2107</v>
      </c>
      <c r="G515" s="587">
        <v>688989</v>
      </c>
      <c r="H515" s="587">
        <v>1.1725596245026328</v>
      </c>
      <c r="I515" s="587">
        <v>327</v>
      </c>
      <c r="J515" s="587">
        <v>1786</v>
      </c>
      <c r="K515" s="587">
        <v>587594</v>
      </c>
      <c r="L515" s="587">
        <v>1</v>
      </c>
      <c r="M515" s="587">
        <v>329</v>
      </c>
      <c r="N515" s="587">
        <v>1532</v>
      </c>
      <c r="O515" s="587">
        <v>507092</v>
      </c>
      <c r="P515" s="575">
        <v>0.86299723959060171</v>
      </c>
      <c r="Q515" s="588">
        <v>331</v>
      </c>
    </row>
    <row r="516" spans="1:17" ht="14.45" customHeight="1" x14ac:dyDescent="0.2">
      <c r="A516" s="569" t="s">
        <v>1718</v>
      </c>
      <c r="B516" s="570" t="s">
        <v>1543</v>
      </c>
      <c r="C516" s="570" t="s">
        <v>1544</v>
      </c>
      <c r="D516" s="570" t="s">
        <v>1655</v>
      </c>
      <c r="E516" s="570" t="s">
        <v>1656</v>
      </c>
      <c r="F516" s="587">
        <v>3</v>
      </c>
      <c r="G516" s="587">
        <v>2664</v>
      </c>
      <c r="H516" s="587">
        <v>1.494949494949495</v>
      </c>
      <c r="I516" s="587">
        <v>888</v>
      </c>
      <c r="J516" s="587">
        <v>2</v>
      </c>
      <c r="K516" s="587">
        <v>1782</v>
      </c>
      <c r="L516" s="587">
        <v>1</v>
      </c>
      <c r="M516" s="587">
        <v>891</v>
      </c>
      <c r="N516" s="587">
        <v>110</v>
      </c>
      <c r="O516" s="587">
        <v>98340</v>
      </c>
      <c r="P516" s="575">
        <v>55.185185185185183</v>
      </c>
      <c r="Q516" s="588">
        <v>894</v>
      </c>
    </row>
    <row r="517" spans="1:17" ht="14.45" customHeight="1" x14ac:dyDescent="0.2">
      <c r="A517" s="569" t="s">
        <v>1718</v>
      </c>
      <c r="B517" s="570" t="s">
        <v>1543</v>
      </c>
      <c r="C517" s="570" t="s">
        <v>1544</v>
      </c>
      <c r="D517" s="570" t="s">
        <v>1659</v>
      </c>
      <c r="E517" s="570" t="s">
        <v>1660</v>
      </c>
      <c r="F517" s="587">
        <v>457</v>
      </c>
      <c r="G517" s="587">
        <v>119277</v>
      </c>
      <c r="H517" s="587">
        <v>0.7378536875054128</v>
      </c>
      <c r="I517" s="587">
        <v>261</v>
      </c>
      <c r="J517" s="587">
        <v>617</v>
      </c>
      <c r="K517" s="587">
        <v>161654</v>
      </c>
      <c r="L517" s="587">
        <v>1</v>
      </c>
      <c r="M517" s="587">
        <v>262</v>
      </c>
      <c r="N517" s="587">
        <v>528</v>
      </c>
      <c r="O517" s="587">
        <v>139392</v>
      </c>
      <c r="P517" s="575">
        <v>0.8622861172627958</v>
      </c>
      <c r="Q517" s="588">
        <v>264</v>
      </c>
    </row>
    <row r="518" spans="1:17" ht="14.45" customHeight="1" x14ac:dyDescent="0.2">
      <c r="A518" s="569" t="s">
        <v>1718</v>
      </c>
      <c r="B518" s="570" t="s">
        <v>1543</v>
      </c>
      <c r="C518" s="570" t="s">
        <v>1544</v>
      </c>
      <c r="D518" s="570" t="s">
        <v>1661</v>
      </c>
      <c r="E518" s="570" t="s">
        <v>1662</v>
      </c>
      <c r="F518" s="587">
        <v>5</v>
      </c>
      <c r="G518" s="587">
        <v>825</v>
      </c>
      <c r="H518" s="587">
        <v>0.15060240963855423</v>
      </c>
      <c r="I518" s="587">
        <v>165</v>
      </c>
      <c r="J518" s="587">
        <v>33</v>
      </c>
      <c r="K518" s="587">
        <v>5478</v>
      </c>
      <c r="L518" s="587">
        <v>1</v>
      </c>
      <c r="M518" s="587">
        <v>166</v>
      </c>
      <c r="N518" s="587">
        <v>19</v>
      </c>
      <c r="O518" s="587">
        <v>3173</v>
      </c>
      <c r="P518" s="575">
        <v>0.57922599488864546</v>
      </c>
      <c r="Q518" s="588">
        <v>167</v>
      </c>
    </row>
    <row r="519" spans="1:17" ht="14.45" customHeight="1" x14ac:dyDescent="0.2">
      <c r="A519" s="569" t="s">
        <v>1718</v>
      </c>
      <c r="B519" s="570" t="s">
        <v>1543</v>
      </c>
      <c r="C519" s="570" t="s">
        <v>1544</v>
      </c>
      <c r="D519" s="570" t="s">
        <v>1665</v>
      </c>
      <c r="E519" s="570" t="s">
        <v>1666</v>
      </c>
      <c r="F519" s="587">
        <v>1</v>
      </c>
      <c r="G519" s="587">
        <v>152</v>
      </c>
      <c r="H519" s="587">
        <v>0.5</v>
      </c>
      <c r="I519" s="587">
        <v>152</v>
      </c>
      <c r="J519" s="587">
        <v>2</v>
      </c>
      <c r="K519" s="587">
        <v>304</v>
      </c>
      <c r="L519" s="587">
        <v>1</v>
      </c>
      <c r="M519" s="587">
        <v>152</v>
      </c>
      <c r="N519" s="587"/>
      <c r="O519" s="587"/>
      <c r="P519" s="575"/>
      <c r="Q519" s="588"/>
    </row>
    <row r="520" spans="1:17" ht="14.45" customHeight="1" x14ac:dyDescent="0.2">
      <c r="A520" s="569" t="s">
        <v>1718</v>
      </c>
      <c r="B520" s="570" t="s">
        <v>1543</v>
      </c>
      <c r="C520" s="570" t="s">
        <v>1544</v>
      </c>
      <c r="D520" s="570" t="s">
        <v>1667</v>
      </c>
      <c r="E520" s="570" t="s">
        <v>1668</v>
      </c>
      <c r="F520" s="587"/>
      <c r="G520" s="587"/>
      <c r="H520" s="587"/>
      <c r="I520" s="587"/>
      <c r="J520" s="587"/>
      <c r="K520" s="587"/>
      <c r="L520" s="587"/>
      <c r="M520" s="587"/>
      <c r="N520" s="587">
        <v>6</v>
      </c>
      <c r="O520" s="587">
        <v>0</v>
      </c>
      <c r="P520" s="575"/>
      <c r="Q520" s="588">
        <v>0</v>
      </c>
    </row>
    <row r="521" spans="1:17" ht="14.45" customHeight="1" x14ac:dyDescent="0.2">
      <c r="A521" s="569" t="s">
        <v>1719</v>
      </c>
      <c r="B521" s="570" t="s">
        <v>1543</v>
      </c>
      <c r="C521" s="570" t="s">
        <v>1544</v>
      </c>
      <c r="D521" s="570" t="s">
        <v>1545</v>
      </c>
      <c r="E521" s="570" t="s">
        <v>1546</v>
      </c>
      <c r="F521" s="587">
        <v>10</v>
      </c>
      <c r="G521" s="587">
        <v>1740</v>
      </c>
      <c r="H521" s="587">
        <v>0.71020408163265303</v>
      </c>
      <c r="I521" s="587">
        <v>174</v>
      </c>
      <c r="J521" s="587">
        <v>14</v>
      </c>
      <c r="K521" s="587">
        <v>2450</v>
      </c>
      <c r="L521" s="587">
        <v>1</v>
      </c>
      <c r="M521" s="587">
        <v>175</v>
      </c>
      <c r="N521" s="587">
        <v>6</v>
      </c>
      <c r="O521" s="587">
        <v>1056</v>
      </c>
      <c r="P521" s="575">
        <v>0.43102040816326531</v>
      </c>
      <c r="Q521" s="588">
        <v>176</v>
      </c>
    </row>
    <row r="522" spans="1:17" ht="14.45" customHeight="1" x14ac:dyDescent="0.2">
      <c r="A522" s="569" t="s">
        <v>1719</v>
      </c>
      <c r="B522" s="570" t="s">
        <v>1543</v>
      </c>
      <c r="C522" s="570" t="s">
        <v>1544</v>
      </c>
      <c r="D522" s="570" t="s">
        <v>1559</v>
      </c>
      <c r="E522" s="570" t="s">
        <v>1560</v>
      </c>
      <c r="F522" s="587">
        <v>2</v>
      </c>
      <c r="G522" s="587">
        <v>2140</v>
      </c>
      <c r="H522" s="587">
        <v>0.14245772866462522</v>
      </c>
      <c r="I522" s="587">
        <v>1070</v>
      </c>
      <c r="J522" s="587">
        <v>14</v>
      </c>
      <c r="K522" s="587">
        <v>15022</v>
      </c>
      <c r="L522" s="587">
        <v>1</v>
      </c>
      <c r="M522" s="587">
        <v>1073</v>
      </c>
      <c r="N522" s="587">
        <v>71</v>
      </c>
      <c r="O522" s="587">
        <v>76325</v>
      </c>
      <c r="P522" s="575">
        <v>5.0808813739848224</v>
      </c>
      <c r="Q522" s="588">
        <v>1075</v>
      </c>
    </row>
    <row r="523" spans="1:17" ht="14.45" customHeight="1" x14ac:dyDescent="0.2">
      <c r="A523" s="569" t="s">
        <v>1719</v>
      </c>
      <c r="B523" s="570" t="s">
        <v>1543</v>
      </c>
      <c r="C523" s="570" t="s">
        <v>1544</v>
      </c>
      <c r="D523" s="570" t="s">
        <v>1561</v>
      </c>
      <c r="E523" s="570" t="s">
        <v>1562</v>
      </c>
      <c r="F523" s="587"/>
      <c r="G523" s="587"/>
      <c r="H523" s="587"/>
      <c r="I523" s="587"/>
      <c r="J523" s="587">
        <v>3</v>
      </c>
      <c r="K523" s="587">
        <v>141</v>
      </c>
      <c r="L523" s="587">
        <v>1</v>
      </c>
      <c r="M523" s="587">
        <v>47</v>
      </c>
      <c r="N523" s="587"/>
      <c r="O523" s="587"/>
      <c r="P523" s="575"/>
      <c r="Q523" s="588"/>
    </row>
    <row r="524" spans="1:17" ht="14.45" customHeight="1" x14ac:dyDescent="0.2">
      <c r="A524" s="569" t="s">
        <v>1719</v>
      </c>
      <c r="B524" s="570" t="s">
        <v>1543</v>
      </c>
      <c r="C524" s="570" t="s">
        <v>1544</v>
      </c>
      <c r="D524" s="570" t="s">
        <v>1563</v>
      </c>
      <c r="E524" s="570" t="s">
        <v>1564</v>
      </c>
      <c r="F524" s="587">
        <v>22</v>
      </c>
      <c r="G524" s="587">
        <v>7634</v>
      </c>
      <c r="H524" s="587">
        <v>2.1936781609195402</v>
      </c>
      <c r="I524" s="587">
        <v>347</v>
      </c>
      <c r="J524" s="587">
        <v>10</v>
      </c>
      <c r="K524" s="587">
        <v>3480</v>
      </c>
      <c r="L524" s="587">
        <v>1</v>
      </c>
      <c r="M524" s="587">
        <v>348</v>
      </c>
      <c r="N524" s="587">
        <v>15</v>
      </c>
      <c r="O524" s="587">
        <v>5220</v>
      </c>
      <c r="P524" s="575">
        <v>1.5</v>
      </c>
      <c r="Q524" s="588">
        <v>348</v>
      </c>
    </row>
    <row r="525" spans="1:17" ht="14.45" customHeight="1" x14ac:dyDescent="0.2">
      <c r="A525" s="569" t="s">
        <v>1719</v>
      </c>
      <c r="B525" s="570" t="s">
        <v>1543</v>
      </c>
      <c r="C525" s="570" t="s">
        <v>1544</v>
      </c>
      <c r="D525" s="570" t="s">
        <v>1565</v>
      </c>
      <c r="E525" s="570" t="s">
        <v>1566</v>
      </c>
      <c r="F525" s="587"/>
      <c r="G525" s="587"/>
      <c r="H525" s="587"/>
      <c r="I525" s="587"/>
      <c r="J525" s="587">
        <v>4</v>
      </c>
      <c r="K525" s="587">
        <v>204</v>
      </c>
      <c r="L525" s="587">
        <v>1</v>
      </c>
      <c r="M525" s="587">
        <v>51</v>
      </c>
      <c r="N525" s="587"/>
      <c r="O525" s="587"/>
      <c r="P525" s="575"/>
      <c r="Q525" s="588"/>
    </row>
    <row r="526" spans="1:17" ht="14.45" customHeight="1" x14ac:dyDescent="0.2">
      <c r="A526" s="569" t="s">
        <v>1719</v>
      </c>
      <c r="B526" s="570" t="s">
        <v>1543</v>
      </c>
      <c r="C526" s="570" t="s">
        <v>1544</v>
      </c>
      <c r="D526" s="570" t="s">
        <v>1569</v>
      </c>
      <c r="E526" s="570" t="s">
        <v>1570</v>
      </c>
      <c r="F526" s="587">
        <v>20</v>
      </c>
      <c r="G526" s="587">
        <v>7540</v>
      </c>
      <c r="H526" s="587">
        <v>0.90668590668590665</v>
      </c>
      <c r="I526" s="587">
        <v>377</v>
      </c>
      <c r="J526" s="587">
        <v>22</v>
      </c>
      <c r="K526" s="587">
        <v>8316</v>
      </c>
      <c r="L526" s="587">
        <v>1</v>
      </c>
      <c r="M526" s="587">
        <v>378</v>
      </c>
      <c r="N526" s="587">
        <v>12</v>
      </c>
      <c r="O526" s="587">
        <v>4536</v>
      </c>
      <c r="P526" s="575">
        <v>0.54545454545454541</v>
      </c>
      <c r="Q526" s="588">
        <v>378</v>
      </c>
    </row>
    <row r="527" spans="1:17" ht="14.45" customHeight="1" x14ac:dyDescent="0.2">
      <c r="A527" s="569" t="s">
        <v>1719</v>
      </c>
      <c r="B527" s="570" t="s">
        <v>1543</v>
      </c>
      <c r="C527" s="570" t="s">
        <v>1544</v>
      </c>
      <c r="D527" s="570" t="s">
        <v>1571</v>
      </c>
      <c r="E527" s="570" t="s">
        <v>1572</v>
      </c>
      <c r="F527" s="587">
        <v>3</v>
      </c>
      <c r="G527" s="587">
        <v>102</v>
      </c>
      <c r="H527" s="587"/>
      <c r="I527" s="587">
        <v>34</v>
      </c>
      <c r="J527" s="587"/>
      <c r="K527" s="587"/>
      <c r="L527" s="587"/>
      <c r="M527" s="587"/>
      <c r="N527" s="587">
        <v>1</v>
      </c>
      <c r="O527" s="587">
        <v>35</v>
      </c>
      <c r="P527" s="575"/>
      <c r="Q527" s="588">
        <v>35</v>
      </c>
    </row>
    <row r="528" spans="1:17" ht="14.45" customHeight="1" x14ac:dyDescent="0.2">
      <c r="A528" s="569" t="s">
        <v>1719</v>
      </c>
      <c r="B528" s="570" t="s">
        <v>1543</v>
      </c>
      <c r="C528" s="570" t="s">
        <v>1544</v>
      </c>
      <c r="D528" s="570" t="s">
        <v>1573</v>
      </c>
      <c r="E528" s="570" t="s">
        <v>1574</v>
      </c>
      <c r="F528" s="587"/>
      <c r="G528" s="587"/>
      <c r="H528" s="587"/>
      <c r="I528" s="587"/>
      <c r="J528" s="587">
        <v>1</v>
      </c>
      <c r="K528" s="587">
        <v>525</v>
      </c>
      <c r="L528" s="587">
        <v>1</v>
      </c>
      <c r="M528" s="587">
        <v>525</v>
      </c>
      <c r="N528" s="587"/>
      <c r="O528" s="587"/>
      <c r="P528" s="575"/>
      <c r="Q528" s="588"/>
    </row>
    <row r="529" spans="1:17" ht="14.45" customHeight="1" x14ac:dyDescent="0.2">
      <c r="A529" s="569" t="s">
        <v>1719</v>
      </c>
      <c r="B529" s="570" t="s">
        <v>1543</v>
      </c>
      <c r="C529" s="570" t="s">
        <v>1544</v>
      </c>
      <c r="D529" s="570" t="s">
        <v>1581</v>
      </c>
      <c r="E529" s="570" t="s">
        <v>1582</v>
      </c>
      <c r="F529" s="587">
        <v>2</v>
      </c>
      <c r="G529" s="587">
        <v>428</v>
      </c>
      <c r="H529" s="587">
        <v>1.9814814814814814</v>
      </c>
      <c r="I529" s="587">
        <v>214</v>
      </c>
      <c r="J529" s="587">
        <v>1</v>
      </c>
      <c r="K529" s="587">
        <v>216</v>
      </c>
      <c r="L529" s="587">
        <v>1</v>
      </c>
      <c r="M529" s="587">
        <v>216</v>
      </c>
      <c r="N529" s="587"/>
      <c r="O529" s="587"/>
      <c r="P529" s="575"/>
      <c r="Q529" s="588"/>
    </row>
    <row r="530" spans="1:17" ht="14.45" customHeight="1" x14ac:dyDescent="0.2">
      <c r="A530" s="569" t="s">
        <v>1719</v>
      </c>
      <c r="B530" s="570" t="s">
        <v>1543</v>
      </c>
      <c r="C530" s="570" t="s">
        <v>1544</v>
      </c>
      <c r="D530" s="570" t="s">
        <v>1589</v>
      </c>
      <c r="E530" s="570" t="s">
        <v>1590</v>
      </c>
      <c r="F530" s="587">
        <v>28</v>
      </c>
      <c r="G530" s="587">
        <v>476</v>
      </c>
      <c r="H530" s="587">
        <v>1.0769230769230769</v>
      </c>
      <c r="I530" s="587">
        <v>17</v>
      </c>
      <c r="J530" s="587">
        <v>26</v>
      </c>
      <c r="K530" s="587">
        <v>442</v>
      </c>
      <c r="L530" s="587">
        <v>1</v>
      </c>
      <c r="M530" s="587">
        <v>17</v>
      </c>
      <c r="N530" s="587">
        <v>18</v>
      </c>
      <c r="O530" s="587">
        <v>306</v>
      </c>
      <c r="P530" s="575">
        <v>0.69230769230769229</v>
      </c>
      <c r="Q530" s="588">
        <v>17</v>
      </c>
    </row>
    <row r="531" spans="1:17" ht="14.45" customHeight="1" x14ac:dyDescent="0.2">
      <c r="A531" s="569" t="s">
        <v>1719</v>
      </c>
      <c r="B531" s="570" t="s">
        <v>1543</v>
      </c>
      <c r="C531" s="570" t="s">
        <v>1544</v>
      </c>
      <c r="D531" s="570" t="s">
        <v>1597</v>
      </c>
      <c r="E531" s="570" t="s">
        <v>1598</v>
      </c>
      <c r="F531" s="587">
        <v>24</v>
      </c>
      <c r="G531" s="587">
        <v>3288</v>
      </c>
      <c r="H531" s="587">
        <v>1.4015345268542199</v>
      </c>
      <c r="I531" s="587">
        <v>137</v>
      </c>
      <c r="J531" s="587">
        <v>17</v>
      </c>
      <c r="K531" s="587">
        <v>2346</v>
      </c>
      <c r="L531" s="587">
        <v>1</v>
      </c>
      <c r="M531" s="587">
        <v>138</v>
      </c>
      <c r="N531" s="587">
        <v>2</v>
      </c>
      <c r="O531" s="587">
        <v>278</v>
      </c>
      <c r="P531" s="575">
        <v>0.1184995737425405</v>
      </c>
      <c r="Q531" s="588">
        <v>139</v>
      </c>
    </row>
    <row r="532" spans="1:17" ht="14.45" customHeight="1" x14ac:dyDescent="0.2">
      <c r="A532" s="569" t="s">
        <v>1719</v>
      </c>
      <c r="B532" s="570" t="s">
        <v>1543</v>
      </c>
      <c r="C532" s="570" t="s">
        <v>1544</v>
      </c>
      <c r="D532" s="570" t="s">
        <v>1599</v>
      </c>
      <c r="E532" s="570" t="s">
        <v>1600</v>
      </c>
      <c r="F532" s="587">
        <v>3</v>
      </c>
      <c r="G532" s="587">
        <v>273</v>
      </c>
      <c r="H532" s="587">
        <v>1.4836956521739131</v>
      </c>
      <c r="I532" s="587">
        <v>91</v>
      </c>
      <c r="J532" s="587">
        <v>2</v>
      </c>
      <c r="K532" s="587">
        <v>184</v>
      </c>
      <c r="L532" s="587">
        <v>1</v>
      </c>
      <c r="M532" s="587">
        <v>92</v>
      </c>
      <c r="N532" s="587">
        <v>4</v>
      </c>
      <c r="O532" s="587">
        <v>372</v>
      </c>
      <c r="P532" s="575">
        <v>2.0217391304347827</v>
      </c>
      <c r="Q532" s="588">
        <v>93</v>
      </c>
    </row>
    <row r="533" spans="1:17" ht="14.45" customHeight="1" x14ac:dyDescent="0.2">
      <c r="A533" s="569" t="s">
        <v>1719</v>
      </c>
      <c r="B533" s="570" t="s">
        <v>1543</v>
      </c>
      <c r="C533" s="570" t="s">
        <v>1544</v>
      </c>
      <c r="D533" s="570" t="s">
        <v>1601</v>
      </c>
      <c r="E533" s="570" t="s">
        <v>1602</v>
      </c>
      <c r="F533" s="587">
        <v>2</v>
      </c>
      <c r="G533" s="587">
        <v>276</v>
      </c>
      <c r="H533" s="587">
        <v>1.9714285714285715</v>
      </c>
      <c r="I533" s="587">
        <v>138</v>
      </c>
      <c r="J533" s="587">
        <v>1</v>
      </c>
      <c r="K533" s="587">
        <v>140</v>
      </c>
      <c r="L533" s="587">
        <v>1</v>
      </c>
      <c r="M533" s="587">
        <v>140</v>
      </c>
      <c r="N533" s="587"/>
      <c r="O533" s="587"/>
      <c r="P533" s="575"/>
      <c r="Q533" s="588"/>
    </row>
    <row r="534" spans="1:17" ht="14.45" customHeight="1" x14ac:dyDescent="0.2">
      <c r="A534" s="569" t="s">
        <v>1719</v>
      </c>
      <c r="B534" s="570" t="s">
        <v>1543</v>
      </c>
      <c r="C534" s="570" t="s">
        <v>1544</v>
      </c>
      <c r="D534" s="570" t="s">
        <v>1605</v>
      </c>
      <c r="E534" s="570" t="s">
        <v>1606</v>
      </c>
      <c r="F534" s="587">
        <v>25</v>
      </c>
      <c r="G534" s="587">
        <v>8200</v>
      </c>
      <c r="H534" s="587">
        <v>1.038500506585613</v>
      </c>
      <c r="I534" s="587">
        <v>328</v>
      </c>
      <c r="J534" s="587">
        <v>24</v>
      </c>
      <c r="K534" s="587">
        <v>7896</v>
      </c>
      <c r="L534" s="587">
        <v>1</v>
      </c>
      <c r="M534" s="587">
        <v>329</v>
      </c>
      <c r="N534" s="587">
        <v>3</v>
      </c>
      <c r="O534" s="587">
        <v>987</v>
      </c>
      <c r="P534" s="575">
        <v>0.125</v>
      </c>
      <c r="Q534" s="588">
        <v>329</v>
      </c>
    </row>
    <row r="535" spans="1:17" ht="14.45" customHeight="1" x14ac:dyDescent="0.2">
      <c r="A535" s="569" t="s">
        <v>1719</v>
      </c>
      <c r="B535" s="570" t="s">
        <v>1543</v>
      </c>
      <c r="C535" s="570" t="s">
        <v>1544</v>
      </c>
      <c r="D535" s="570" t="s">
        <v>1613</v>
      </c>
      <c r="E535" s="570" t="s">
        <v>1614</v>
      </c>
      <c r="F535" s="587">
        <v>1</v>
      </c>
      <c r="G535" s="587">
        <v>51</v>
      </c>
      <c r="H535" s="587"/>
      <c r="I535" s="587">
        <v>51</v>
      </c>
      <c r="J535" s="587"/>
      <c r="K535" s="587"/>
      <c r="L535" s="587"/>
      <c r="M535" s="587"/>
      <c r="N535" s="587"/>
      <c r="O535" s="587"/>
      <c r="P535" s="575"/>
      <c r="Q535" s="588"/>
    </row>
    <row r="536" spans="1:17" ht="14.45" customHeight="1" x14ac:dyDescent="0.2">
      <c r="A536" s="569" t="s">
        <v>1719</v>
      </c>
      <c r="B536" s="570" t="s">
        <v>1543</v>
      </c>
      <c r="C536" s="570" t="s">
        <v>1544</v>
      </c>
      <c r="D536" s="570" t="s">
        <v>1625</v>
      </c>
      <c r="E536" s="570" t="s">
        <v>1626</v>
      </c>
      <c r="F536" s="587"/>
      <c r="G536" s="587"/>
      <c r="H536" s="587"/>
      <c r="I536" s="587"/>
      <c r="J536" s="587">
        <v>1</v>
      </c>
      <c r="K536" s="587">
        <v>615</v>
      </c>
      <c r="L536" s="587">
        <v>1</v>
      </c>
      <c r="M536" s="587">
        <v>615</v>
      </c>
      <c r="N536" s="587"/>
      <c r="O536" s="587"/>
      <c r="P536" s="575"/>
      <c r="Q536" s="588"/>
    </row>
    <row r="537" spans="1:17" ht="14.45" customHeight="1" x14ac:dyDescent="0.2">
      <c r="A537" s="569" t="s">
        <v>1719</v>
      </c>
      <c r="B537" s="570" t="s">
        <v>1543</v>
      </c>
      <c r="C537" s="570" t="s">
        <v>1544</v>
      </c>
      <c r="D537" s="570" t="s">
        <v>1635</v>
      </c>
      <c r="E537" s="570" t="s">
        <v>1636</v>
      </c>
      <c r="F537" s="587">
        <v>2</v>
      </c>
      <c r="G537" s="587">
        <v>544</v>
      </c>
      <c r="H537" s="587">
        <v>1.9781818181818183</v>
      </c>
      <c r="I537" s="587">
        <v>272</v>
      </c>
      <c r="J537" s="587">
        <v>1</v>
      </c>
      <c r="K537" s="587">
        <v>275</v>
      </c>
      <c r="L537" s="587">
        <v>1</v>
      </c>
      <c r="M537" s="587">
        <v>275</v>
      </c>
      <c r="N537" s="587"/>
      <c r="O537" s="587"/>
      <c r="P537" s="575"/>
      <c r="Q537" s="588"/>
    </row>
    <row r="538" spans="1:17" ht="14.45" customHeight="1" x14ac:dyDescent="0.2">
      <c r="A538" s="569" t="s">
        <v>1719</v>
      </c>
      <c r="B538" s="570" t="s">
        <v>1543</v>
      </c>
      <c r="C538" s="570" t="s">
        <v>1544</v>
      </c>
      <c r="D538" s="570" t="s">
        <v>1653</v>
      </c>
      <c r="E538" s="570" t="s">
        <v>1654</v>
      </c>
      <c r="F538" s="587">
        <v>1</v>
      </c>
      <c r="G538" s="587">
        <v>327</v>
      </c>
      <c r="H538" s="587">
        <v>9.0356452058579714E-2</v>
      </c>
      <c r="I538" s="587">
        <v>327</v>
      </c>
      <c r="J538" s="587">
        <v>11</v>
      </c>
      <c r="K538" s="587">
        <v>3619</v>
      </c>
      <c r="L538" s="587">
        <v>1</v>
      </c>
      <c r="M538" s="587">
        <v>329</v>
      </c>
      <c r="N538" s="587"/>
      <c r="O538" s="587"/>
      <c r="P538" s="575"/>
      <c r="Q538" s="588"/>
    </row>
    <row r="539" spans="1:17" ht="14.45" customHeight="1" x14ac:dyDescent="0.2">
      <c r="A539" s="569" t="s">
        <v>1719</v>
      </c>
      <c r="B539" s="570" t="s">
        <v>1543</v>
      </c>
      <c r="C539" s="570" t="s">
        <v>1544</v>
      </c>
      <c r="D539" s="570" t="s">
        <v>1655</v>
      </c>
      <c r="E539" s="570" t="s">
        <v>1656</v>
      </c>
      <c r="F539" s="587">
        <v>1</v>
      </c>
      <c r="G539" s="587">
        <v>888</v>
      </c>
      <c r="H539" s="587"/>
      <c r="I539" s="587">
        <v>888</v>
      </c>
      <c r="J539" s="587"/>
      <c r="K539" s="587"/>
      <c r="L539" s="587"/>
      <c r="M539" s="587"/>
      <c r="N539" s="587">
        <v>71</v>
      </c>
      <c r="O539" s="587">
        <v>63474</v>
      </c>
      <c r="P539" s="575"/>
      <c r="Q539" s="588">
        <v>894</v>
      </c>
    </row>
    <row r="540" spans="1:17" ht="14.45" customHeight="1" x14ac:dyDescent="0.2">
      <c r="A540" s="569" t="s">
        <v>1719</v>
      </c>
      <c r="B540" s="570" t="s">
        <v>1543</v>
      </c>
      <c r="C540" s="570" t="s">
        <v>1544</v>
      </c>
      <c r="D540" s="570" t="s">
        <v>1659</v>
      </c>
      <c r="E540" s="570" t="s">
        <v>1660</v>
      </c>
      <c r="F540" s="587">
        <v>15</v>
      </c>
      <c r="G540" s="587">
        <v>3915</v>
      </c>
      <c r="H540" s="587">
        <v>1.2452290076335877</v>
      </c>
      <c r="I540" s="587">
        <v>261</v>
      </c>
      <c r="J540" s="587">
        <v>12</v>
      </c>
      <c r="K540" s="587">
        <v>3144</v>
      </c>
      <c r="L540" s="587">
        <v>1</v>
      </c>
      <c r="M540" s="587">
        <v>262</v>
      </c>
      <c r="N540" s="587">
        <v>3</v>
      </c>
      <c r="O540" s="587">
        <v>792</v>
      </c>
      <c r="P540" s="575">
        <v>0.25190839694656486</v>
      </c>
      <c r="Q540" s="588">
        <v>264</v>
      </c>
    </row>
    <row r="541" spans="1:17" ht="14.45" customHeight="1" x14ac:dyDescent="0.2">
      <c r="A541" s="569" t="s">
        <v>1720</v>
      </c>
      <c r="B541" s="570" t="s">
        <v>1543</v>
      </c>
      <c r="C541" s="570" t="s">
        <v>1544</v>
      </c>
      <c r="D541" s="570" t="s">
        <v>1545</v>
      </c>
      <c r="E541" s="570" t="s">
        <v>1546</v>
      </c>
      <c r="F541" s="587">
        <v>140</v>
      </c>
      <c r="G541" s="587">
        <v>24360</v>
      </c>
      <c r="H541" s="587">
        <v>1.3257142857142856</v>
      </c>
      <c r="I541" s="587">
        <v>174</v>
      </c>
      <c r="J541" s="587">
        <v>105</v>
      </c>
      <c r="K541" s="587">
        <v>18375</v>
      </c>
      <c r="L541" s="587">
        <v>1</v>
      </c>
      <c r="M541" s="587">
        <v>175</v>
      </c>
      <c r="N541" s="587">
        <v>92</v>
      </c>
      <c r="O541" s="587">
        <v>16192</v>
      </c>
      <c r="P541" s="575">
        <v>0.88119727891156463</v>
      </c>
      <c r="Q541" s="588">
        <v>176</v>
      </c>
    </row>
    <row r="542" spans="1:17" ht="14.45" customHeight="1" x14ac:dyDescent="0.2">
      <c r="A542" s="569" t="s">
        <v>1720</v>
      </c>
      <c r="B542" s="570" t="s">
        <v>1543</v>
      </c>
      <c r="C542" s="570" t="s">
        <v>1544</v>
      </c>
      <c r="D542" s="570" t="s">
        <v>1559</v>
      </c>
      <c r="E542" s="570" t="s">
        <v>1560</v>
      </c>
      <c r="F542" s="587">
        <v>31</v>
      </c>
      <c r="G542" s="587">
        <v>33170</v>
      </c>
      <c r="H542" s="587">
        <v>1.34405770087929</v>
      </c>
      <c r="I542" s="587">
        <v>1070</v>
      </c>
      <c r="J542" s="587">
        <v>23</v>
      </c>
      <c r="K542" s="587">
        <v>24679</v>
      </c>
      <c r="L542" s="587">
        <v>1</v>
      </c>
      <c r="M542" s="587">
        <v>1073</v>
      </c>
      <c r="N542" s="587">
        <v>42</v>
      </c>
      <c r="O542" s="587">
        <v>45150</v>
      </c>
      <c r="P542" s="575">
        <v>1.8294906600753678</v>
      </c>
      <c r="Q542" s="588">
        <v>1075</v>
      </c>
    </row>
    <row r="543" spans="1:17" ht="14.45" customHeight="1" x14ac:dyDescent="0.2">
      <c r="A543" s="569" t="s">
        <v>1720</v>
      </c>
      <c r="B543" s="570" t="s">
        <v>1543</v>
      </c>
      <c r="C543" s="570" t="s">
        <v>1544</v>
      </c>
      <c r="D543" s="570" t="s">
        <v>1561</v>
      </c>
      <c r="E543" s="570" t="s">
        <v>1562</v>
      </c>
      <c r="F543" s="587">
        <v>608</v>
      </c>
      <c r="G543" s="587">
        <v>27968</v>
      </c>
      <c r="H543" s="587">
        <v>1.1997254632807137</v>
      </c>
      <c r="I543" s="587">
        <v>46</v>
      </c>
      <c r="J543" s="587">
        <v>496</v>
      </c>
      <c r="K543" s="587">
        <v>23312</v>
      </c>
      <c r="L543" s="587">
        <v>1</v>
      </c>
      <c r="M543" s="587">
        <v>47</v>
      </c>
      <c r="N543" s="587">
        <v>471</v>
      </c>
      <c r="O543" s="587">
        <v>22137</v>
      </c>
      <c r="P543" s="575">
        <v>0.94959677419354838</v>
      </c>
      <c r="Q543" s="588">
        <v>47</v>
      </c>
    </row>
    <row r="544" spans="1:17" ht="14.45" customHeight="1" x14ac:dyDescent="0.2">
      <c r="A544" s="569" t="s">
        <v>1720</v>
      </c>
      <c r="B544" s="570" t="s">
        <v>1543</v>
      </c>
      <c r="C544" s="570" t="s">
        <v>1544</v>
      </c>
      <c r="D544" s="570" t="s">
        <v>1563</v>
      </c>
      <c r="E544" s="570" t="s">
        <v>1564</v>
      </c>
      <c r="F544" s="587">
        <v>150</v>
      </c>
      <c r="G544" s="587">
        <v>52050</v>
      </c>
      <c r="H544" s="587">
        <v>0.88502346459906145</v>
      </c>
      <c r="I544" s="587">
        <v>347</v>
      </c>
      <c r="J544" s="587">
        <v>169</v>
      </c>
      <c r="K544" s="587">
        <v>58812</v>
      </c>
      <c r="L544" s="587">
        <v>1</v>
      </c>
      <c r="M544" s="587">
        <v>348</v>
      </c>
      <c r="N544" s="587">
        <v>145</v>
      </c>
      <c r="O544" s="587">
        <v>50460</v>
      </c>
      <c r="P544" s="575">
        <v>0.85798816568047342</v>
      </c>
      <c r="Q544" s="588">
        <v>348</v>
      </c>
    </row>
    <row r="545" spans="1:17" ht="14.45" customHeight="1" x14ac:dyDescent="0.2">
      <c r="A545" s="569" t="s">
        <v>1720</v>
      </c>
      <c r="B545" s="570" t="s">
        <v>1543</v>
      </c>
      <c r="C545" s="570" t="s">
        <v>1544</v>
      </c>
      <c r="D545" s="570" t="s">
        <v>1565</v>
      </c>
      <c r="E545" s="570" t="s">
        <v>1566</v>
      </c>
      <c r="F545" s="587">
        <v>40</v>
      </c>
      <c r="G545" s="587">
        <v>2040</v>
      </c>
      <c r="H545" s="587">
        <v>2.8571428571428572</v>
      </c>
      <c r="I545" s="587">
        <v>51</v>
      </c>
      <c r="J545" s="587">
        <v>14</v>
      </c>
      <c r="K545" s="587">
        <v>714</v>
      </c>
      <c r="L545" s="587">
        <v>1</v>
      </c>
      <c r="M545" s="587">
        <v>51</v>
      </c>
      <c r="N545" s="587">
        <v>6</v>
      </c>
      <c r="O545" s="587">
        <v>312</v>
      </c>
      <c r="P545" s="575">
        <v>0.43697478991596639</v>
      </c>
      <c r="Q545" s="588">
        <v>52</v>
      </c>
    </row>
    <row r="546" spans="1:17" ht="14.45" customHeight="1" x14ac:dyDescent="0.2">
      <c r="A546" s="569" t="s">
        <v>1720</v>
      </c>
      <c r="B546" s="570" t="s">
        <v>1543</v>
      </c>
      <c r="C546" s="570" t="s">
        <v>1544</v>
      </c>
      <c r="D546" s="570" t="s">
        <v>1569</v>
      </c>
      <c r="E546" s="570" t="s">
        <v>1570</v>
      </c>
      <c r="F546" s="587">
        <v>1001</v>
      </c>
      <c r="G546" s="587">
        <v>377377</v>
      </c>
      <c r="H546" s="587">
        <v>1.517252054486097</v>
      </c>
      <c r="I546" s="587">
        <v>377</v>
      </c>
      <c r="J546" s="587">
        <v>658</v>
      </c>
      <c r="K546" s="587">
        <v>248724</v>
      </c>
      <c r="L546" s="587">
        <v>1</v>
      </c>
      <c r="M546" s="587">
        <v>378</v>
      </c>
      <c r="N546" s="587">
        <v>571</v>
      </c>
      <c r="O546" s="587">
        <v>215838</v>
      </c>
      <c r="P546" s="575">
        <v>0.86778115501519759</v>
      </c>
      <c r="Q546" s="588">
        <v>378</v>
      </c>
    </row>
    <row r="547" spans="1:17" ht="14.45" customHeight="1" x14ac:dyDescent="0.2">
      <c r="A547" s="569" t="s">
        <v>1720</v>
      </c>
      <c r="B547" s="570" t="s">
        <v>1543</v>
      </c>
      <c r="C547" s="570" t="s">
        <v>1544</v>
      </c>
      <c r="D547" s="570" t="s">
        <v>1571</v>
      </c>
      <c r="E547" s="570" t="s">
        <v>1572</v>
      </c>
      <c r="F547" s="587">
        <v>403</v>
      </c>
      <c r="G547" s="587">
        <v>13702</v>
      </c>
      <c r="H547" s="587">
        <v>1.1010928961748634</v>
      </c>
      <c r="I547" s="587">
        <v>34</v>
      </c>
      <c r="J547" s="587">
        <v>366</v>
      </c>
      <c r="K547" s="587">
        <v>12444</v>
      </c>
      <c r="L547" s="587">
        <v>1</v>
      </c>
      <c r="M547" s="587">
        <v>34</v>
      </c>
      <c r="N547" s="587">
        <v>317</v>
      </c>
      <c r="O547" s="587">
        <v>11095</v>
      </c>
      <c r="P547" s="575">
        <v>0.89159434265509485</v>
      </c>
      <c r="Q547" s="588">
        <v>35</v>
      </c>
    </row>
    <row r="548" spans="1:17" ht="14.45" customHeight="1" x14ac:dyDescent="0.2">
      <c r="A548" s="569" t="s">
        <v>1720</v>
      </c>
      <c r="B548" s="570" t="s">
        <v>1543</v>
      </c>
      <c r="C548" s="570" t="s">
        <v>1544</v>
      </c>
      <c r="D548" s="570" t="s">
        <v>1573</v>
      </c>
      <c r="E548" s="570" t="s">
        <v>1574</v>
      </c>
      <c r="F548" s="587">
        <v>15</v>
      </c>
      <c r="G548" s="587">
        <v>7860</v>
      </c>
      <c r="H548" s="587">
        <v>1.4971428571428571</v>
      </c>
      <c r="I548" s="587">
        <v>524</v>
      </c>
      <c r="J548" s="587">
        <v>10</v>
      </c>
      <c r="K548" s="587">
        <v>5250</v>
      </c>
      <c r="L548" s="587">
        <v>1</v>
      </c>
      <c r="M548" s="587">
        <v>525</v>
      </c>
      <c r="N548" s="587">
        <v>3</v>
      </c>
      <c r="O548" s="587">
        <v>1575</v>
      </c>
      <c r="P548" s="575">
        <v>0.3</v>
      </c>
      <c r="Q548" s="588">
        <v>525</v>
      </c>
    </row>
    <row r="549" spans="1:17" ht="14.45" customHeight="1" x14ac:dyDescent="0.2">
      <c r="A549" s="569" t="s">
        <v>1720</v>
      </c>
      <c r="B549" s="570" t="s">
        <v>1543</v>
      </c>
      <c r="C549" s="570" t="s">
        <v>1544</v>
      </c>
      <c r="D549" s="570" t="s">
        <v>1575</v>
      </c>
      <c r="E549" s="570" t="s">
        <v>1576</v>
      </c>
      <c r="F549" s="587">
        <v>8</v>
      </c>
      <c r="G549" s="587">
        <v>456</v>
      </c>
      <c r="H549" s="587">
        <v>0.65517241379310343</v>
      </c>
      <c r="I549" s="587">
        <v>57</v>
      </c>
      <c r="J549" s="587">
        <v>12</v>
      </c>
      <c r="K549" s="587">
        <v>696</v>
      </c>
      <c r="L549" s="587">
        <v>1</v>
      </c>
      <c r="M549" s="587">
        <v>58</v>
      </c>
      <c r="N549" s="587">
        <v>10</v>
      </c>
      <c r="O549" s="587">
        <v>580</v>
      </c>
      <c r="P549" s="575">
        <v>0.83333333333333337</v>
      </c>
      <c r="Q549" s="588">
        <v>58</v>
      </c>
    </row>
    <row r="550" spans="1:17" ht="14.45" customHeight="1" x14ac:dyDescent="0.2">
      <c r="A550" s="569" t="s">
        <v>1720</v>
      </c>
      <c r="B550" s="570" t="s">
        <v>1543</v>
      </c>
      <c r="C550" s="570" t="s">
        <v>1544</v>
      </c>
      <c r="D550" s="570" t="s">
        <v>1577</v>
      </c>
      <c r="E550" s="570" t="s">
        <v>1578</v>
      </c>
      <c r="F550" s="587">
        <v>1</v>
      </c>
      <c r="G550" s="587">
        <v>225</v>
      </c>
      <c r="H550" s="587">
        <v>0.19911504424778761</v>
      </c>
      <c r="I550" s="587">
        <v>225</v>
      </c>
      <c r="J550" s="587">
        <v>5</v>
      </c>
      <c r="K550" s="587">
        <v>1130</v>
      </c>
      <c r="L550" s="587">
        <v>1</v>
      </c>
      <c r="M550" s="587">
        <v>226</v>
      </c>
      <c r="N550" s="587">
        <v>2</v>
      </c>
      <c r="O550" s="587">
        <v>454</v>
      </c>
      <c r="P550" s="575">
        <v>0.40176991150442476</v>
      </c>
      <c r="Q550" s="588">
        <v>227</v>
      </c>
    </row>
    <row r="551" spans="1:17" ht="14.45" customHeight="1" x14ac:dyDescent="0.2">
      <c r="A551" s="569" t="s">
        <v>1720</v>
      </c>
      <c r="B551" s="570" t="s">
        <v>1543</v>
      </c>
      <c r="C551" s="570" t="s">
        <v>1544</v>
      </c>
      <c r="D551" s="570" t="s">
        <v>1579</v>
      </c>
      <c r="E551" s="570" t="s">
        <v>1580</v>
      </c>
      <c r="F551" s="587">
        <v>1</v>
      </c>
      <c r="G551" s="587">
        <v>554</v>
      </c>
      <c r="H551" s="587">
        <v>0.24954954954954955</v>
      </c>
      <c r="I551" s="587">
        <v>554</v>
      </c>
      <c r="J551" s="587">
        <v>4</v>
      </c>
      <c r="K551" s="587">
        <v>2220</v>
      </c>
      <c r="L551" s="587">
        <v>1</v>
      </c>
      <c r="M551" s="587">
        <v>555</v>
      </c>
      <c r="N551" s="587">
        <v>2</v>
      </c>
      <c r="O551" s="587">
        <v>1114</v>
      </c>
      <c r="P551" s="575">
        <v>0.50180180180180178</v>
      </c>
      <c r="Q551" s="588">
        <v>557</v>
      </c>
    </row>
    <row r="552" spans="1:17" ht="14.45" customHeight="1" x14ac:dyDescent="0.2">
      <c r="A552" s="569" t="s">
        <v>1720</v>
      </c>
      <c r="B552" s="570" t="s">
        <v>1543</v>
      </c>
      <c r="C552" s="570" t="s">
        <v>1544</v>
      </c>
      <c r="D552" s="570" t="s">
        <v>1581</v>
      </c>
      <c r="E552" s="570" t="s">
        <v>1582</v>
      </c>
      <c r="F552" s="587">
        <v>3</v>
      </c>
      <c r="G552" s="587">
        <v>642</v>
      </c>
      <c r="H552" s="587">
        <v>0.59444444444444444</v>
      </c>
      <c r="I552" s="587">
        <v>214</v>
      </c>
      <c r="J552" s="587">
        <v>5</v>
      </c>
      <c r="K552" s="587">
        <v>1080</v>
      </c>
      <c r="L552" s="587">
        <v>1</v>
      </c>
      <c r="M552" s="587">
        <v>216</v>
      </c>
      <c r="N552" s="587">
        <v>2</v>
      </c>
      <c r="O552" s="587">
        <v>434</v>
      </c>
      <c r="P552" s="575">
        <v>0.40185185185185185</v>
      </c>
      <c r="Q552" s="588">
        <v>217</v>
      </c>
    </row>
    <row r="553" spans="1:17" ht="14.45" customHeight="1" x14ac:dyDescent="0.2">
      <c r="A553" s="569" t="s">
        <v>1720</v>
      </c>
      <c r="B553" s="570" t="s">
        <v>1543</v>
      </c>
      <c r="C553" s="570" t="s">
        <v>1544</v>
      </c>
      <c r="D553" s="570" t="s">
        <v>1583</v>
      </c>
      <c r="E553" s="570" t="s">
        <v>1584</v>
      </c>
      <c r="F553" s="587">
        <v>249</v>
      </c>
      <c r="G553" s="587">
        <v>35358</v>
      </c>
      <c r="H553" s="587">
        <v>1.098927738927739</v>
      </c>
      <c r="I553" s="587">
        <v>142</v>
      </c>
      <c r="J553" s="587">
        <v>225</v>
      </c>
      <c r="K553" s="587">
        <v>32175</v>
      </c>
      <c r="L553" s="587">
        <v>1</v>
      </c>
      <c r="M553" s="587">
        <v>143</v>
      </c>
      <c r="N553" s="587">
        <v>136</v>
      </c>
      <c r="O553" s="587">
        <v>19584</v>
      </c>
      <c r="P553" s="575">
        <v>0.60867132867132867</v>
      </c>
      <c r="Q553" s="588">
        <v>144</v>
      </c>
    </row>
    <row r="554" spans="1:17" ht="14.45" customHeight="1" x14ac:dyDescent="0.2">
      <c r="A554" s="569" t="s">
        <v>1720</v>
      </c>
      <c r="B554" s="570" t="s">
        <v>1543</v>
      </c>
      <c r="C554" s="570" t="s">
        <v>1544</v>
      </c>
      <c r="D554" s="570" t="s">
        <v>1585</v>
      </c>
      <c r="E554" s="570" t="s">
        <v>1586</v>
      </c>
      <c r="F554" s="587">
        <v>8</v>
      </c>
      <c r="G554" s="587">
        <v>1768</v>
      </c>
      <c r="H554" s="587"/>
      <c r="I554" s="587">
        <v>221</v>
      </c>
      <c r="J554" s="587"/>
      <c r="K554" s="587"/>
      <c r="L554" s="587"/>
      <c r="M554" s="587"/>
      <c r="N554" s="587"/>
      <c r="O554" s="587"/>
      <c r="P554" s="575"/>
      <c r="Q554" s="588"/>
    </row>
    <row r="555" spans="1:17" ht="14.45" customHeight="1" x14ac:dyDescent="0.2">
      <c r="A555" s="569" t="s">
        <v>1720</v>
      </c>
      <c r="B555" s="570" t="s">
        <v>1543</v>
      </c>
      <c r="C555" s="570" t="s">
        <v>1544</v>
      </c>
      <c r="D555" s="570" t="s">
        <v>1589</v>
      </c>
      <c r="E555" s="570" t="s">
        <v>1590</v>
      </c>
      <c r="F555" s="587">
        <v>1255</v>
      </c>
      <c r="G555" s="587">
        <v>21335</v>
      </c>
      <c r="H555" s="587">
        <v>1.1952380952380952</v>
      </c>
      <c r="I555" s="587">
        <v>17</v>
      </c>
      <c r="J555" s="587">
        <v>1050</v>
      </c>
      <c r="K555" s="587">
        <v>17850</v>
      </c>
      <c r="L555" s="587">
        <v>1</v>
      </c>
      <c r="M555" s="587">
        <v>17</v>
      </c>
      <c r="N555" s="587">
        <v>855</v>
      </c>
      <c r="O555" s="587">
        <v>14535</v>
      </c>
      <c r="P555" s="575">
        <v>0.81428571428571428</v>
      </c>
      <c r="Q555" s="588">
        <v>17</v>
      </c>
    </row>
    <row r="556" spans="1:17" ht="14.45" customHeight="1" x14ac:dyDescent="0.2">
      <c r="A556" s="569" t="s">
        <v>1720</v>
      </c>
      <c r="B556" s="570" t="s">
        <v>1543</v>
      </c>
      <c r="C556" s="570" t="s">
        <v>1544</v>
      </c>
      <c r="D556" s="570" t="s">
        <v>1591</v>
      </c>
      <c r="E556" s="570" t="s">
        <v>1592</v>
      </c>
      <c r="F556" s="587">
        <v>3</v>
      </c>
      <c r="G556" s="587">
        <v>429</v>
      </c>
      <c r="H556" s="587">
        <v>1.4895833333333333</v>
      </c>
      <c r="I556" s="587">
        <v>143</v>
      </c>
      <c r="J556" s="587">
        <v>2</v>
      </c>
      <c r="K556" s="587">
        <v>288</v>
      </c>
      <c r="L556" s="587">
        <v>1</v>
      </c>
      <c r="M556" s="587">
        <v>144</v>
      </c>
      <c r="N556" s="587">
        <v>7</v>
      </c>
      <c r="O556" s="587">
        <v>1015</v>
      </c>
      <c r="P556" s="575">
        <v>3.5243055555555554</v>
      </c>
      <c r="Q556" s="588">
        <v>145</v>
      </c>
    </row>
    <row r="557" spans="1:17" ht="14.45" customHeight="1" x14ac:dyDescent="0.2">
      <c r="A557" s="569" t="s">
        <v>1720</v>
      </c>
      <c r="B557" s="570" t="s">
        <v>1543</v>
      </c>
      <c r="C557" s="570" t="s">
        <v>1544</v>
      </c>
      <c r="D557" s="570" t="s">
        <v>1597</v>
      </c>
      <c r="E557" s="570" t="s">
        <v>1598</v>
      </c>
      <c r="F557" s="587">
        <v>486</v>
      </c>
      <c r="G557" s="587">
        <v>66582</v>
      </c>
      <c r="H557" s="587">
        <v>1.0745618282172944</v>
      </c>
      <c r="I557" s="587">
        <v>137</v>
      </c>
      <c r="J557" s="587">
        <v>449</v>
      </c>
      <c r="K557" s="587">
        <v>61962</v>
      </c>
      <c r="L557" s="587">
        <v>1</v>
      </c>
      <c r="M557" s="587">
        <v>138</v>
      </c>
      <c r="N557" s="587">
        <v>360</v>
      </c>
      <c r="O557" s="587">
        <v>50040</v>
      </c>
      <c r="P557" s="575">
        <v>0.80759174978212456</v>
      </c>
      <c r="Q557" s="588">
        <v>139</v>
      </c>
    </row>
    <row r="558" spans="1:17" ht="14.45" customHeight="1" x14ac:dyDescent="0.2">
      <c r="A558" s="569" t="s">
        <v>1720</v>
      </c>
      <c r="B558" s="570" t="s">
        <v>1543</v>
      </c>
      <c r="C558" s="570" t="s">
        <v>1544</v>
      </c>
      <c r="D558" s="570" t="s">
        <v>1599</v>
      </c>
      <c r="E558" s="570" t="s">
        <v>1600</v>
      </c>
      <c r="F558" s="587">
        <v>65</v>
      </c>
      <c r="G558" s="587">
        <v>5915</v>
      </c>
      <c r="H558" s="587">
        <v>2.6788949275362319</v>
      </c>
      <c r="I558" s="587">
        <v>91</v>
      </c>
      <c r="J558" s="587">
        <v>24</v>
      </c>
      <c r="K558" s="587">
        <v>2208</v>
      </c>
      <c r="L558" s="587">
        <v>1</v>
      </c>
      <c r="M558" s="587">
        <v>92</v>
      </c>
      <c r="N558" s="587">
        <v>26</v>
      </c>
      <c r="O558" s="587">
        <v>2418</v>
      </c>
      <c r="P558" s="575">
        <v>1.0951086956521738</v>
      </c>
      <c r="Q558" s="588">
        <v>93</v>
      </c>
    </row>
    <row r="559" spans="1:17" ht="14.45" customHeight="1" x14ac:dyDescent="0.2">
      <c r="A559" s="569" t="s">
        <v>1720</v>
      </c>
      <c r="B559" s="570" t="s">
        <v>1543</v>
      </c>
      <c r="C559" s="570" t="s">
        <v>1544</v>
      </c>
      <c r="D559" s="570" t="s">
        <v>1601</v>
      </c>
      <c r="E559" s="570" t="s">
        <v>1602</v>
      </c>
      <c r="F559" s="587">
        <v>4</v>
      </c>
      <c r="G559" s="587">
        <v>552</v>
      </c>
      <c r="H559" s="587">
        <v>0.78857142857142859</v>
      </c>
      <c r="I559" s="587">
        <v>138</v>
      </c>
      <c r="J559" s="587">
        <v>5</v>
      </c>
      <c r="K559" s="587">
        <v>700</v>
      </c>
      <c r="L559" s="587">
        <v>1</v>
      </c>
      <c r="M559" s="587">
        <v>140</v>
      </c>
      <c r="N559" s="587">
        <v>2</v>
      </c>
      <c r="O559" s="587">
        <v>282</v>
      </c>
      <c r="P559" s="575">
        <v>0.40285714285714286</v>
      </c>
      <c r="Q559" s="588">
        <v>141</v>
      </c>
    </row>
    <row r="560" spans="1:17" ht="14.45" customHeight="1" x14ac:dyDescent="0.2">
      <c r="A560" s="569" t="s">
        <v>1720</v>
      </c>
      <c r="B560" s="570" t="s">
        <v>1543</v>
      </c>
      <c r="C560" s="570" t="s">
        <v>1544</v>
      </c>
      <c r="D560" s="570" t="s">
        <v>1603</v>
      </c>
      <c r="E560" s="570" t="s">
        <v>1604</v>
      </c>
      <c r="F560" s="587">
        <v>24</v>
      </c>
      <c r="G560" s="587">
        <v>1584</v>
      </c>
      <c r="H560" s="587">
        <v>1.8185993111366245</v>
      </c>
      <c r="I560" s="587">
        <v>66</v>
      </c>
      <c r="J560" s="587">
        <v>13</v>
      </c>
      <c r="K560" s="587">
        <v>871</v>
      </c>
      <c r="L560" s="587">
        <v>1</v>
      </c>
      <c r="M560" s="587">
        <v>67</v>
      </c>
      <c r="N560" s="587">
        <v>19</v>
      </c>
      <c r="O560" s="587">
        <v>1273</v>
      </c>
      <c r="P560" s="575">
        <v>1.4615384615384615</v>
      </c>
      <c r="Q560" s="588">
        <v>67</v>
      </c>
    </row>
    <row r="561" spans="1:17" ht="14.45" customHeight="1" x14ac:dyDescent="0.2">
      <c r="A561" s="569" t="s">
        <v>1720</v>
      </c>
      <c r="B561" s="570" t="s">
        <v>1543</v>
      </c>
      <c r="C561" s="570" t="s">
        <v>1544</v>
      </c>
      <c r="D561" s="570" t="s">
        <v>1605</v>
      </c>
      <c r="E561" s="570" t="s">
        <v>1606</v>
      </c>
      <c r="F561" s="587">
        <v>601</v>
      </c>
      <c r="G561" s="587">
        <v>197128</v>
      </c>
      <c r="H561" s="587">
        <v>1.2667510619019773</v>
      </c>
      <c r="I561" s="587">
        <v>328</v>
      </c>
      <c r="J561" s="587">
        <v>473</v>
      </c>
      <c r="K561" s="587">
        <v>155617</v>
      </c>
      <c r="L561" s="587">
        <v>1</v>
      </c>
      <c r="M561" s="587">
        <v>329</v>
      </c>
      <c r="N561" s="587">
        <v>384</v>
      </c>
      <c r="O561" s="587">
        <v>126336</v>
      </c>
      <c r="P561" s="575">
        <v>0.81183932346723042</v>
      </c>
      <c r="Q561" s="588">
        <v>329</v>
      </c>
    </row>
    <row r="562" spans="1:17" ht="14.45" customHeight="1" x14ac:dyDescent="0.2">
      <c r="A562" s="569" t="s">
        <v>1720</v>
      </c>
      <c r="B562" s="570" t="s">
        <v>1543</v>
      </c>
      <c r="C562" s="570" t="s">
        <v>1544</v>
      </c>
      <c r="D562" s="570" t="s">
        <v>1613</v>
      </c>
      <c r="E562" s="570" t="s">
        <v>1614</v>
      </c>
      <c r="F562" s="587">
        <v>69</v>
      </c>
      <c r="G562" s="587">
        <v>3519</v>
      </c>
      <c r="H562" s="587">
        <v>0.91450103950103945</v>
      </c>
      <c r="I562" s="587">
        <v>51</v>
      </c>
      <c r="J562" s="587">
        <v>74</v>
      </c>
      <c r="K562" s="587">
        <v>3848</v>
      </c>
      <c r="L562" s="587">
        <v>1</v>
      </c>
      <c r="M562" s="587">
        <v>52</v>
      </c>
      <c r="N562" s="587">
        <v>73</v>
      </c>
      <c r="O562" s="587">
        <v>3796</v>
      </c>
      <c r="P562" s="575">
        <v>0.98648648648648651</v>
      </c>
      <c r="Q562" s="588">
        <v>52</v>
      </c>
    </row>
    <row r="563" spans="1:17" ht="14.45" customHeight="1" x14ac:dyDescent="0.2">
      <c r="A563" s="569" t="s">
        <v>1720</v>
      </c>
      <c r="B563" s="570" t="s">
        <v>1543</v>
      </c>
      <c r="C563" s="570" t="s">
        <v>1544</v>
      </c>
      <c r="D563" s="570" t="s">
        <v>1621</v>
      </c>
      <c r="E563" s="570" t="s">
        <v>1622</v>
      </c>
      <c r="F563" s="587">
        <v>4</v>
      </c>
      <c r="G563" s="587">
        <v>828</v>
      </c>
      <c r="H563" s="587">
        <v>1.9808612440191387</v>
      </c>
      <c r="I563" s="587">
        <v>207</v>
      </c>
      <c r="J563" s="587">
        <v>2</v>
      </c>
      <c r="K563" s="587">
        <v>418</v>
      </c>
      <c r="L563" s="587">
        <v>1</v>
      </c>
      <c r="M563" s="587">
        <v>209</v>
      </c>
      <c r="N563" s="587">
        <v>6</v>
      </c>
      <c r="O563" s="587">
        <v>1266</v>
      </c>
      <c r="P563" s="575">
        <v>3.0287081339712918</v>
      </c>
      <c r="Q563" s="588">
        <v>211</v>
      </c>
    </row>
    <row r="564" spans="1:17" ht="14.45" customHeight="1" x14ac:dyDescent="0.2">
      <c r="A564" s="569" t="s">
        <v>1720</v>
      </c>
      <c r="B564" s="570" t="s">
        <v>1543</v>
      </c>
      <c r="C564" s="570" t="s">
        <v>1544</v>
      </c>
      <c r="D564" s="570" t="s">
        <v>1623</v>
      </c>
      <c r="E564" s="570" t="s">
        <v>1624</v>
      </c>
      <c r="F564" s="587">
        <v>83</v>
      </c>
      <c r="G564" s="587">
        <v>63329</v>
      </c>
      <c r="H564" s="587">
        <v>1.6253208089518529</v>
      </c>
      <c r="I564" s="587">
        <v>763</v>
      </c>
      <c r="J564" s="587">
        <v>51</v>
      </c>
      <c r="K564" s="587">
        <v>38964</v>
      </c>
      <c r="L564" s="587">
        <v>1</v>
      </c>
      <c r="M564" s="587">
        <v>764</v>
      </c>
      <c r="N564" s="587">
        <v>29</v>
      </c>
      <c r="O564" s="587">
        <v>22156</v>
      </c>
      <c r="P564" s="575">
        <v>0.56862745098039214</v>
      </c>
      <c r="Q564" s="588">
        <v>764</v>
      </c>
    </row>
    <row r="565" spans="1:17" ht="14.45" customHeight="1" x14ac:dyDescent="0.2">
      <c r="A565" s="569" t="s">
        <v>1720</v>
      </c>
      <c r="B565" s="570" t="s">
        <v>1543</v>
      </c>
      <c r="C565" s="570" t="s">
        <v>1544</v>
      </c>
      <c r="D565" s="570" t="s">
        <v>1625</v>
      </c>
      <c r="E565" s="570" t="s">
        <v>1626</v>
      </c>
      <c r="F565" s="587">
        <v>7</v>
      </c>
      <c r="G565" s="587">
        <v>4284</v>
      </c>
      <c r="H565" s="587">
        <v>6.9658536585365853</v>
      </c>
      <c r="I565" s="587">
        <v>612</v>
      </c>
      <c r="J565" s="587">
        <v>1</v>
      </c>
      <c r="K565" s="587">
        <v>615</v>
      </c>
      <c r="L565" s="587">
        <v>1</v>
      </c>
      <c r="M565" s="587">
        <v>615</v>
      </c>
      <c r="N565" s="587">
        <v>1</v>
      </c>
      <c r="O565" s="587">
        <v>617</v>
      </c>
      <c r="P565" s="575">
        <v>1.0032520325203251</v>
      </c>
      <c r="Q565" s="588">
        <v>617</v>
      </c>
    </row>
    <row r="566" spans="1:17" ht="14.45" customHeight="1" x14ac:dyDescent="0.2">
      <c r="A566" s="569" t="s">
        <v>1720</v>
      </c>
      <c r="B566" s="570" t="s">
        <v>1543</v>
      </c>
      <c r="C566" s="570" t="s">
        <v>1544</v>
      </c>
      <c r="D566" s="570" t="s">
        <v>1631</v>
      </c>
      <c r="E566" s="570" t="s">
        <v>1632</v>
      </c>
      <c r="F566" s="587">
        <v>2</v>
      </c>
      <c r="G566" s="587">
        <v>3536</v>
      </c>
      <c r="H566" s="587"/>
      <c r="I566" s="587">
        <v>1768</v>
      </c>
      <c r="J566" s="587"/>
      <c r="K566" s="587"/>
      <c r="L566" s="587"/>
      <c r="M566" s="587"/>
      <c r="N566" s="587"/>
      <c r="O566" s="587"/>
      <c r="P566" s="575"/>
      <c r="Q566" s="588"/>
    </row>
    <row r="567" spans="1:17" ht="14.45" customHeight="1" x14ac:dyDescent="0.2">
      <c r="A567" s="569" t="s">
        <v>1720</v>
      </c>
      <c r="B567" s="570" t="s">
        <v>1543</v>
      </c>
      <c r="C567" s="570" t="s">
        <v>1544</v>
      </c>
      <c r="D567" s="570" t="s">
        <v>1635</v>
      </c>
      <c r="E567" s="570" t="s">
        <v>1636</v>
      </c>
      <c r="F567" s="587">
        <v>3</v>
      </c>
      <c r="G567" s="587">
        <v>816</v>
      </c>
      <c r="H567" s="587">
        <v>0.59345454545454546</v>
      </c>
      <c r="I567" s="587">
        <v>272</v>
      </c>
      <c r="J567" s="587">
        <v>5</v>
      </c>
      <c r="K567" s="587">
        <v>1375</v>
      </c>
      <c r="L567" s="587">
        <v>1</v>
      </c>
      <c r="M567" s="587">
        <v>275</v>
      </c>
      <c r="N567" s="587">
        <v>2</v>
      </c>
      <c r="O567" s="587">
        <v>552</v>
      </c>
      <c r="P567" s="575">
        <v>0.40145454545454545</v>
      </c>
      <c r="Q567" s="588">
        <v>276</v>
      </c>
    </row>
    <row r="568" spans="1:17" ht="14.45" customHeight="1" x14ac:dyDescent="0.2">
      <c r="A568" s="569" t="s">
        <v>1720</v>
      </c>
      <c r="B568" s="570" t="s">
        <v>1543</v>
      </c>
      <c r="C568" s="570" t="s">
        <v>1544</v>
      </c>
      <c r="D568" s="570" t="s">
        <v>1643</v>
      </c>
      <c r="E568" s="570" t="s">
        <v>1644</v>
      </c>
      <c r="F568" s="587">
        <v>147</v>
      </c>
      <c r="G568" s="587">
        <v>6468</v>
      </c>
      <c r="H568" s="587">
        <v>1.0807017543859649</v>
      </c>
      <c r="I568" s="587">
        <v>44</v>
      </c>
      <c r="J568" s="587">
        <v>133</v>
      </c>
      <c r="K568" s="587">
        <v>5985</v>
      </c>
      <c r="L568" s="587">
        <v>1</v>
      </c>
      <c r="M568" s="587">
        <v>45</v>
      </c>
      <c r="N568" s="587">
        <v>84</v>
      </c>
      <c r="O568" s="587">
        <v>3864</v>
      </c>
      <c r="P568" s="575">
        <v>0.64561403508771931</v>
      </c>
      <c r="Q568" s="588">
        <v>46</v>
      </c>
    </row>
    <row r="569" spans="1:17" ht="14.45" customHeight="1" x14ac:dyDescent="0.2">
      <c r="A569" s="569" t="s">
        <v>1720</v>
      </c>
      <c r="B569" s="570" t="s">
        <v>1543</v>
      </c>
      <c r="C569" s="570" t="s">
        <v>1544</v>
      </c>
      <c r="D569" s="570" t="s">
        <v>1647</v>
      </c>
      <c r="E569" s="570" t="s">
        <v>1648</v>
      </c>
      <c r="F569" s="587">
        <v>11</v>
      </c>
      <c r="G569" s="587">
        <v>396</v>
      </c>
      <c r="H569" s="587">
        <v>0.89189189189189189</v>
      </c>
      <c r="I569" s="587">
        <v>36</v>
      </c>
      <c r="J569" s="587">
        <v>12</v>
      </c>
      <c r="K569" s="587">
        <v>444</v>
      </c>
      <c r="L569" s="587">
        <v>1</v>
      </c>
      <c r="M569" s="587">
        <v>37</v>
      </c>
      <c r="N569" s="587">
        <v>2</v>
      </c>
      <c r="O569" s="587">
        <v>74</v>
      </c>
      <c r="P569" s="575">
        <v>0.16666666666666666</v>
      </c>
      <c r="Q569" s="588">
        <v>37</v>
      </c>
    </row>
    <row r="570" spans="1:17" ht="14.45" customHeight="1" x14ac:dyDescent="0.2">
      <c r="A570" s="569" t="s">
        <v>1720</v>
      </c>
      <c r="B570" s="570" t="s">
        <v>1543</v>
      </c>
      <c r="C570" s="570" t="s">
        <v>1544</v>
      </c>
      <c r="D570" s="570" t="s">
        <v>1651</v>
      </c>
      <c r="E570" s="570" t="s">
        <v>1652</v>
      </c>
      <c r="F570" s="587">
        <v>5</v>
      </c>
      <c r="G570" s="587">
        <v>7465</v>
      </c>
      <c r="H570" s="587">
        <v>2.4949866310160429</v>
      </c>
      <c r="I570" s="587">
        <v>1493</v>
      </c>
      <c r="J570" s="587">
        <v>2</v>
      </c>
      <c r="K570" s="587">
        <v>2992</v>
      </c>
      <c r="L570" s="587">
        <v>1</v>
      </c>
      <c r="M570" s="587">
        <v>1496</v>
      </c>
      <c r="N570" s="587"/>
      <c r="O570" s="587"/>
      <c r="P570" s="575"/>
      <c r="Q570" s="588"/>
    </row>
    <row r="571" spans="1:17" ht="14.45" customHeight="1" x14ac:dyDescent="0.2">
      <c r="A571" s="569" t="s">
        <v>1720</v>
      </c>
      <c r="B571" s="570" t="s">
        <v>1543</v>
      </c>
      <c r="C571" s="570" t="s">
        <v>1544</v>
      </c>
      <c r="D571" s="570" t="s">
        <v>1653</v>
      </c>
      <c r="E571" s="570" t="s">
        <v>1654</v>
      </c>
      <c r="F571" s="587">
        <v>24</v>
      </c>
      <c r="G571" s="587">
        <v>7848</v>
      </c>
      <c r="H571" s="587">
        <v>1.1359096830221451</v>
      </c>
      <c r="I571" s="587">
        <v>327</v>
      </c>
      <c r="J571" s="587">
        <v>21</v>
      </c>
      <c r="K571" s="587">
        <v>6909</v>
      </c>
      <c r="L571" s="587">
        <v>1</v>
      </c>
      <c r="M571" s="587">
        <v>329</v>
      </c>
      <c r="N571" s="587">
        <v>24</v>
      </c>
      <c r="O571" s="587">
        <v>7944</v>
      </c>
      <c r="P571" s="575">
        <v>1.1498046026921407</v>
      </c>
      <c r="Q571" s="588">
        <v>331</v>
      </c>
    </row>
    <row r="572" spans="1:17" ht="14.45" customHeight="1" x14ac:dyDescent="0.2">
      <c r="A572" s="569" t="s">
        <v>1720</v>
      </c>
      <c r="B572" s="570" t="s">
        <v>1543</v>
      </c>
      <c r="C572" s="570" t="s">
        <v>1544</v>
      </c>
      <c r="D572" s="570" t="s">
        <v>1655</v>
      </c>
      <c r="E572" s="570" t="s">
        <v>1656</v>
      </c>
      <c r="F572" s="587">
        <v>4</v>
      </c>
      <c r="G572" s="587">
        <v>3552</v>
      </c>
      <c r="H572" s="587"/>
      <c r="I572" s="587">
        <v>888</v>
      </c>
      <c r="J572" s="587"/>
      <c r="K572" s="587"/>
      <c r="L572" s="587"/>
      <c r="M572" s="587"/>
      <c r="N572" s="587">
        <v>13</v>
      </c>
      <c r="O572" s="587">
        <v>11622</v>
      </c>
      <c r="P572" s="575"/>
      <c r="Q572" s="588">
        <v>894</v>
      </c>
    </row>
    <row r="573" spans="1:17" ht="14.45" customHeight="1" x14ac:dyDescent="0.2">
      <c r="A573" s="569" t="s">
        <v>1720</v>
      </c>
      <c r="B573" s="570" t="s">
        <v>1543</v>
      </c>
      <c r="C573" s="570" t="s">
        <v>1544</v>
      </c>
      <c r="D573" s="570" t="s">
        <v>1657</v>
      </c>
      <c r="E573" s="570" t="s">
        <v>1658</v>
      </c>
      <c r="F573" s="587">
        <v>2</v>
      </c>
      <c r="G573" s="587">
        <v>664</v>
      </c>
      <c r="H573" s="587">
        <v>0.49700598802395207</v>
      </c>
      <c r="I573" s="587">
        <v>332</v>
      </c>
      <c r="J573" s="587">
        <v>4</v>
      </c>
      <c r="K573" s="587">
        <v>1336</v>
      </c>
      <c r="L573" s="587">
        <v>1</v>
      </c>
      <c r="M573" s="587">
        <v>334</v>
      </c>
      <c r="N573" s="587">
        <v>2</v>
      </c>
      <c r="O573" s="587">
        <v>672</v>
      </c>
      <c r="P573" s="575">
        <v>0.50299401197604787</v>
      </c>
      <c r="Q573" s="588">
        <v>336</v>
      </c>
    </row>
    <row r="574" spans="1:17" ht="14.45" customHeight="1" x14ac:dyDescent="0.2">
      <c r="A574" s="569" t="s">
        <v>1720</v>
      </c>
      <c r="B574" s="570" t="s">
        <v>1543</v>
      </c>
      <c r="C574" s="570" t="s">
        <v>1544</v>
      </c>
      <c r="D574" s="570" t="s">
        <v>1659</v>
      </c>
      <c r="E574" s="570" t="s">
        <v>1660</v>
      </c>
      <c r="F574" s="587">
        <v>324</v>
      </c>
      <c r="G574" s="587">
        <v>84564</v>
      </c>
      <c r="H574" s="587">
        <v>0.85841318824102653</v>
      </c>
      <c r="I574" s="587">
        <v>261</v>
      </c>
      <c r="J574" s="587">
        <v>376</v>
      </c>
      <c r="K574" s="587">
        <v>98512</v>
      </c>
      <c r="L574" s="587">
        <v>1</v>
      </c>
      <c r="M574" s="587">
        <v>262</v>
      </c>
      <c r="N574" s="587">
        <v>310</v>
      </c>
      <c r="O574" s="587">
        <v>81840</v>
      </c>
      <c r="P574" s="575">
        <v>0.83076173461101188</v>
      </c>
      <c r="Q574" s="588">
        <v>264</v>
      </c>
    </row>
    <row r="575" spans="1:17" ht="14.45" customHeight="1" x14ac:dyDescent="0.2">
      <c r="A575" s="569" t="s">
        <v>1720</v>
      </c>
      <c r="B575" s="570" t="s">
        <v>1543</v>
      </c>
      <c r="C575" s="570" t="s">
        <v>1544</v>
      </c>
      <c r="D575" s="570" t="s">
        <v>1661</v>
      </c>
      <c r="E575" s="570" t="s">
        <v>1662</v>
      </c>
      <c r="F575" s="587">
        <v>4</v>
      </c>
      <c r="G575" s="587">
        <v>660</v>
      </c>
      <c r="H575" s="587">
        <v>0.79518072289156627</v>
      </c>
      <c r="I575" s="587">
        <v>165</v>
      </c>
      <c r="J575" s="587">
        <v>5</v>
      </c>
      <c r="K575" s="587">
        <v>830</v>
      </c>
      <c r="L575" s="587">
        <v>1</v>
      </c>
      <c r="M575" s="587">
        <v>166</v>
      </c>
      <c r="N575" s="587">
        <v>20</v>
      </c>
      <c r="O575" s="587">
        <v>3340</v>
      </c>
      <c r="P575" s="575">
        <v>4.024096385542169</v>
      </c>
      <c r="Q575" s="588">
        <v>167</v>
      </c>
    </row>
    <row r="576" spans="1:17" ht="14.45" customHeight="1" x14ac:dyDescent="0.2">
      <c r="A576" s="569" t="s">
        <v>1720</v>
      </c>
      <c r="B576" s="570" t="s">
        <v>1543</v>
      </c>
      <c r="C576" s="570" t="s">
        <v>1544</v>
      </c>
      <c r="D576" s="570" t="s">
        <v>1663</v>
      </c>
      <c r="E576" s="570" t="s">
        <v>1664</v>
      </c>
      <c r="F576" s="587">
        <v>1</v>
      </c>
      <c r="G576" s="587">
        <v>1078</v>
      </c>
      <c r="H576" s="587"/>
      <c r="I576" s="587">
        <v>1078</v>
      </c>
      <c r="J576" s="587"/>
      <c r="K576" s="587"/>
      <c r="L576" s="587"/>
      <c r="M576" s="587"/>
      <c r="N576" s="587"/>
      <c r="O576" s="587"/>
      <c r="P576" s="575"/>
      <c r="Q576" s="588"/>
    </row>
    <row r="577" spans="1:17" ht="14.45" customHeight="1" x14ac:dyDescent="0.2">
      <c r="A577" s="569" t="s">
        <v>1720</v>
      </c>
      <c r="B577" s="570" t="s">
        <v>1543</v>
      </c>
      <c r="C577" s="570" t="s">
        <v>1544</v>
      </c>
      <c r="D577" s="570" t="s">
        <v>1665</v>
      </c>
      <c r="E577" s="570" t="s">
        <v>1666</v>
      </c>
      <c r="F577" s="587">
        <v>1</v>
      </c>
      <c r="G577" s="587">
        <v>152</v>
      </c>
      <c r="H577" s="587">
        <v>0.2</v>
      </c>
      <c r="I577" s="587">
        <v>152</v>
      </c>
      <c r="J577" s="587">
        <v>5</v>
      </c>
      <c r="K577" s="587">
        <v>760</v>
      </c>
      <c r="L577" s="587">
        <v>1</v>
      </c>
      <c r="M577" s="587">
        <v>152</v>
      </c>
      <c r="N577" s="587">
        <v>2</v>
      </c>
      <c r="O577" s="587">
        <v>306</v>
      </c>
      <c r="P577" s="575">
        <v>0.4026315789473684</v>
      </c>
      <c r="Q577" s="588">
        <v>153</v>
      </c>
    </row>
    <row r="578" spans="1:17" ht="14.45" customHeight="1" x14ac:dyDescent="0.2">
      <c r="A578" s="569" t="s">
        <v>1721</v>
      </c>
      <c r="B578" s="570" t="s">
        <v>1543</v>
      </c>
      <c r="C578" s="570" t="s">
        <v>1544</v>
      </c>
      <c r="D578" s="570" t="s">
        <v>1545</v>
      </c>
      <c r="E578" s="570" t="s">
        <v>1546</v>
      </c>
      <c r="F578" s="587">
        <v>259</v>
      </c>
      <c r="G578" s="587">
        <v>45066</v>
      </c>
      <c r="H578" s="587">
        <v>0.78512195121951223</v>
      </c>
      <c r="I578" s="587">
        <v>174</v>
      </c>
      <c r="J578" s="587">
        <v>328</v>
      </c>
      <c r="K578" s="587">
        <v>57400</v>
      </c>
      <c r="L578" s="587">
        <v>1</v>
      </c>
      <c r="M578" s="587">
        <v>175</v>
      </c>
      <c r="N578" s="587">
        <v>368</v>
      </c>
      <c r="O578" s="587">
        <v>64768</v>
      </c>
      <c r="P578" s="575">
        <v>1.1283623693379792</v>
      </c>
      <c r="Q578" s="588">
        <v>176</v>
      </c>
    </row>
    <row r="579" spans="1:17" ht="14.45" customHeight="1" x14ac:dyDescent="0.2">
      <c r="A579" s="569" t="s">
        <v>1721</v>
      </c>
      <c r="B579" s="570" t="s">
        <v>1543</v>
      </c>
      <c r="C579" s="570" t="s">
        <v>1544</v>
      </c>
      <c r="D579" s="570" t="s">
        <v>1559</v>
      </c>
      <c r="E579" s="570" t="s">
        <v>1560</v>
      </c>
      <c r="F579" s="587">
        <v>12</v>
      </c>
      <c r="G579" s="587">
        <v>12840</v>
      </c>
      <c r="H579" s="587">
        <v>0.70390877693108933</v>
      </c>
      <c r="I579" s="587">
        <v>1070</v>
      </c>
      <c r="J579" s="587">
        <v>17</v>
      </c>
      <c r="K579" s="587">
        <v>18241</v>
      </c>
      <c r="L579" s="587">
        <v>1</v>
      </c>
      <c r="M579" s="587">
        <v>1073</v>
      </c>
      <c r="N579" s="587">
        <v>43</v>
      </c>
      <c r="O579" s="587">
        <v>46225</v>
      </c>
      <c r="P579" s="575">
        <v>2.5341264185077574</v>
      </c>
      <c r="Q579" s="588">
        <v>1075</v>
      </c>
    </row>
    <row r="580" spans="1:17" ht="14.45" customHeight="1" x14ac:dyDescent="0.2">
      <c r="A580" s="569" t="s">
        <v>1721</v>
      </c>
      <c r="B580" s="570" t="s">
        <v>1543</v>
      </c>
      <c r="C580" s="570" t="s">
        <v>1544</v>
      </c>
      <c r="D580" s="570" t="s">
        <v>1561</v>
      </c>
      <c r="E580" s="570" t="s">
        <v>1562</v>
      </c>
      <c r="F580" s="587">
        <v>142</v>
      </c>
      <c r="G580" s="587">
        <v>6532</v>
      </c>
      <c r="H580" s="587">
        <v>0.71638517218688313</v>
      </c>
      <c r="I580" s="587">
        <v>46</v>
      </c>
      <c r="J580" s="587">
        <v>194</v>
      </c>
      <c r="K580" s="587">
        <v>9118</v>
      </c>
      <c r="L580" s="587">
        <v>1</v>
      </c>
      <c r="M580" s="587">
        <v>47</v>
      </c>
      <c r="N580" s="587">
        <v>188</v>
      </c>
      <c r="O580" s="587">
        <v>8836</v>
      </c>
      <c r="P580" s="575">
        <v>0.96907216494845361</v>
      </c>
      <c r="Q580" s="588">
        <v>47</v>
      </c>
    </row>
    <row r="581" spans="1:17" ht="14.45" customHeight="1" x14ac:dyDescent="0.2">
      <c r="A581" s="569" t="s">
        <v>1721</v>
      </c>
      <c r="B581" s="570" t="s">
        <v>1543</v>
      </c>
      <c r="C581" s="570" t="s">
        <v>1544</v>
      </c>
      <c r="D581" s="570" t="s">
        <v>1563</v>
      </c>
      <c r="E581" s="570" t="s">
        <v>1564</v>
      </c>
      <c r="F581" s="587">
        <v>12</v>
      </c>
      <c r="G581" s="587">
        <v>4164</v>
      </c>
      <c r="H581" s="587">
        <v>0.4786206896551724</v>
      </c>
      <c r="I581" s="587">
        <v>347</v>
      </c>
      <c r="J581" s="587">
        <v>25</v>
      </c>
      <c r="K581" s="587">
        <v>8700</v>
      </c>
      <c r="L581" s="587">
        <v>1</v>
      </c>
      <c r="M581" s="587">
        <v>348</v>
      </c>
      <c r="N581" s="587">
        <v>48</v>
      </c>
      <c r="O581" s="587">
        <v>16704</v>
      </c>
      <c r="P581" s="575">
        <v>1.92</v>
      </c>
      <c r="Q581" s="588">
        <v>348</v>
      </c>
    </row>
    <row r="582" spans="1:17" ht="14.45" customHeight="1" x14ac:dyDescent="0.2">
      <c r="A582" s="569" t="s">
        <v>1721</v>
      </c>
      <c r="B582" s="570" t="s">
        <v>1543</v>
      </c>
      <c r="C582" s="570" t="s">
        <v>1544</v>
      </c>
      <c r="D582" s="570" t="s">
        <v>1565</v>
      </c>
      <c r="E582" s="570" t="s">
        <v>1566</v>
      </c>
      <c r="F582" s="587"/>
      <c r="G582" s="587"/>
      <c r="H582" s="587"/>
      <c r="I582" s="587"/>
      <c r="J582" s="587">
        <v>12</v>
      </c>
      <c r="K582" s="587">
        <v>612</v>
      </c>
      <c r="L582" s="587">
        <v>1</v>
      </c>
      <c r="M582" s="587">
        <v>51</v>
      </c>
      <c r="N582" s="587">
        <v>44</v>
      </c>
      <c r="O582" s="587">
        <v>2288</v>
      </c>
      <c r="P582" s="575">
        <v>3.738562091503268</v>
      </c>
      <c r="Q582" s="588">
        <v>52</v>
      </c>
    </row>
    <row r="583" spans="1:17" ht="14.45" customHeight="1" x14ac:dyDescent="0.2">
      <c r="A583" s="569" t="s">
        <v>1721</v>
      </c>
      <c r="B583" s="570" t="s">
        <v>1543</v>
      </c>
      <c r="C583" s="570" t="s">
        <v>1544</v>
      </c>
      <c r="D583" s="570" t="s">
        <v>1569</v>
      </c>
      <c r="E583" s="570" t="s">
        <v>1570</v>
      </c>
      <c r="F583" s="587">
        <v>79</v>
      </c>
      <c r="G583" s="587">
        <v>29783</v>
      </c>
      <c r="H583" s="587">
        <v>0.8039898499082172</v>
      </c>
      <c r="I583" s="587">
        <v>377</v>
      </c>
      <c r="J583" s="587">
        <v>98</v>
      </c>
      <c r="K583" s="587">
        <v>37044</v>
      </c>
      <c r="L583" s="587">
        <v>1</v>
      </c>
      <c r="M583" s="587">
        <v>378</v>
      </c>
      <c r="N583" s="587">
        <v>159</v>
      </c>
      <c r="O583" s="587">
        <v>60102</v>
      </c>
      <c r="P583" s="575">
        <v>1.6224489795918366</v>
      </c>
      <c r="Q583" s="588">
        <v>378</v>
      </c>
    </row>
    <row r="584" spans="1:17" ht="14.45" customHeight="1" x14ac:dyDescent="0.2">
      <c r="A584" s="569" t="s">
        <v>1721</v>
      </c>
      <c r="B584" s="570" t="s">
        <v>1543</v>
      </c>
      <c r="C584" s="570" t="s">
        <v>1544</v>
      </c>
      <c r="D584" s="570" t="s">
        <v>1573</v>
      </c>
      <c r="E584" s="570" t="s">
        <v>1574</v>
      </c>
      <c r="F584" s="587">
        <v>21</v>
      </c>
      <c r="G584" s="587">
        <v>11004</v>
      </c>
      <c r="H584" s="587">
        <v>0.47636363636363638</v>
      </c>
      <c r="I584" s="587">
        <v>524</v>
      </c>
      <c r="J584" s="587">
        <v>44</v>
      </c>
      <c r="K584" s="587">
        <v>23100</v>
      </c>
      <c r="L584" s="587">
        <v>1</v>
      </c>
      <c r="M584" s="587">
        <v>525</v>
      </c>
      <c r="N584" s="587">
        <v>44</v>
      </c>
      <c r="O584" s="587">
        <v>23100</v>
      </c>
      <c r="P584" s="575">
        <v>1</v>
      </c>
      <c r="Q584" s="588">
        <v>525</v>
      </c>
    </row>
    <row r="585" spans="1:17" ht="14.45" customHeight="1" x14ac:dyDescent="0.2">
      <c r="A585" s="569" t="s">
        <v>1721</v>
      </c>
      <c r="B585" s="570" t="s">
        <v>1543</v>
      </c>
      <c r="C585" s="570" t="s">
        <v>1544</v>
      </c>
      <c r="D585" s="570" t="s">
        <v>1575</v>
      </c>
      <c r="E585" s="570" t="s">
        <v>1576</v>
      </c>
      <c r="F585" s="587">
        <v>15</v>
      </c>
      <c r="G585" s="587">
        <v>855</v>
      </c>
      <c r="H585" s="587">
        <v>4.9137931034482758</v>
      </c>
      <c r="I585" s="587">
        <v>57</v>
      </c>
      <c r="J585" s="587">
        <v>3</v>
      </c>
      <c r="K585" s="587">
        <v>174</v>
      </c>
      <c r="L585" s="587">
        <v>1</v>
      </c>
      <c r="M585" s="587">
        <v>58</v>
      </c>
      <c r="N585" s="587">
        <v>12</v>
      </c>
      <c r="O585" s="587">
        <v>696</v>
      </c>
      <c r="P585" s="575">
        <v>4</v>
      </c>
      <c r="Q585" s="588">
        <v>58</v>
      </c>
    </row>
    <row r="586" spans="1:17" ht="14.45" customHeight="1" x14ac:dyDescent="0.2">
      <c r="A586" s="569" t="s">
        <v>1721</v>
      </c>
      <c r="B586" s="570" t="s">
        <v>1543</v>
      </c>
      <c r="C586" s="570" t="s">
        <v>1544</v>
      </c>
      <c r="D586" s="570" t="s">
        <v>1577</v>
      </c>
      <c r="E586" s="570" t="s">
        <v>1578</v>
      </c>
      <c r="F586" s="587">
        <v>3</v>
      </c>
      <c r="G586" s="587">
        <v>675</v>
      </c>
      <c r="H586" s="587">
        <v>1.4933628318584071</v>
      </c>
      <c r="I586" s="587">
        <v>225</v>
      </c>
      <c r="J586" s="587">
        <v>2</v>
      </c>
      <c r="K586" s="587">
        <v>452</v>
      </c>
      <c r="L586" s="587">
        <v>1</v>
      </c>
      <c r="M586" s="587">
        <v>226</v>
      </c>
      <c r="N586" s="587">
        <v>4</v>
      </c>
      <c r="O586" s="587">
        <v>908</v>
      </c>
      <c r="P586" s="575">
        <v>2.0088495575221237</v>
      </c>
      <c r="Q586" s="588">
        <v>227</v>
      </c>
    </row>
    <row r="587" spans="1:17" ht="14.45" customHeight="1" x14ac:dyDescent="0.2">
      <c r="A587" s="569" t="s">
        <v>1721</v>
      </c>
      <c r="B587" s="570" t="s">
        <v>1543</v>
      </c>
      <c r="C587" s="570" t="s">
        <v>1544</v>
      </c>
      <c r="D587" s="570" t="s">
        <v>1579</v>
      </c>
      <c r="E587" s="570" t="s">
        <v>1580</v>
      </c>
      <c r="F587" s="587">
        <v>3</v>
      </c>
      <c r="G587" s="587">
        <v>1662</v>
      </c>
      <c r="H587" s="587">
        <v>1.4972972972972973</v>
      </c>
      <c r="I587" s="587">
        <v>554</v>
      </c>
      <c r="J587" s="587">
        <v>2</v>
      </c>
      <c r="K587" s="587">
        <v>1110</v>
      </c>
      <c r="L587" s="587">
        <v>1</v>
      </c>
      <c r="M587" s="587">
        <v>555</v>
      </c>
      <c r="N587" s="587">
        <v>3</v>
      </c>
      <c r="O587" s="587">
        <v>1671</v>
      </c>
      <c r="P587" s="575">
        <v>1.5054054054054054</v>
      </c>
      <c r="Q587" s="588">
        <v>557</v>
      </c>
    </row>
    <row r="588" spans="1:17" ht="14.45" customHeight="1" x14ac:dyDescent="0.2">
      <c r="A588" s="569" t="s">
        <v>1721</v>
      </c>
      <c r="B588" s="570" t="s">
        <v>1543</v>
      </c>
      <c r="C588" s="570" t="s">
        <v>1544</v>
      </c>
      <c r="D588" s="570" t="s">
        <v>1581</v>
      </c>
      <c r="E588" s="570" t="s">
        <v>1582</v>
      </c>
      <c r="F588" s="587">
        <v>1</v>
      </c>
      <c r="G588" s="587">
        <v>214</v>
      </c>
      <c r="H588" s="587">
        <v>0.49537037037037035</v>
      </c>
      <c r="I588" s="587">
        <v>214</v>
      </c>
      <c r="J588" s="587">
        <v>2</v>
      </c>
      <c r="K588" s="587">
        <v>432</v>
      </c>
      <c r="L588" s="587">
        <v>1</v>
      </c>
      <c r="M588" s="587">
        <v>216</v>
      </c>
      <c r="N588" s="587"/>
      <c r="O588" s="587"/>
      <c r="P588" s="575"/>
      <c r="Q588" s="588"/>
    </row>
    <row r="589" spans="1:17" ht="14.45" customHeight="1" x14ac:dyDescent="0.2">
      <c r="A589" s="569" t="s">
        <v>1721</v>
      </c>
      <c r="B589" s="570" t="s">
        <v>1543</v>
      </c>
      <c r="C589" s="570" t="s">
        <v>1544</v>
      </c>
      <c r="D589" s="570" t="s">
        <v>1589</v>
      </c>
      <c r="E589" s="570" t="s">
        <v>1590</v>
      </c>
      <c r="F589" s="587">
        <v>74</v>
      </c>
      <c r="G589" s="587">
        <v>1258</v>
      </c>
      <c r="H589" s="587">
        <v>0.77083333333333337</v>
      </c>
      <c r="I589" s="587">
        <v>17</v>
      </c>
      <c r="J589" s="587">
        <v>96</v>
      </c>
      <c r="K589" s="587">
        <v>1632</v>
      </c>
      <c r="L589" s="587">
        <v>1</v>
      </c>
      <c r="M589" s="587">
        <v>17</v>
      </c>
      <c r="N589" s="587">
        <v>172</v>
      </c>
      <c r="O589" s="587">
        <v>2924</v>
      </c>
      <c r="P589" s="575">
        <v>1.7916666666666667</v>
      </c>
      <c r="Q589" s="588">
        <v>17</v>
      </c>
    </row>
    <row r="590" spans="1:17" ht="14.45" customHeight="1" x14ac:dyDescent="0.2">
      <c r="A590" s="569" t="s">
        <v>1721</v>
      </c>
      <c r="B590" s="570" t="s">
        <v>1543</v>
      </c>
      <c r="C590" s="570" t="s">
        <v>1544</v>
      </c>
      <c r="D590" s="570" t="s">
        <v>1591</v>
      </c>
      <c r="E590" s="570" t="s">
        <v>1592</v>
      </c>
      <c r="F590" s="587">
        <v>1</v>
      </c>
      <c r="G590" s="587">
        <v>143</v>
      </c>
      <c r="H590" s="587">
        <v>0.99305555555555558</v>
      </c>
      <c r="I590" s="587">
        <v>143</v>
      </c>
      <c r="J590" s="587">
        <v>1</v>
      </c>
      <c r="K590" s="587">
        <v>144</v>
      </c>
      <c r="L590" s="587">
        <v>1</v>
      </c>
      <c r="M590" s="587">
        <v>144</v>
      </c>
      <c r="N590" s="587">
        <v>4</v>
      </c>
      <c r="O590" s="587">
        <v>580</v>
      </c>
      <c r="P590" s="575">
        <v>4.0277777777777777</v>
      </c>
      <c r="Q590" s="588">
        <v>145</v>
      </c>
    </row>
    <row r="591" spans="1:17" ht="14.45" customHeight="1" x14ac:dyDescent="0.2">
      <c r="A591" s="569" t="s">
        <v>1721</v>
      </c>
      <c r="B591" s="570" t="s">
        <v>1543</v>
      </c>
      <c r="C591" s="570" t="s">
        <v>1544</v>
      </c>
      <c r="D591" s="570" t="s">
        <v>1593</v>
      </c>
      <c r="E591" s="570" t="s">
        <v>1594</v>
      </c>
      <c r="F591" s="587">
        <v>1</v>
      </c>
      <c r="G591" s="587">
        <v>65</v>
      </c>
      <c r="H591" s="587">
        <v>0.32828282828282829</v>
      </c>
      <c r="I591" s="587">
        <v>65</v>
      </c>
      <c r="J591" s="587">
        <v>3</v>
      </c>
      <c r="K591" s="587">
        <v>198</v>
      </c>
      <c r="L591" s="587">
        <v>1</v>
      </c>
      <c r="M591" s="587">
        <v>66</v>
      </c>
      <c r="N591" s="587">
        <v>3</v>
      </c>
      <c r="O591" s="587">
        <v>201</v>
      </c>
      <c r="P591" s="575">
        <v>1.0151515151515151</v>
      </c>
      <c r="Q591" s="588">
        <v>67</v>
      </c>
    </row>
    <row r="592" spans="1:17" ht="14.45" customHeight="1" x14ac:dyDescent="0.2">
      <c r="A592" s="569" t="s">
        <v>1721</v>
      </c>
      <c r="B592" s="570" t="s">
        <v>1543</v>
      </c>
      <c r="C592" s="570" t="s">
        <v>1544</v>
      </c>
      <c r="D592" s="570" t="s">
        <v>1597</v>
      </c>
      <c r="E592" s="570" t="s">
        <v>1598</v>
      </c>
      <c r="F592" s="587">
        <v>396</v>
      </c>
      <c r="G592" s="587">
        <v>54252</v>
      </c>
      <c r="H592" s="587">
        <v>0.81057821604661584</v>
      </c>
      <c r="I592" s="587">
        <v>137</v>
      </c>
      <c r="J592" s="587">
        <v>485</v>
      </c>
      <c r="K592" s="587">
        <v>66930</v>
      </c>
      <c r="L592" s="587">
        <v>1</v>
      </c>
      <c r="M592" s="587">
        <v>138</v>
      </c>
      <c r="N592" s="587">
        <v>446</v>
      </c>
      <c r="O592" s="587">
        <v>61994</v>
      </c>
      <c r="P592" s="575">
        <v>0.92625130733602268</v>
      </c>
      <c r="Q592" s="588">
        <v>139</v>
      </c>
    </row>
    <row r="593" spans="1:17" ht="14.45" customHeight="1" x14ac:dyDescent="0.2">
      <c r="A593" s="569" t="s">
        <v>1721</v>
      </c>
      <c r="B593" s="570" t="s">
        <v>1543</v>
      </c>
      <c r="C593" s="570" t="s">
        <v>1544</v>
      </c>
      <c r="D593" s="570" t="s">
        <v>1599</v>
      </c>
      <c r="E593" s="570" t="s">
        <v>1600</v>
      </c>
      <c r="F593" s="587">
        <v>101</v>
      </c>
      <c r="G593" s="587">
        <v>9191</v>
      </c>
      <c r="H593" s="587">
        <v>1.5369565217391303</v>
      </c>
      <c r="I593" s="587">
        <v>91</v>
      </c>
      <c r="J593" s="587">
        <v>65</v>
      </c>
      <c r="K593" s="587">
        <v>5980</v>
      </c>
      <c r="L593" s="587">
        <v>1</v>
      </c>
      <c r="M593" s="587">
        <v>92</v>
      </c>
      <c r="N593" s="587">
        <v>156</v>
      </c>
      <c r="O593" s="587">
        <v>14508</v>
      </c>
      <c r="P593" s="575">
        <v>2.4260869565217393</v>
      </c>
      <c r="Q593" s="588">
        <v>93</v>
      </c>
    </row>
    <row r="594" spans="1:17" ht="14.45" customHeight="1" x14ac:dyDescent="0.2">
      <c r="A594" s="569" t="s">
        <v>1721</v>
      </c>
      <c r="B594" s="570" t="s">
        <v>1543</v>
      </c>
      <c r="C594" s="570" t="s">
        <v>1544</v>
      </c>
      <c r="D594" s="570" t="s">
        <v>1601</v>
      </c>
      <c r="E594" s="570" t="s">
        <v>1602</v>
      </c>
      <c r="F594" s="587">
        <v>3</v>
      </c>
      <c r="G594" s="587">
        <v>414</v>
      </c>
      <c r="H594" s="587">
        <v>0.59142857142857141</v>
      </c>
      <c r="I594" s="587">
        <v>138</v>
      </c>
      <c r="J594" s="587">
        <v>5</v>
      </c>
      <c r="K594" s="587">
        <v>700</v>
      </c>
      <c r="L594" s="587">
        <v>1</v>
      </c>
      <c r="M594" s="587">
        <v>140</v>
      </c>
      <c r="N594" s="587">
        <v>1</v>
      </c>
      <c r="O594" s="587">
        <v>141</v>
      </c>
      <c r="P594" s="575">
        <v>0.20142857142857143</v>
      </c>
      <c r="Q594" s="588">
        <v>141</v>
      </c>
    </row>
    <row r="595" spans="1:17" ht="14.45" customHeight="1" x14ac:dyDescent="0.2">
      <c r="A595" s="569" t="s">
        <v>1721</v>
      </c>
      <c r="B595" s="570" t="s">
        <v>1543</v>
      </c>
      <c r="C595" s="570" t="s">
        <v>1544</v>
      </c>
      <c r="D595" s="570" t="s">
        <v>1603</v>
      </c>
      <c r="E595" s="570" t="s">
        <v>1604</v>
      </c>
      <c r="F595" s="587">
        <v>14</v>
      </c>
      <c r="G595" s="587">
        <v>924</v>
      </c>
      <c r="H595" s="587">
        <v>1.3791044776119403</v>
      </c>
      <c r="I595" s="587">
        <v>66</v>
      </c>
      <c r="J595" s="587">
        <v>10</v>
      </c>
      <c r="K595" s="587">
        <v>670</v>
      </c>
      <c r="L595" s="587">
        <v>1</v>
      </c>
      <c r="M595" s="587">
        <v>67</v>
      </c>
      <c r="N595" s="587">
        <v>24</v>
      </c>
      <c r="O595" s="587">
        <v>1608</v>
      </c>
      <c r="P595" s="575">
        <v>2.4</v>
      </c>
      <c r="Q595" s="588">
        <v>67</v>
      </c>
    </row>
    <row r="596" spans="1:17" ht="14.45" customHeight="1" x14ac:dyDescent="0.2">
      <c r="A596" s="569" t="s">
        <v>1721</v>
      </c>
      <c r="B596" s="570" t="s">
        <v>1543</v>
      </c>
      <c r="C596" s="570" t="s">
        <v>1544</v>
      </c>
      <c r="D596" s="570" t="s">
        <v>1605</v>
      </c>
      <c r="E596" s="570" t="s">
        <v>1606</v>
      </c>
      <c r="F596" s="587">
        <v>92</v>
      </c>
      <c r="G596" s="587">
        <v>30176</v>
      </c>
      <c r="H596" s="587">
        <v>0.92646833072364987</v>
      </c>
      <c r="I596" s="587">
        <v>328</v>
      </c>
      <c r="J596" s="587">
        <v>99</v>
      </c>
      <c r="K596" s="587">
        <v>32571</v>
      </c>
      <c r="L596" s="587">
        <v>1</v>
      </c>
      <c r="M596" s="587">
        <v>329</v>
      </c>
      <c r="N596" s="587">
        <v>193</v>
      </c>
      <c r="O596" s="587">
        <v>63497</v>
      </c>
      <c r="P596" s="575">
        <v>1.9494949494949494</v>
      </c>
      <c r="Q596" s="588">
        <v>329</v>
      </c>
    </row>
    <row r="597" spans="1:17" ht="14.45" customHeight="1" x14ac:dyDescent="0.2">
      <c r="A597" s="569" t="s">
        <v>1721</v>
      </c>
      <c r="B597" s="570" t="s">
        <v>1543</v>
      </c>
      <c r="C597" s="570" t="s">
        <v>1544</v>
      </c>
      <c r="D597" s="570" t="s">
        <v>1613</v>
      </c>
      <c r="E597" s="570" t="s">
        <v>1614</v>
      </c>
      <c r="F597" s="587">
        <v>61</v>
      </c>
      <c r="G597" s="587">
        <v>3111</v>
      </c>
      <c r="H597" s="587">
        <v>0.7038461538461539</v>
      </c>
      <c r="I597" s="587">
        <v>51</v>
      </c>
      <c r="J597" s="587">
        <v>85</v>
      </c>
      <c r="K597" s="587">
        <v>4420</v>
      </c>
      <c r="L597" s="587">
        <v>1</v>
      </c>
      <c r="M597" s="587">
        <v>52</v>
      </c>
      <c r="N597" s="587">
        <v>96</v>
      </c>
      <c r="O597" s="587">
        <v>4992</v>
      </c>
      <c r="P597" s="575">
        <v>1.1294117647058823</v>
      </c>
      <c r="Q597" s="588">
        <v>52</v>
      </c>
    </row>
    <row r="598" spans="1:17" ht="14.45" customHeight="1" x14ac:dyDescent="0.2">
      <c r="A598" s="569" t="s">
        <v>1721</v>
      </c>
      <c r="B598" s="570" t="s">
        <v>1543</v>
      </c>
      <c r="C598" s="570" t="s">
        <v>1544</v>
      </c>
      <c r="D598" s="570" t="s">
        <v>1621</v>
      </c>
      <c r="E598" s="570" t="s">
        <v>1622</v>
      </c>
      <c r="F598" s="587">
        <v>1</v>
      </c>
      <c r="G598" s="587">
        <v>207</v>
      </c>
      <c r="H598" s="587"/>
      <c r="I598" s="587">
        <v>207</v>
      </c>
      <c r="J598" s="587"/>
      <c r="K598" s="587"/>
      <c r="L598" s="587"/>
      <c r="M598" s="587"/>
      <c r="N598" s="587">
        <v>1</v>
      </c>
      <c r="O598" s="587">
        <v>211</v>
      </c>
      <c r="P598" s="575"/>
      <c r="Q598" s="588">
        <v>211</v>
      </c>
    </row>
    <row r="599" spans="1:17" ht="14.45" customHeight="1" x14ac:dyDescent="0.2">
      <c r="A599" s="569" t="s">
        <v>1721</v>
      </c>
      <c r="B599" s="570" t="s">
        <v>1543</v>
      </c>
      <c r="C599" s="570" t="s">
        <v>1544</v>
      </c>
      <c r="D599" s="570" t="s">
        <v>1623</v>
      </c>
      <c r="E599" s="570" t="s">
        <v>1624</v>
      </c>
      <c r="F599" s="587"/>
      <c r="G599" s="587"/>
      <c r="H599" s="587"/>
      <c r="I599" s="587"/>
      <c r="J599" s="587">
        <v>2</v>
      </c>
      <c r="K599" s="587">
        <v>1528</v>
      </c>
      <c r="L599" s="587">
        <v>1</v>
      </c>
      <c r="M599" s="587">
        <v>764</v>
      </c>
      <c r="N599" s="587">
        <v>1</v>
      </c>
      <c r="O599" s="587">
        <v>764</v>
      </c>
      <c r="P599" s="575">
        <v>0.5</v>
      </c>
      <c r="Q599" s="588">
        <v>764</v>
      </c>
    </row>
    <row r="600" spans="1:17" ht="14.45" customHeight="1" x14ac:dyDescent="0.2">
      <c r="A600" s="569" t="s">
        <v>1721</v>
      </c>
      <c r="B600" s="570" t="s">
        <v>1543</v>
      </c>
      <c r="C600" s="570" t="s">
        <v>1544</v>
      </c>
      <c r="D600" s="570" t="s">
        <v>1625</v>
      </c>
      <c r="E600" s="570" t="s">
        <v>1626</v>
      </c>
      <c r="F600" s="587">
        <v>13</v>
      </c>
      <c r="G600" s="587">
        <v>7956</v>
      </c>
      <c r="H600" s="587">
        <v>0.64682926829268295</v>
      </c>
      <c r="I600" s="587">
        <v>612</v>
      </c>
      <c r="J600" s="587">
        <v>20</v>
      </c>
      <c r="K600" s="587">
        <v>12300</v>
      </c>
      <c r="L600" s="587">
        <v>1</v>
      </c>
      <c r="M600" s="587">
        <v>615</v>
      </c>
      <c r="N600" s="587">
        <v>16</v>
      </c>
      <c r="O600" s="587">
        <v>9872</v>
      </c>
      <c r="P600" s="575">
        <v>0.80260162601626017</v>
      </c>
      <c r="Q600" s="588">
        <v>617</v>
      </c>
    </row>
    <row r="601" spans="1:17" ht="14.45" customHeight="1" x14ac:dyDescent="0.2">
      <c r="A601" s="569" t="s">
        <v>1721</v>
      </c>
      <c r="B601" s="570" t="s">
        <v>1543</v>
      </c>
      <c r="C601" s="570" t="s">
        <v>1544</v>
      </c>
      <c r="D601" s="570" t="s">
        <v>1627</v>
      </c>
      <c r="E601" s="570" t="s">
        <v>1628</v>
      </c>
      <c r="F601" s="587"/>
      <c r="G601" s="587"/>
      <c r="H601" s="587"/>
      <c r="I601" s="587"/>
      <c r="J601" s="587"/>
      <c r="K601" s="587"/>
      <c r="L601" s="587"/>
      <c r="M601" s="587"/>
      <c r="N601" s="587">
        <v>0</v>
      </c>
      <c r="O601" s="587">
        <v>0</v>
      </c>
      <c r="P601" s="575"/>
      <c r="Q601" s="588"/>
    </row>
    <row r="602" spans="1:17" ht="14.45" customHeight="1" x14ac:dyDescent="0.2">
      <c r="A602" s="569" t="s">
        <v>1721</v>
      </c>
      <c r="B602" s="570" t="s">
        <v>1543</v>
      </c>
      <c r="C602" s="570" t="s">
        <v>1544</v>
      </c>
      <c r="D602" s="570" t="s">
        <v>1635</v>
      </c>
      <c r="E602" s="570" t="s">
        <v>1636</v>
      </c>
      <c r="F602" s="587">
        <v>1</v>
      </c>
      <c r="G602" s="587">
        <v>272</v>
      </c>
      <c r="H602" s="587">
        <v>0.49454545454545457</v>
      </c>
      <c r="I602" s="587">
        <v>272</v>
      </c>
      <c r="J602" s="587">
        <v>2</v>
      </c>
      <c r="K602" s="587">
        <v>550</v>
      </c>
      <c r="L602" s="587">
        <v>1</v>
      </c>
      <c r="M602" s="587">
        <v>275</v>
      </c>
      <c r="N602" s="587"/>
      <c r="O602" s="587"/>
      <c r="P602" s="575"/>
      <c r="Q602" s="588"/>
    </row>
    <row r="603" spans="1:17" ht="14.45" customHeight="1" x14ac:dyDescent="0.2">
      <c r="A603" s="569" t="s">
        <v>1721</v>
      </c>
      <c r="B603" s="570" t="s">
        <v>1543</v>
      </c>
      <c r="C603" s="570" t="s">
        <v>1544</v>
      </c>
      <c r="D603" s="570" t="s">
        <v>1645</v>
      </c>
      <c r="E603" s="570" t="s">
        <v>1646</v>
      </c>
      <c r="F603" s="587">
        <v>1</v>
      </c>
      <c r="G603" s="587">
        <v>377</v>
      </c>
      <c r="H603" s="587"/>
      <c r="I603" s="587">
        <v>377</v>
      </c>
      <c r="J603" s="587"/>
      <c r="K603" s="587"/>
      <c r="L603" s="587"/>
      <c r="M603" s="587"/>
      <c r="N603" s="587"/>
      <c r="O603" s="587"/>
      <c r="P603" s="575"/>
      <c r="Q603" s="588"/>
    </row>
    <row r="604" spans="1:17" ht="14.45" customHeight="1" x14ac:dyDescent="0.2">
      <c r="A604" s="569" t="s">
        <v>1721</v>
      </c>
      <c r="B604" s="570" t="s">
        <v>1543</v>
      </c>
      <c r="C604" s="570" t="s">
        <v>1544</v>
      </c>
      <c r="D604" s="570" t="s">
        <v>1651</v>
      </c>
      <c r="E604" s="570" t="s">
        <v>1652</v>
      </c>
      <c r="F604" s="587">
        <v>20</v>
      </c>
      <c r="G604" s="587">
        <v>29860</v>
      </c>
      <c r="H604" s="587">
        <v>19.959893048128343</v>
      </c>
      <c r="I604" s="587">
        <v>1493</v>
      </c>
      <c r="J604" s="587">
        <v>1</v>
      </c>
      <c r="K604" s="587">
        <v>1496</v>
      </c>
      <c r="L604" s="587">
        <v>1</v>
      </c>
      <c r="M604" s="587">
        <v>1496</v>
      </c>
      <c r="N604" s="587">
        <v>10</v>
      </c>
      <c r="O604" s="587">
        <v>14980</v>
      </c>
      <c r="P604" s="575">
        <v>10.01336898395722</v>
      </c>
      <c r="Q604" s="588">
        <v>1498</v>
      </c>
    </row>
    <row r="605" spans="1:17" ht="14.45" customHeight="1" x14ac:dyDescent="0.2">
      <c r="A605" s="569" t="s">
        <v>1721</v>
      </c>
      <c r="B605" s="570" t="s">
        <v>1543</v>
      </c>
      <c r="C605" s="570" t="s">
        <v>1544</v>
      </c>
      <c r="D605" s="570" t="s">
        <v>1653</v>
      </c>
      <c r="E605" s="570" t="s">
        <v>1654</v>
      </c>
      <c r="F605" s="587">
        <v>20</v>
      </c>
      <c r="G605" s="587">
        <v>6540</v>
      </c>
      <c r="H605" s="587">
        <v>1.3252279635258359</v>
      </c>
      <c r="I605" s="587">
        <v>327</v>
      </c>
      <c r="J605" s="587">
        <v>15</v>
      </c>
      <c r="K605" s="587">
        <v>4935</v>
      </c>
      <c r="L605" s="587">
        <v>1</v>
      </c>
      <c r="M605" s="587">
        <v>329</v>
      </c>
      <c r="N605" s="587">
        <v>17</v>
      </c>
      <c r="O605" s="587">
        <v>5627</v>
      </c>
      <c r="P605" s="575">
        <v>1.1402228976697062</v>
      </c>
      <c r="Q605" s="588">
        <v>331</v>
      </c>
    </row>
    <row r="606" spans="1:17" ht="14.45" customHeight="1" x14ac:dyDescent="0.2">
      <c r="A606" s="569" t="s">
        <v>1721</v>
      </c>
      <c r="B606" s="570" t="s">
        <v>1543</v>
      </c>
      <c r="C606" s="570" t="s">
        <v>1544</v>
      </c>
      <c r="D606" s="570" t="s">
        <v>1655</v>
      </c>
      <c r="E606" s="570" t="s">
        <v>1656</v>
      </c>
      <c r="F606" s="587">
        <v>4</v>
      </c>
      <c r="G606" s="587">
        <v>3552</v>
      </c>
      <c r="H606" s="587"/>
      <c r="I606" s="587">
        <v>888</v>
      </c>
      <c r="J606" s="587"/>
      <c r="K606" s="587"/>
      <c r="L606" s="587"/>
      <c r="M606" s="587"/>
      <c r="N606" s="587">
        <v>31</v>
      </c>
      <c r="O606" s="587">
        <v>27714</v>
      </c>
      <c r="P606" s="575"/>
      <c r="Q606" s="588">
        <v>894</v>
      </c>
    </row>
    <row r="607" spans="1:17" ht="14.45" customHeight="1" x14ac:dyDescent="0.2">
      <c r="A607" s="569" t="s">
        <v>1721</v>
      </c>
      <c r="B607" s="570" t="s">
        <v>1543</v>
      </c>
      <c r="C607" s="570" t="s">
        <v>1544</v>
      </c>
      <c r="D607" s="570" t="s">
        <v>1659</v>
      </c>
      <c r="E607" s="570" t="s">
        <v>1660</v>
      </c>
      <c r="F607" s="587">
        <v>252</v>
      </c>
      <c r="G607" s="587">
        <v>65772</v>
      </c>
      <c r="H607" s="587">
        <v>0.62603034398735979</v>
      </c>
      <c r="I607" s="587">
        <v>261</v>
      </c>
      <c r="J607" s="587">
        <v>401</v>
      </c>
      <c r="K607" s="587">
        <v>105062</v>
      </c>
      <c r="L607" s="587">
        <v>1</v>
      </c>
      <c r="M607" s="587">
        <v>262</v>
      </c>
      <c r="N607" s="587">
        <v>383</v>
      </c>
      <c r="O607" s="587">
        <v>101112</v>
      </c>
      <c r="P607" s="575">
        <v>0.96240315242428276</v>
      </c>
      <c r="Q607" s="588">
        <v>264</v>
      </c>
    </row>
    <row r="608" spans="1:17" ht="14.45" customHeight="1" x14ac:dyDescent="0.2">
      <c r="A608" s="569" t="s">
        <v>1721</v>
      </c>
      <c r="B608" s="570" t="s">
        <v>1543</v>
      </c>
      <c r="C608" s="570" t="s">
        <v>1544</v>
      </c>
      <c r="D608" s="570" t="s">
        <v>1661</v>
      </c>
      <c r="E608" s="570" t="s">
        <v>1662</v>
      </c>
      <c r="F608" s="587">
        <v>13</v>
      </c>
      <c r="G608" s="587">
        <v>2145</v>
      </c>
      <c r="H608" s="587">
        <v>0.71787148594377514</v>
      </c>
      <c r="I608" s="587">
        <v>165</v>
      </c>
      <c r="J608" s="587">
        <v>18</v>
      </c>
      <c r="K608" s="587">
        <v>2988</v>
      </c>
      <c r="L608" s="587">
        <v>1</v>
      </c>
      <c r="M608" s="587">
        <v>166</v>
      </c>
      <c r="N608" s="587">
        <v>17</v>
      </c>
      <c r="O608" s="587">
        <v>2839</v>
      </c>
      <c r="P608" s="575">
        <v>0.95013386880856765</v>
      </c>
      <c r="Q608" s="588">
        <v>167</v>
      </c>
    </row>
    <row r="609" spans="1:17" ht="14.45" customHeight="1" x14ac:dyDescent="0.2">
      <c r="A609" s="569" t="s">
        <v>1721</v>
      </c>
      <c r="B609" s="570" t="s">
        <v>1543</v>
      </c>
      <c r="C609" s="570" t="s">
        <v>1544</v>
      </c>
      <c r="D609" s="570" t="s">
        <v>1665</v>
      </c>
      <c r="E609" s="570" t="s">
        <v>1666</v>
      </c>
      <c r="F609" s="587">
        <v>3</v>
      </c>
      <c r="G609" s="587">
        <v>456</v>
      </c>
      <c r="H609" s="587">
        <v>1.5</v>
      </c>
      <c r="I609" s="587">
        <v>152</v>
      </c>
      <c r="J609" s="587">
        <v>2</v>
      </c>
      <c r="K609" s="587">
        <v>304</v>
      </c>
      <c r="L609" s="587">
        <v>1</v>
      </c>
      <c r="M609" s="587">
        <v>152</v>
      </c>
      <c r="N609" s="587">
        <v>6</v>
      </c>
      <c r="O609" s="587">
        <v>918</v>
      </c>
      <c r="P609" s="575">
        <v>3.0197368421052633</v>
      </c>
      <c r="Q609" s="588">
        <v>153</v>
      </c>
    </row>
    <row r="610" spans="1:17" ht="14.45" customHeight="1" x14ac:dyDescent="0.2">
      <c r="A610" s="569" t="s">
        <v>1722</v>
      </c>
      <c r="B610" s="570" t="s">
        <v>1543</v>
      </c>
      <c r="C610" s="570" t="s">
        <v>1544</v>
      </c>
      <c r="D610" s="570" t="s">
        <v>1561</v>
      </c>
      <c r="E610" s="570" t="s">
        <v>1562</v>
      </c>
      <c r="F610" s="587"/>
      <c r="G610" s="587"/>
      <c r="H610" s="587"/>
      <c r="I610" s="587"/>
      <c r="J610" s="587">
        <v>6</v>
      </c>
      <c r="K610" s="587">
        <v>282</v>
      </c>
      <c r="L610" s="587">
        <v>1</v>
      </c>
      <c r="M610" s="587">
        <v>47</v>
      </c>
      <c r="N610" s="587"/>
      <c r="O610" s="587"/>
      <c r="P610" s="575"/>
      <c r="Q610" s="588"/>
    </row>
    <row r="611" spans="1:17" ht="14.45" customHeight="1" x14ac:dyDescent="0.2">
      <c r="A611" s="569" t="s">
        <v>1722</v>
      </c>
      <c r="B611" s="570" t="s">
        <v>1543</v>
      </c>
      <c r="C611" s="570" t="s">
        <v>1544</v>
      </c>
      <c r="D611" s="570" t="s">
        <v>1603</v>
      </c>
      <c r="E611" s="570" t="s">
        <v>1604</v>
      </c>
      <c r="F611" s="587"/>
      <c r="G611" s="587"/>
      <c r="H611" s="587"/>
      <c r="I611" s="587"/>
      <c r="J611" s="587">
        <v>1</v>
      </c>
      <c r="K611" s="587">
        <v>67</v>
      </c>
      <c r="L611" s="587">
        <v>1</v>
      </c>
      <c r="M611" s="587">
        <v>67</v>
      </c>
      <c r="N611" s="587"/>
      <c r="O611" s="587"/>
      <c r="P611" s="575"/>
      <c r="Q611" s="588"/>
    </row>
    <row r="612" spans="1:17" ht="14.45" customHeight="1" x14ac:dyDescent="0.2">
      <c r="A612" s="569" t="s">
        <v>1722</v>
      </c>
      <c r="B612" s="570" t="s">
        <v>1543</v>
      </c>
      <c r="C612" s="570" t="s">
        <v>1544</v>
      </c>
      <c r="D612" s="570" t="s">
        <v>1659</v>
      </c>
      <c r="E612" s="570" t="s">
        <v>1660</v>
      </c>
      <c r="F612" s="587"/>
      <c r="G612" s="587"/>
      <c r="H612" s="587"/>
      <c r="I612" s="587"/>
      <c r="J612" s="587">
        <v>1</v>
      </c>
      <c r="K612" s="587">
        <v>262</v>
      </c>
      <c r="L612" s="587">
        <v>1</v>
      </c>
      <c r="M612" s="587">
        <v>262</v>
      </c>
      <c r="N612" s="587"/>
      <c r="O612" s="587"/>
      <c r="P612" s="575"/>
      <c r="Q612" s="588"/>
    </row>
    <row r="613" spans="1:17" ht="14.45" customHeight="1" x14ac:dyDescent="0.2">
      <c r="A613" s="569" t="s">
        <v>1723</v>
      </c>
      <c r="B613" s="570" t="s">
        <v>1543</v>
      </c>
      <c r="C613" s="570" t="s">
        <v>1544</v>
      </c>
      <c r="D613" s="570" t="s">
        <v>1545</v>
      </c>
      <c r="E613" s="570" t="s">
        <v>1546</v>
      </c>
      <c r="F613" s="587">
        <v>279</v>
      </c>
      <c r="G613" s="587">
        <v>48546</v>
      </c>
      <c r="H613" s="587">
        <v>1.3147190250507785</v>
      </c>
      <c r="I613" s="587">
        <v>174</v>
      </c>
      <c r="J613" s="587">
        <v>211</v>
      </c>
      <c r="K613" s="587">
        <v>36925</v>
      </c>
      <c r="L613" s="587">
        <v>1</v>
      </c>
      <c r="M613" s="587">
        <v>175</v>
      </c>
      <c r="N613" s="587">
        <v>199</v>
      </c>
      <c r="O613" s="587">
        <v>35024</v>
      </c>
      <c r="P613" s="575">
        <v>0.94851726472579556</v>
      </c>
      <c r="Q613" s="588">
        <v>176</v>
      </c>
    </row>
    <row r="614" spans="1:17" ht="14.45" customHeight="1" x14ac:dyDescent="0.2">
      <c r="A614" s="569" t="s">
        <v>1723</v>
      </c>
      <c r="B614" s="570" t="s">
        <v>1543</v>
      </c>
      <c r="C614" s="570" t="s">
        <v>1544</v>
      </c>
      <c r="D614" s="570" t="s">
        <v>1559</v>
      </c>
      <c r="E614" s="570" t="s">
        <v>1560</v>
      </c>
      <c r="F614" s="587"/>
      <c r="G614" s="587"/>
      <c r="H614" s="587"/>
      <c r="I614" s="587"/>
      <c r="J614" s="587"/>
      <c r="K614" s="587"/>
      <c r="L614" s="587"/>
      <c r="M614" s="587"/>
      <c r="N614" s="587">
        <v>20</v>
      </c>
      <c r="O614" s="587">
        <v>21500</v>
      </c>
      <c r="P614" s="575"/>
      <c r="Q614" s="588">
        <v>1075</v>
      </c>
    </row>
    <row r="615" spans="1:17" ht="14.45" customHeight="1" x14ac:dyDescent="0.2">
      <c r="A615" s="569" t="s">
        <v>1723</v>
      </c>
      <c r="B615" s="570" t="s">
        <v>1543</v>
      </c>
      <c r="C615" s="570" t="s">
        <v>1544</v>
      </c>
      <c r="D615" s="570" t="s">
        <v>1561</v>
      </c>
      <c r="E615" s="570" t="s">
        <v>1562</v>
      </c>
      <c r="F615" s="587">
        <v>10</v>
      </c>
      <c r="G615" s="587">
        <v>460</v>
      </c>
      <c r="H615" s="587">
        <v>0.88974854932301739</v>
      </c>
      <c r="I615" s="587">
        <v>46</v>
      </c>
      <c r="J615" s="587">
        <v>11</v>
      </c>
      <c r="K615" s="587">
        <v>517</v>
      </c>
      <c r="L615" s="587">
        <v>1</v>
      </c>
      <c r="M615" s="587">
        <v>47</v>
      </c>
      <c r="N615" s="587">
        <v>4</v>
      </c>
      <c r="O615" s="587">
        <v>188</v>
      </c>
      <c r="P615" s="575">
        <v>0.36363636363636365</v>
      </c>
      <c r="Q615" s="588">
        <v>47</v>
      </c>
    </row>
    <row r="616" spans="1:17" ht="14.45" customHeight="1" x14ac:dyDescent="0.2">
      <c r="A616" s="569" t="s">
        <v>1723</v>
      </c>
      <c r="B616" s="570" t="s">
        <v>1543</v>
      </c>
      <c r="C616" s="570" t="s">
        <v>1544</v>
      </c>
      <c r="D616" s="570" t="s">
        <v>1563</v>
      </c>
      <c r="E616" s="570" t="s">
        <v>1564</v>
      </c>
      <c r="F616" s="587">
        <v>3</v>
      </c>
      <c r="G616" s="587">
        <v>1041</v>
      </c>
      <c r="H616" s="587">
        <v>0.99712643678160917</v>
      </c>
      <c r="I616" s="587">
        <v>347</v>
      </c>
      <c r="J616" s="587">
        <v>3</v>
      </c>
      <c r="K616" s="587">
        <v>1044</v>
      </c>
      <c r="L616" s="587">
        <v>1</v>
      </c>
      <c r="M616" s="587">
        <v>348</v>
      </c>
      <c r="N616" s="587"/>
      <c r="O616" s="587"/>
      <c r="P616" s="575"/>
      <c r="Q616" s="588"/>
    </row>
    <row r="617" spans="1:17" ht="14.45" customHeight="1" x14ac:dyDescent="0.2">
      <c r="A617" s="569" t="s">
        <v>1723</v>
      </c>
      <c r="B617" s="570" t="s">
        <v>1543</v>
      </c>
      <c r="C617" s="570" t="s">
        <v>1544</v>
      </c>
      <c r="D617" s="570" t="s">
        <v>1569</v>
      </c>
      <c r="E617" s="570" t="s">
        <v>1570</v>
      </c>
      <c r="F617" s="587"/>
      <c r="G617" s="587"/>
      <c r="H617" s="587"/>
      <c r="I617" s="587"/>
      <c r="J617" s="587"/>
      <c r="K617" s="587"/>
      <c r="L617" s="587"/>
      <c r="M617" s="587"/>
      <c r="N617" s="587">
        <v>17</v>
      </c>
      <c r="O617" s="587">
        <v>6426</v>
      </c>
      <c r="P617" s="575"/>
      <c r="Q617" s="588">
        <v>378</v>
      </c>
    </row>
    <row r="618" spans="1:17" ht="14.45" customHeight="1" x14ac:dyDescent="0.2">
      <c r="A618" s="569" t="s">
        <v>1723</v>
      </c>
      <c r="B618" s="570" t="s">
        <v>1543</v>
      </c>
      <c r="C618" s="570" t="s">
        <v>1544</v>
      </c>
      <c r="D618" s="570" t="s">
        <v>1575</v>
      </c>
      <c r="E618" s="570" t="s">
        <v>1576</v>
      </c>
      <c r="F618" s="587">
        <v>4</v>
      </c>
      <c r="G618" s="587">
        <v>228</v>
      </c>
      <c r="H618" s="587"/>
      <c r="I618" s="587">
        <v>57</v>
      </c>
      <c r="J618" s="587"/>
      <c r="K618" s="587"/>
      <c r="L618" s="587"/>
      <c r="M618" s="587"/>
      <c r="N618" s="587">
        <v>1</v>
      </c>
      <c r="O618" s="587">
        <v>58</v>
      </c>
      <c r="P618" s="575"/>
      <c r="Q618" s="588">
        <v>58</v>
      </c>
    </row>
    <row r="619" spans="1:17" ht="14.45" customHeight="1" x14ac:dyDescent="0.2">
      <c r="A619" s="569" t="s">
        <v>1723</v>
      </c>
      <c r="B619" s="570" t="s">
        <v>1543</v>
      </c>
      <c r="C619" s="570" t="s">
        <v>1544</v>
      </c>
      <c r="D619" s="570" t="s">
        <v>1577</v>
      </c>
      <c r="E619" s="570" t="s">
        <v>1578</v>
      </c>
      <c r="F619" s="587">
        <v>1</v>
      </c>
      <c r="G619" s="587">
        <v>225</v>
      </c>
      <c r="H619" s="587"/>
      <c r="I619" s="587">
        <v>225</v>
      </c>
      <c r="J619" s="587"/>
      <c r="K619" s="587"/>
      <c r="L619" s="587"/>
      <c r="M619" s="587"/>
      <c r="N619" s="587">
        <v>1</v>
      </c>
      <c r="O619" s="587">
        <v>227</v>
      </c>
      <c r="P619" s="575"/>
      <c r="Q619" s="588">
        <v>227</v>
      </c>
    </row>
    <row r="620" spans="1:17" ht="14.45" customHeight="1" x14ac:dyDescent="0.2">
      <c r="A620" s="569" t="s">
        <v>1723</v>
      </c>
      <c r="B620" s="570" t="s">
        <v>1543</v>
      </c>
      <c r="C620" s="570" t="s">
        <v>1544</v>
      </c>
      <c r="D620" s="570" t="s">
        <v>1579</v>
      </c>
      <c r="E620" s="570" t="s">
        <v>1580</v>
      </c>
      <c r="F620" s="587">
        <v>1</v>
      </c>
      <c r="G620" s="587">
        <v>554</v>
      </c>
      <c r="H620" s="587"/>
      <c r="I620" s="587">
        <v>554</v>
      </c>
      <c r="J620" s="587"/>
      <c r="K620" s="587"/>
      <c r="L620" s="587"/>
      <c r="M620" s="587"/>
      <c r="N620" s="587">
        <v>1</v>
      </c>
      <c r="O620" s="587">
        <v>557</v>
      </c>
      <c r="P620" s="575"/>
      <c r="Q620" s="588">
        <v>557</v>
      </c>
    </row>
    <row r="621" spans="1:17" ht="14.45" customHeight="1" x14ac:dyDescent="0.2">
      <c r="A621" s="569" t="s">
        <v>1723</v>
      </c>
      <c r="B621" s="570" t="s">
        <v>1543</v>
      </c>
      <c r="C621" s="570" t="s">
        <v>1544</v>
      </c>
      <c r="D621" s="570" t="s">
        <v>1581</v>
      </c>
      <c r="E621" s="570" t="s">
        <v>1582</v>
      </c>
      <c r="F621" s="587"/>
      <c r="G621" s="587"/>
      <c r="H621" s="587"/>
      <c r="I621" s="587"/>
      <c r="J621" s="587">
        <v>1</v>
      </c>
      <c r="K621" s="587">
        <v>216</v>
      </c>
      <c r="L621" s="587">
        <v>1</v>
      </c>
      <c r="M621" s="587">
        <v>216</v>
      </c>
      <c r="N621" s="587"/>
      <c r="O621" s="587"/>
      <c r="P621" s="575"/>
      <c r="Q621" s="588"/>
    </row>
    <row r="622" spans="1:17" ht="14.45" customHeight="1" x14ac:dyDescent="0.2">
      <c r="A622" s="569" t="s">
        <v>1723</v>
      </c>
      <c r="B622" s="570" t="s">
        <v>1543</v>
      </c>
      <c r="C622" s="570" t="s">
        <v>1544</v>
      </c>
      <c r="D622" s="570" t="s">
        <v>1589</v>
      </c>
      <c r="E622" s="570" t="s">
        <v>1590</v>
      </c>
      <c r="F622" s="587">
        <v>2</v>
      </c>
      <c r="G622" s="587">
        <v>34</v>
      </c>
      <c r="H622" s="587">
        <v>1</v>
      </c>
      <c r="I622" s="587">
        <v>17</v>
      </c>
      <c r="J622" s="587">
        <v>2</v>
      </c>
      <c r="K622" s="587">
        <v>34</v>
      </c>
      <c r="L622" s="587">
        <v>1</v>
      </c>
      <c r="M622" s="587">
        <v>17</v>
      </c>
      <c r="N622" s="587">
        <v>7</v>
      </c>
      <c r="O622" s="587">
        <v>119</v>
      </c>
      <c r="P622" s="575">
        <v>3.5</v>
      </c>
      <c r="Q622" s="588">
        <v>17</v>
      </c>
    </row>
    <row r="623" spans="1:17" ht="14.45" customHeight="1" x14ac:dyDescent="0.2">
      <c r="A623" s="569" t="s">
        <v>1723</v>
      </c>
      <c r="B623" s="570" t="s">
        <v>1543</v>
      </c>
      <c r="C623" s="570" t="s">
        <v>1544</v>
      </c>
      <c r="D623" s="570" t="s">
        <v>1591</v>
      </c>
      <c r="E623" s="570" t="s">
        <v>1592</v>
      </c>
      <c r="F623" s="587">
        <v>5</v>
      </c>
      <c r="G623" s="587">
        <v>715</v>
      </c>
      <c r="H623" s="587"/>
      <c r="I623" s="587">
        <v>143</v>
      </c>
      <c r="J623" s="587"/>
      <c r="K623" s="587"/>
      <c r="L623" s="587"/>
      <c r="M623" s="587"/>
      <c r="N623" s="587">
        <v>2</v>
      </c>
      <c r="O623" s="587">
        <v>290</v>
      </c>
      <c r="P623" s="575"/>
      <c r="Q623" s="588">
        <v>145</v>
      </c>
    </row>
    <row r="624" spans="1:17" ht="14.45" customHeight="1" x14ac:dyDescent="0.2">
      <c r="A624" s="569" t="s">
        <v>1723</v>
      </c>
      <c r="B624" s="570" t="s">
        <v>1543</v>
      </c>
      <c r="C624" s="570" t="s">
        <v>1544</v>
      </c>
      <c r="D624" s="570" t="s">
        <v>1593</v>
      </c>
      <c r="E624" s="570" t="s">
        <v>1594</v>
      </c>
      <c r="F624" s="587">
        <v>10</v>
      </c>
      <c r="G624" s="587">
        <v>650</v>
      </c>
      <c r="H624" s="587">
        <v>9.8484848484848477</v>
      </c>
      <c r="I624" s="587">
        <v>65</v>
      </c>
      <c r="J624" s="587">
        <v>1</v>
      </c>
      <c r="K624" s="587">
        <v>66</v>
      </c>
      <c r="L624" s="587">
        <v>1</v>
      </c>
      <c r="M624" s="587">
        <v>66</v>
      </c>
      <c r="N624" s="587">
        <v>1</v>
      </c>
      <c r="O624" s="587">
        <v>67</v>
      </c>
      <c r="P624" s="575">
        <v>1.0151515151515151</v>
      </c>
      <c r="Q624" s="588">
        <v>67</v>
      </c>
    </row>
    <row r="625" spans="1:17" ht="14.45" customHeight="1" x14ac:dyDescent="0.2">
      <c r="A625" s="569" t="s">
        <v>1723</v>
      </c>
      <c r="B625" s="570" t="s">
        <v>1543</v>
      </c>
      <c r="C625" s="570" t="s">
        <v>1544</v>
      </c>
      <c r="D625" s="570" t="s">
        <v>1597</v>
      </c>
      <c r="E625" s="570" t="s">
        <v>1598</v>
      </c>
      <c r="F625" s="587">
        <v>186</v>
      </c>
      <c r="G625" s="587">
        <v>25482</v>
      </c>
      <c r="H625" s="587">
        <v>1.3189440993788819</v>
      </c>
      <c r="I625" s="587">
        <v>137</v>
      </c>
      <c r="J625" s="587">
        <v>140</v>
      </c>
      <c r="K625" s="587">
        <v>19320</v>
      </c>
      <c r="L625" s="587">
        <v>1</v>
      </c>
      <c r="M625" s="587">
        <v>138</v>
      </c>
      <c r="N625" s="587">
        <v>83</v>
      </c>
      <c r="O625" s="587">
        <v>11537</v>
      </c>
      <c r="P625" s="575">
        <v>0.5971532091097308</v>
      </c>
      <c r="Q625" s="588">
        <v>139</v>
      </c>
    </row>
    <row r="626" spans="1:17" ht="14.45" customHeight="1" x14ac:dyDescent="0.2">
      <c r="A626" s="569" t="s">
        <v>1723</v>
      </c>
      <c r="B626" s="570" t="s">
        <v>1543</v>
      </c>
      <c r="C626" s="570" t="s">
        <v>1544</v>
      </c>
      <c r="D626" s="570" t="s">
        <v>1599</v>
      </c>
      <c r="E626" s="570" t="s">
        <v>1600</v>
      </c>
      <c r="F626" s="587">
        <v>73</v>
      </c>
      <c r="G626" s="587">
        <v>6643</v>
      </c>
      <c r="H626" s="587">
        <v>1.536308973172988</v>
      </c>
      <c r="I626" s="587">
        <v>91</v>
      </c>
      <c r="J626" s="587">
        <v>47</v>
      </c>
      <c r="K626" s="587">
        <v>4324</v>
      </c>
      <c r="L626" s="587">
        <v>1</v>
      </c>
      <c r="M626" s="587">
        <v>92</v>
      </c>
      <c r="N626" s="587">
        <v>36</v>
      </c>
      <c r="O626" s="587">
        <v>3348</v>
      </c>
      <c r="P626" s="575">
        <v>0.77428307123034223</v>
      </c>
      <c r="Q626" s="588">
        <v>93</v>
      </c>
    </row>
    <row r="627" spans="1:17" ht="14.45" customHeight="1" x14ac:dyDescent="0.2">
      <c r="A627" s="569" t="s">
        <v>1723</v>
      </c>
      <c r="B627" s="570" t="s">
        <v>1543</v>
      </c>
      <c r="C627" s="570" t="s">
        <v>1544</v>
      </c>
      <c r="D627" s="570" t="s">
        <v>1601</v>
      </c>
      <c r="E627" s="570" t="s">
        <v>1602</v>
      </c>
      <c r="F627" s="587">
        <v>1</v>
      </c>
      <c r="G627" s="587">
        <v>138</v>
      </c>
      <c r="H627" s="587">
        <v>0.98571428571428577</v>
      </c>
      <c r="I627" s="587">
        <v>138</v>
      </c>
      <c r="J627" s="587">
        <v>1</v>
      </c>
      <c r="K627" s="587">
        <v>140</v>
      </c>
      <c r="L627" s="587">
        <v>1</v>
      </c>
      <c r="M627" s="587">
        <v>140</v>
      </c>
      <c r="N627" s="587"/>
      <c r="O627" s="587"/>
      <c r="P627" s="575"/>
      <c r="Q627" s="588"/>
    </row>
    <row r="628" spans="1:17" ht="14.45" customHeight="1" x14ac:dyDescent="0.2">
      <c r="A628" s="569" t="s">
        <v>1723</v>
      </c>
      <c r="B628" s="570" t="s">
        <v>1543</v>
      </c>
      <c r="C628" s="570" t="s">
        <v>1544</v>
      </c>
      <c r="D628" s="570" t="s">
        <v>1603</v>
      </c>
      <c r="E628" s="570" t="s">
        <v>1604</v>
      </c>
      <c r="F628" s="587">
        <v>1</v>
      </c>
      <c r="G628" s="587">
        <v>66</v>
      </c>
      <c r="H628" s="587">
        <v>0.16417910447761194</v>
      </c>
      <c r="I628" s="587">
        <v>66</v>
      </c>
      <c r="J628" s="587">
        <v>6</v>
      </c>
      <c r="K628" s="587">
        <v>402</v>
      </c>
      <c r="L628" s="587">
        <v>1</v>
      </c>
      <c r="M628" s="587">
        <v>67</v>
      </c>
      <c r="N628" s="587">
        <v>7</v>
      </c>
      <c r="O628" s="587">
        <v>469</v>
      </c>
      <c r="P628" s="575">
        <v>1.1666666666666667</v>
      </c>
      <c r="Q628" s="588">
        <v>67</v>
      </c>
    </row>
    <row r="629" spans="1:17" ht="14.45" customHeight="1" x14ac:dyDescent="0.2">
      <c r="A629" s="569" t="s">
        <v>1723</v>
      </c>
      <c r="B629" s="570" t="s">
        <v>1543</v>
      </c>
      <c r="C629" s="570" t="s">
        <v>1544</v>
      </c>
      <c r="D629" s="570" t="s">
        <v>1613</v>
      </c>
      <c r="E629" s="570" t="s">
        <v>1614</v>
      </c>
      <c r="F629" s="587">
        <v>66</v>
      </c>
      <c r="G629" s="587">
        <v>3366</v>
      </c>
      <c r="H629" s="587">
        <v>0.89903846153846156</v>
      </c>
      <c r="I629" s="587">
        <v>51</v>
      </c>
      <c r="J629" s="587">
        <v>72</v>
      </c>
      <c r="K629" s="587">
        <v>3744</v>
      </c>
      <c r="L629" s="587">
        <v>1</v>
      </c>
      <c r="M629" s="587">
        <v>52</v>
      </c>
      <c r="N629" s="587">
        <v>52</v>
      </c>
      <c r="O629" s="587">
        <v>2704</v>
      </c>
      <c r="P629" s="575">
        <v>0.72222222222222221</v>
      </c>
      <c r="Q629" s="588">
        <v>52</v>
      </c>
    </row>
    <row r="630" spans="1:17" ht="14.45" customHeight="1" x14ac:dyDescent="0.2">
      <c r="A630" s="569" t="s">
        <v>1723</v>
      </c>
      <c r="B630" s="570" t="s">
        <v>1543</v>
      </c>
      <c r="C630" s="570" t="s">
        <v>1544</v>
      </c>
      <c r="D630" s="570" t="s">
        <v>1621</v>
      </c>
      <c r="E630" s="570" t="s">
        <v>1622</v>
      </c>
      <c r="F630" s="587"/>
      <c r="G630" s="587"/>
      <c r="H630" s="587"/>
      <c r="I630" s="587"/>
      <c r="J630" s="587">
        <v>2</v>
      </c>
      <c r="K630" s="587">
        <v>418</v>
      </c>
      <c r="L630" s="587">
        <v>1</v>
      </c>
      <c r="M630" s="587">
        <v>209</v>
      </c>
      <c r="N630" s="587"/>
      <c r="O630" s="587"/>
      <c r="P630" s="575"/>
      <c r="Q630" s="588"/>
    </row>
    <row r="631" spans="1:17" ht="14.45" customHeight="1" x14ac:dyDescent="0.2">
      <c r="A631" s="569" t="s">
        <v>1723</v>
      </c>
      <c r="B631" s="570" t="s">
        <v>1543</v>
      </c>
      <c r="C631" s="570" t="s">
        <v>1544</v>
      </c>
      <c r="D631" s="570" t="s">
        <v>1635</v>
      </c>
      <c r="E631" s="570" t="s">
        <v>1636</v>
      </c>
      <c r="F631" s="587"/>
      <c r="G631" s="587"/>
      <c r="H631" s="587"/>
      <c r="I631" s="587"/>
      <c r="J631" s="587">
        <v>1</v>
      </c>
      <c r="K631" s="587">
        <v>275</v>
      </c>
      <c r="L631" s="587">
        <v>1</v>
      </c>
      <c r="M631" s="587">
        <v>275</v>
      </c>
      <c r="N631" s="587"/>
      <c r="O631" s="587"/>
      <c r="P631" s="575"/>
      <c r="Q631" s="588"/>
    </row>
    <row r="632" spans="1:17" ht="14.45" customHeight="1" x14ac:dyDescent="0.2">
      <c r="A632" s="569" t="s">
        <v>1723</v>
      </c>
      <c r="B632" s="570" t="s">
        <v>1543</v>
      </c>
      <c r="C632" s="570" t="s">
        <v>1544</v>
      </c>
      <c r="D632" s="570" t="s">
        <v>1647</v>
      </c>
      <c r="E632" s="570" t="s">
        <v>1648</v>
      </c>
      <c r="F632" s="587"/>
      <c r="G632" s="587"/>
      <c r="H632" s="587"/>
      <c r="I632" s="587"/>
      <c r="J632" s="587">
        <v>1</v>
      </c>
      <c r="K632" s="587">
        <v>37</v>
      </c>
      <c r="L632" s="587">
        <v>1</v>
      </c>
      <c r="M632" s="587">
        <v>37</v>
      </c>
      <c r="N632" s="587"/>
      <c r="O632" s="587"/>
      <c r="P632" s="575"/>
      <c r="Q632" s="588"/>
    </row>
    <row r="633" spans="1:17" ht="14.45" customHeight="1" x14ac:dyDescent="0.2">
      <c r="A633" s="569" t="s">
        <v>1723</v>
      </c>
      <c r="B633" s="570" t="s">
        <v>1543</v>
      </c>
      <c r="C633" s="570" t="s">
        <v>1544</v>
      </c>
      <c r="D633" s="570" t="s">
        <v>1655</v>
      </c>
      <c r="E633" s="570" t="s">
        <v>1656</v>
      </c>
      <c r="F633" s="587"/>
      <c r="G633" s="587"/>
      <c r="H633" s="587"/>
      <c r="I633" s="587"/>
      <c r="J633" s="587"/>
      <c r="K633" s="587"/>
      <c r="L633" s="587"/>
      <c r="M633" s="587"/>
      <c r="N633" s="587">
        <v>20</v>
      </c>
      <c r="O633" s="587">
        <v>17880</v>
      </c>
      <c r="P633" s="575"/>
      <c r="Q633" s="588">
        <v>894</v>
      </c>
    </row>
    <row r="634" spans="1:17" ht="14.45" customHeight="1" x14ac:dyDescent="0.2">
      <c r="A634" s="569" t="s">
        <v>1723</v>
      </c>
      <c r="B634" s="570" t="s">
        <v>1543</v>
      </c>
      <c r="C634" s="570" t="s">
        <v>1544</v>
      </c>
      <c r="D634" s="570" t="s">
        <v>1659</v>
      </c>
      <c r="E634" s="570" t="s">
        <v>1660</v>
      </c>
      <c r="F634" s="587">
        <v>235</v>
      </c>
      <c r="G634" s="587">
        <v>61335</v>
      </c>
      <c r="H634" s="587">
        <v>0.94396392514159078</v>
      </c>
      <c r="I634" s="587">
        <v>261</v>
      </c>
      <c r="J634" s="587">
        <v>248</v>
      </c>
      <c r="K634" s="587">
        <v>64976</v>
      </c>
      <c r="L634" s="587">
        <v>1</v>
      </c>
      <c r="M634" s="587">
        <v>262</v>
      </c>
      <c r="N634" s="587">
        <v>174</v>
      </c>
      <c r="O634" s="587">
        <v>45936</v>
      </c>
      <c r="P634" s="575">
        <v>0.70696872691455304</v>
      </c>
      <c r="Q634" s="588">
        <v>264</v>
      </c>
    </row>
    <row r="635" spans="1:17" ht="14.45" customHeight="1" x14ac:dyDescent="0.2">
      <c r="A635" s="569" t="s">
        <v>1723</v>
      </c>
      <c r="B635" s="570" t="s">
        <v>1543</v>
      </c>
      <c r="C635" s="570" t="s">
        <v>1544</v>
      </c>
      <c r="D635" s="570" t="s">
        <v>1661</v>
      </c>
      <c r="E635" s="570" t="s">
        <v>1662</v>
      </c>
      <c r="F635" s="587">
        <v>1</v>
      </c>
      <c r="G635" s="587">
        <v>165</v>
      </c>
      <c r="H635" s="587">
        <v>0.49698795180722893</v>
      </c>
      <c r="I635" s="587">
        <v>165</v>
      </c>
      <c r="J635" s="587">
        <v>2</v>
      </c>
      <c r="K635" s="587">
        <v>332</v>
      </c>
      <c r="L635" s="587">
        <v>1</v>
      </c>
      <c r="M635" s="587">
        <v>166</v>
      </c>
      <c r="N635" s="587">
        <v>5</v>
      </c>
      <c r="O635" s="587">
        <v>835</v>
      </c>
      <c r="P635" s="575">
        <v>2.5150602409638556</v>
      </c>
      <c r="Q635" s="588">
        <v>167</v>
      </c>
    </row>
    <row r="636" spans="1:17" ht="14.45" customHeight="1" x14ac:dyDescent="0.2">
      <c r="A636" s="569" t="s">
        <v>1723</v>
      </c>
      <c r="B636" s="570" t="s">
        <v>1543</v>
      </c>
      <c r="C636" s="570" t="s">
        <v>1544</v>
      </c>
      <c r="D636" s="570" t="s">
        <v>1665</v>
      </c>
      <c r="E636" s="570" t="s">
        <v>1666</v>
      </c>
      <c r="F636" s="587">
        <v>1</v>
      </c>
      <c r="G636" s="587">
        <v>152</v>
      </c>
      <c r="H636" s="587"/>
      <c r="I636" s="587">
        <v>152</v>
      </c>
      <c r="J636" s="587"/>
      <c r="K636" s="587"/>
      <c r="L636" s="587"/>
      <c r="M636" s="587"/>
      <c r="N636" s="587">
        <v>1</v>
      </c>
      <c r="O636" s="587">
        <v>153</v>
      </c>
      <c r="P636" s="575"/>
      <c r="Q636" s="588">
        <v>153</v>
      </c>
    </row>
    <row r="637" spans="1:17" ht="14.45" customHeight="1" x14ac:dyDescent="0.2">
      <c r="A637" s="569" t="s">
        <v>1724</v>
      </c>
      <c r="B637" s="570" t="s">
        <v>1543</v>
      </c>
      <c r="C637" s="570" t="s">
        <v>1544</v>
      </c>
      <c r="D637" s="570" t="s">
        <v>1545</v>
      </c>
      <c r="E637" s="570" t="s">
        <v>1546</v>
      </c>
      <c r="F637" s="587">
        <v>18</v>
      </c>
      <c r="G637" s="587">
        <v>3132</v>
      </c>
      <c r="H637" s="587">
        <v>0.85224489795918368</v>
      </c>
      <c r="I637" s="587">
        <v>174</v>
      </c>
      <c r="J637" s="587">
        <v>21</v>
      </c>
      <c r="K637" s="587">
        <v>3675</v>
      </c>
      <c r="L637" s="587">
        <v>1</v>
      </c>
      <c r="M637" s="587">
        <v>175</v>
      </c>
      <c r="N637" s="587">
        <v>11</v>
      </c>
      <c r="O637" s="587">
        <v>1936</v>
      </c>
      <c r="P637" s="575">
        <v>0.5268027210884354</v>
      </c>
      <c r="Q637" s="588">
        <v>176</v>
      </c>
    </row>
    <row r="638" spans="1:17" ht="14.45" customHeight="1" x14ac:dyDescent="0.2">
      <c r="A638" s="569" t="s">
        <v>1724</v>
      </c>
      <c r="B638" s="570" t="s">
        <v>1543</v>
      </c>
      <c r="C638" s="570" t="s">
        <v>1544</v>
      </c>
      <c r="D638" s="570" t="s">
        <v>1559</v>
      </c>
      <c r="E638" s="570" t="s">
        <v>1560</v>
      </c>
      <c r="F638" s="587">
        <v>1</v>
      </c>
      <c r="G638" s="587">
        <v>1070</v>
      </c>
      <c r="H638" s="587"/>
      <c r="I638" s="587">
        <v>1070</v>
      </c>
      <c r="J638" s="587"/>
      <c r="K638" s="587"/>
      <c r="L638" s="587"/>
      <c r="M638" s="587"/>
      <c r="N638" s="587">
        <v>10</v>
      </c>
      <c r="O638" s="587">
        <v>10750</v>
      </c>
      <c r="P638" s="575"/>
      <c r="Q638" s="588">
        <v>1075</v>
      </c>
    </row>
    <row r="639" spans="1:17" ht="14.45" customHeight="1" x14ac:dyDescent="0.2">
      <c r="A639" s="569" t="s">
        <v>1724</v>
      </c>
      <c r="B639" s="570" t="s">
        <v>1543</v>
      </c>
      <c r="C639" s="570" t="s">
        <v>1544</v>
      </c>
      <c r="D639" s="570" t="s">
        <v>1561</v>
      </c>
      <c r="E639" s="570" t="s">
        <v>1562</v>
      </c>
      <c r="F639" s="587">
        <v>7</v>
      </c>
      <c r="G639" s="587">
        <v>322</v>
      </c>
      <c r="H639" s="587">
        <v>0.76122931442080377</v>
      </c>
      <c r="I639" s="587">
        <v>46</v>
      </c>
      <c r="J639" s="587">
        <v>9</v>
      </c>
      <c r="K639" s="587">
        <v>423</v>
      </c>
      <c r="L639" s="587">
        <v>1</v>
      </c>
      <c r="M639" s="587">
        <v>47</v>
      </c>
      <c r="N639" s="587">
        <v>4</v>
      </c>
      <c r="O639" s="587">
        <v>188</v>
      </c>
      <c r="P639" s="575">
        <v>0.44444444444444442</v>
      </c>
      <c r="Q639" s="588">
        <v>47</v>
      </c>
    </row>
    <row r="640" spans="1:17" ht="14.45" customHeight="1" x14ac:dyDescent="0.2">
      <c r="A640" s="569" t="s">
        <v>1724</v>
      </c>
      <c r="B640" s="570" t="s">
        <v>1543</v>
      </c>
      <c r="C640" s="570" t="s">
        <v>1544</v>
      </c>
      <c r="D640" s="570" t="s">
        <v>1563</v>
      </c>
      <c r="E640" s="570" t="s">
        <v>1564</v>
      </c>
      <c r="F640" s="587">
        <v>4</v>
      </c>
      <c r="G640" s="587">
        <v>1388</v>
      </c>
      <c r="H640" s="587"/>
      <c r="I640" s="587">
        <v>347</v>
      </c>
      <c r="J640" s="587"/>
      <c r="K640" s="587"/>
      <c r="L640" s="587"/>
      <c r="M640" s="587"/>
      <c r="N640" s="587"/>
      <c r="O640" s="587"/>
      <c r="P640" s="575"/>
      <c r="Q640" s="588"/>
    </row>
    <row r="641" spans="1:17" ht="14.45" customHeight="1" x14ac:dyDescent="0.2">
      <c r="A641" s="569" t="s">
        <v>1724</v>
      </c>
      <c r="B641" s="570" t="s">
        <v>1543</v>
      </c>
      <c r="C641" s="570" t="s">
        <v>1544</v>
      </c>
      <c r="D641" s="570" t="s">
        <v>1565</v>
      </c>
      <c r="E641" s="570" t="s">
        <v>1566</v>
      </c>
      <c r="F641" s="587">
        <v>4</v>
      </c>
      <c r="G641" s="587">
        <v>204</v>
      </c>
      <c r="H641" s="587"/>
      <c r="I641" s="587">
        <v>51</v>
      </c>
      <c r="J641" s="587"/>
      <c r="K641" s="587"/>
      <c r="L641" s="587"/>
      <c r="M641" s="587"/>
      <c r="N641" s="587"/>
      <c r="O641" s="587"/>
      <c r="P641" s="575"/>
      <c r="Q641" s="588"/>
    </row>
    <row r="642" spans="1:17" ht="14.45" customHeight="1" x14ac:dyDescent="0.2">
      <c r="A642" s="569" t="s">
        <v>1724</v>
      </c>
      <c r="B642" s="570" t="s">
        <v>1543</v>
      </c>
      <c r="C642" s="570" t="s">
        <v>1544</v>
      </c>
      <c r="D642" s="570" t="s">
        <v>1569</v>
      </c>
      <c r="E642" s="570" t="s">
        <v>1570</v>
      </c>
      <c r="F642" s="587">
        <v>23</v>
      </c>
      <c r="G642" s="587">
        <v>8671</v>
      </c>
      <c r="H642" s="587">
        <v>1.207323865218602</v>
      </c>
      <c r="I642" s="587">
        <v>377</v>
      </c>
      <c r="J642" s="587">
        <v>19</v>
      </c>
      <c r="K642" s="587">
        <v>7182</v>
      </c>
      <c r="L642" s="587">
        <v>1</v>
      </c>
      <c r="M642" s="587">
        <v>378</v>
      </c>
      <c r="N642" s="587">
        <v>10</v>
      </c>
      <c r="O642" s="587">
        <v>3780</v>
      </c>
      <c r="P642" s="575">
        <v>0.52631578947368418</v>
      </c>
      <c r="Q642" s="588">
        <v>378</v>
      </c>
    </row>
    <row r="643" spans="1:17" ht="14.45" customHeight="1" x14ac:dyDescent="0.2">
      <c r="A643" s="569" t="s">
        <v>1724</v>
      </c>
      <c r="B643" s="570" t="s">
        <v>1543</v>
      </c>
      <c r="C643" s="570" t="s">
        <v>1544</v>
      </c>
      <c r="D643" s="570" t="s">
        <v>1573</v>
      </c>
      <c r="E643" s="570" t="s">
        <v>1574</v>
      </c>
      <c r="F643" s="587">
        <v>4</v>
      </c>
      <c r="G643" s="587">
        <v>2096</v>
      </c>
      <c r="H643" s="587">
        <v>1.9961904761904763</v>
      </c>
      <c r="I643" s="587">
        <v>524</v>
      </c>
      <c r="J643" s="587">
        <v>2</v>
      </c>
      <c r="K643" s="587">
        <v>1050</v>
      </c>
      <c r="L643" s="587">
        <v>1</v>
      </c>
      <c r="M643" s="587">
        <v>525</v>
      </c>
      <c r="N643" s="587"/>
      <c r="O643" s="587"/>
      <c r="P643" s="575"/>
      <c r="Q643" s="588"/>
    </row>
    <row r="644" spans="1:17" ht="14.45" customHeight="1" x14ac:dyDescent="0.2">
      <c r="A644" s="569" t="s">
        <v>1724</v>
      </c>
      <c r="B644" s="570" t="s">
        <v>1543</v>
      </c>
      <c r="C644" s="570" t="s">
        <v>1544</v>
      </c>
      <c r="D644" s="570" t="s">
        <v>1575</v>
      </c>
      <c r="E644" s="570" t="s">
        <v>1576</v>
      </c>
      <c r="F644" s="587">
        <v>2</v>
      </c>
      <c r="G644" s="587">
        <v>114</v>
      </c>
      <c r="H644" s="587"/>
      <c r="I644" s="587">
        <v>57</v>
      </c>
      <c r="J644" s="587"/>
      <c r="K644" s="587"/>
      <c r="L644" s="587"/>
      <c r="M644" s="587"/>
      <c r="N644" s="587"/>
      <c r="O644" s="587"/>
      <c r="P644" s="575"/>
      <c r="Q644" s="588"/>
    </row>
    <row r="645" spans="1:17" ht="14.45" customHeight="1" x14ac:dyDescent="0.2">
      <c r="A645" s="569" t="s">
        <v>1724</v>
      </c>
      <c r="B645" s="570" t="s">
        <v>1543</v>
      </c>
      <c r="C645" s="570" t="s">
        <v>1544</v>
      </c>
      <c r="D645" s="570" t="s">
        <v>1581</v>
      </c>
      <c r="E645" s="570" t="s">
        <v>1582</v>
      </c>
      <c r="F645" s="587"/>
      <c r="G645" s="587"/>
      <c r="H645" s="587"/>
      <c r="I645" s="587"/>
      <c r="J645" s="587">
        <v>1</v>
      </c>
      <c r="K645" s="587">
        <v>216</v>
      </c>
      <c r="L645" s="587">
        <v>1</v>
      </c>
      <c r="M645" s="587">
        <v>216</v>
      </c>
      <c r="N645" s="587"/>
      <c r="O645" s="587"/>
      <c r="P645" s="575"/>
      <c r="Q645" s="588"/>
    </row>
    <row r="646" spans="1:17" ht="14.45" customHeight="1" x14ac:dyDescent="0.2">
      <c r="A646" s="569" t="s">
        <v>1724</v>
      </c>
      <c r="B646" s="570" t="s">
        <v>1543</v>
      </c>
      <c r="C646" s="570" t="s">
        <v>1544</v>
      </c>
      <c r="D646" s="570" t="s">
        <v>1589</v>
      </c>
      <c r="E646" s="570" t="s">
        <v>1590</v>
      </c>
      <c r="F646" s="587">
        <v>19</v>
      </c>
      <c r="G646" s="587">
        <v>323</v>
      </c>
      <c r="H646" s="587">
        <v>1.3571428571428572</v>
      </c>
      <c r="I646" s="587">
        <v>17</v>
      </c>
      <c r="J646" s="587">
        <v>14</v>
      </c>
      <c r="K646" s="587">
        <v>238</v>
      </c>
      <c r="L646" s="587">
        <v>1</v>
      </c>
      <c r="M646" s="587">
        <v>17</v>
      </c>
      <c r="N646" s="587">
        <v>5</v>
      </c>
      <c r="O646" s="587">
        <v>85</v>
      </c>
      <c r="P646" s="575">
        <v>0.35714285714285715</v>
      </c>
      <c r="Q646" s="588">
        <v>17</v>
      </c>
    </row>
    <row r="647" spans="1:17" ht="14.45" customHeight="1" x14ac:dyDescent="0.2">
      <c r="A647" s="569" t="s">
        <v>1724</v>
      </c>
      <c r="B647" s="570" t="s">
        <v>1543</v>
      </c>
      <c r="C647" s="570" t="s">
        <v>1544</v>
      </c>
      <c r="D647" s="570" t="s">
        <v>1597</v>
      </c>
      <c r="E647" s="570" t="s">
        <v>1598</v>
      </c>
      <c r="F647" s="587">
        <v>95</v>
      </c>
      <c r="G647" s="587">
        <v>13015</v>
      </c>
      <c r="H647" s="587">
        <v>1.2248258987389422</v>
      </c>
      <c r="I647" s="587">
        <v>137</v>
      </c>
      <c r="J647" s="587">
        <v>77</v>
      </c>
      <c r="K647" s="587">
        <v>10626</v>
      </c>
      <c r="L647" s="587">
        <v>1</v>
      </c>
      <c r="M647" s="587">
        <v>138</v>
      </c>
      <c r="N647" s="587">
        <v>66</v>
      </c>
      <c r="O647" s="587">
        <v>9174</v>
      </c>
      <c r="P647" s="575">
        <v>0.86335403726708071</v>
      </c>
      <c r="Q647" s="588">
        <v>139</v>
      </c>
    </row>
    <row r="648" spans="1:17" ht="14.45" customHeight="1" x14ac:dyDescent="0.2">
      <c r="A648" s="569" t="s">
        <v>1724</v>
      </c>
      <c r="B648" s="570" t="s">
        <v>1543</v>
      </c>
      <c r="C648" s="570" t="s">
        <v>1544</v>
      </c>
      <c r="D648" s="570" t="s">
        <v>1599</v>
      </c>
      <c r="E648" s="570" t="s">
        <v>1600</v>
      </c>
      <c r="F648" s="587">
        <v>8</v>
      </c>
      <c r="G648" s="587">
        <v>728</v>
      </c>
      <c r="H648" s="587">
        <v>1.318840579710145</v>
      </c>
      <c r="I648" s="587">
        <v>91</v>
      </c>
      <c r="J648" s="587">
        <v>6</v>
      </c>
      <c r="K648" s="587">
        <v>552</v>
      </c>
      <c r="L648" s="587">
        <v>1</v>
      </c>
      <c r="M648" s="587">
        <v>92</v>
      </c>
      <c r="N648" s="587">
        <v>5</v>
      </c>
      <c r="O648" s="587">
        <v>465</v>
      </c>
      <c r="P648" s="575">
        <v>0.84239130434782605</v>
      </c>
      <c r="Q648" s="588">
        <v>93</v>
      </c>
    </row>
    <row r="649" spans="1:17" ht="14.45" customHeight="1" x14ac:dyDescent="0.2">
      <c r="A649" s="569" t="s">
        <v>1724</v>
      </c>
      <c r="B649" s="570" t="s">
        <v>1543</v>
      </c>
      <c r="C649" s="570" t="s">
        <v>1544</v>
      </c>
      <c r="D649" s="570" t="s">
        <v>1601</v>
      </c>
      <c r="E649" s="570" t="s">
        <v>1602</v>
      </c>
      <c r="F649" s="587">
        <v>1</v>
      </c>
      <c r="G649" s="587">
        <v>138</v>
      </c>
      <c r="H649" s="587">
        <v>0.98571428571428577</v>
      </c>
      <c r="I649" s="587">
        <v>138</v>
      </c>
      <c r="J649" s="587">
        <v>1</v>
      </c>
      <c r="K649" s="587">
        <v>140</v>
      </c>
      <c r="L649" s="587">
        <v>1</v>
      </c>
      <c r="M649" s="587">
        <v>140</v>
      </c>
      <c r="N649" s="587">
        <v>1</v>
      </c>
      <c r="O649" s="587">
        <v>141</v>
      </c>
      <c r="P649" s="575">
        <v>1.0071428571428571</v>
      </c>
      <c r="Q649" s="588">
        <v>141</v>
      </c>
    </row>
    <row r="650" spans="1:17" ht="14.45" customHeight="1" x14ac:dyDescent="0.2">
      <c r="A650" s="569" t="s">
        <v>1724</v>
      </c>
      <c r="B650" s="570" t="s">
        <v>1543</v>
      </c>
      <c r="C650" s="570" t="s">
        <v>1544</v>
      </c>
      <c r="D650" s="570" t="s">
        <v>1603</v>
      </c>
      <c r="E650" s="570" t="s">
        <v>1604</v>
      </c>
      <c r="F650" s="587"/>
      <c r="G650" s="587"/>
      <c r="H650" s="587"/>
      <c r="I650" s="587"/>
      <c r="J650" s="587">
        <v>1</v>
      </c>
      <c r="K650" s="587">
        <v>67</v>
      </c>
      <c r="L650" s="587">
        <v>1</v>
      </c>
      <c r="M650" s="587">
        <v>67</v>
      </c>
      <c r="N650" s="587">
        <v>1</v>
      </c>
      <c r="O650" s="587">
        <v>67</v>
      </c>
      <c r="P650" s="575">
        <v>1</v>
      </c>
      <c r="Q650" s="588">
        <v>67</v>
      </c>
    </row>
    <row r="651" spans="1:17" ht="14.45" customHeight="1" x14ac:dyDescent="0.2">
      <c r="A651" s="569" t="s">
        <v>1724</v>
      </c>
      <c r="B651" s="570" t="s">
        <v>1543</v>
      </c>
      <c r="C651" s="570" t="s">
        <v>1544</v>
      </c>
      <c r="D651" s="570" t="s">
        <v>1605</v>
      </c>
      <c r="E651" s="570" t="s">
        <v>1606</v>
      </c>
      <c r="F651" s="587">
        <v>7</v>
      </c>
      <c r="G651" s="587">
        <v>2296</v>
      </c>
      <c r="H651" s="587">
        <v>0.46524822695035462</v>
      </c>
      <c r="I651" s="587">
        <v>328</v>
      </c>
      <c r="J651" s="587">
        <v>15</v>
      </c>
      <c r="K651" s="587">
        <v>4935</v>
      </c>
      <c r="L651" s="587">
        <v>1</v>
      </c>
      <c r="M651" s="587">
        <v>329</v>
      </c>
      <c r="N651" s="587"/>
      <c r="O651" s="587"/>
      <c r="P651" s="575"/>
      <c r="Q651" s="588"/>
    </row>
    <row r="652" spans="1:17" ht="14.45" customHeight="1" x14ac:dyDescent="0.2">
      <c r="A652" s="569" t="s">
        <v>1724</v>
      </c>
      <c r="B652" s="570" t="s">
        <v>1543</v>
      </c>
      <c r="C652" s="570" t="s">
        <v>1544</v>
      </c>
      <c r="D652" s="570" t="s">
        <v>1613</v>
      </c>
      <c r="E652" s="570" t="s">
        <v>1614</v>
      </c>
      <c r="F652" s="587">
        <v>10</v>
      </c>
      <c r="G652" s="587">
        <v>510</v>
      </c>
      <c r="H652" s="587">
        <v>0.89160839160839156</v>
      </c>
      <c r="I652" s="587">
        <v>51</v>
      </c>
      <c r="J652" s="587">
        <v>11</v>
      </c>
      <c r="K652" s="587">
        <v>572</v>
      </c>
      <c r="L652" s="587">
        <v>1</v>
      </c>
      <c r="M652" s="587">
        <v>52</v>
      </c>
      <c r="N652" s="587">
        <v>6</v>
      </c>
      <c r="O652" s="587">
        <v>312</v>
      </c>
      <c r="P652" s="575">
        <v>0.54545454545454541</v>
      </c>
      <c r="Q652" s="588">
        <v>52</v>
      </c>
    </row>
    <row r="653" spans="1:17" ht="14.45" customHeight="1" x14ac:dyDescent="0.2">
      <c r="A653" s="569" t="s">
        <v>1724</v>
      </c>
      <c r="B653" s="570" t="s">
        <v>1543</v>
      </c>
      <c r="C653" s="570" t="s">
        <v>1544</v>
      </c>
      <c r="D653" s="570" t="s">
        <v>1621</v>
      </c>
      <c r="E653" s="570" t="s">
        <v>1622</v>
      </c>
      <c r="F653" s="587"/>
      <c r="G653" s="587"/>
      <c r="H653" s="587"/>
      <c r="I653" s="587"/>
      <c r="J653" s="587"/>
      <c r="K653" s="587"/>
      <c r="L653" s="587"/>
      <c r="M653" s="587"/>
      <c r="N653" s="587">
        <v>1</v>
      </c>
      <c r="O653" s="587">
        <v>211</v>
      </c>
      <c r="P653" s="575"/>
      <c r="Q653" s="588">
        <v>211</v>
      </c>
    </row>
    <row r="654" spans="1:17" ht="14.45" customHeight="1" x14ac:dyDescent="0.2">
      <c r="A654" s="569" t="s">
        <v>1724</v>
      </c>
      <c r="B654" s="570" t="s">
        <v>1543</v>
      </c>
      <c r="C654" s="570" t="s">
        <v>1544</v>
      </c>
      <c r="D654" s="570" t="s">
        <v>1625</v>
      </c>
      <c r="E654" s="570" t="s">
        <v>1626</v>
      </c>
      <c r="F654" s="587">
        <v>4</v>
      </c>
      <c r="G654" s="587">
        <v>2448</v>
      </c>
      <c r="H654" s="587">
        <v>1.9902439024390244</v>
      </c>
      <c r="I654" s="587">
        <v>612</v>
      </c>
      <c r="J654" s="587">
        <v>2</v>
      </c>
      <c r="K654" s="587">
        <v>1230</v>
      </c>
      <c r="L654" s="587">
        <v>1</v>
      </c>
      <c r="M654" s="587">
        <v>615</v>
      </c>
      <c r="N654" s="587"/>
      <c r="O654" s="587"/>
      <c r="P654" s="575"/>
      <c r="Q654" s="588"/>
    </row>
    <row r="655" spans="1:17" ht="14.45" customHeight="1" x14ac:dyDescent="0.2">
      <c r="A655" s="569" t="s">
        <v>1724</v>
      </c>
      <c r="B655" s="570" t="s">
        <v>1543</v>
      </c>
      <c r="C655" s="570" t="s">
        <v>1544</v>
      </c>
      <c r="D655" s="570" t="s">
        <v>1635</v>
      </c>
      <c r="E655" s="570" t="s">
        <v>1636</v>
      </c>
      <c r="F655" s="587"/>
      <c r="G655" s="587"/>
      <c r="H655" s="587"/>
      <c r="I655" s="587"/>
      <c r="J655" s="587">
        <v>1</v>
      </c>
      <c r="K655" s="587">
        <v>275</v>
      </c>
      <c r="L655" s="587">
        <v>1</v>
      </c>
      <c r="M655" s="587">
        <v>275</v>
      </c>
      <c r="N655" s="587"/>
      <c r="O655" s="587"/>
      <c r="P655" s="575"/>
      <c r="Q655" s="588"/>
    </row>
    <row r="656" spans="1:17" ht="14.45" customHeight="1" x14ac:dyDescent="0.2">
      <c r="A656" s="569" t="s">
        <v>1724</v>
      </c>
      <c r="B656" s="570" t="s">
        <v>1543</v>
      </c>
      <c r="C656" s="570" t="s">
        <v>1544</v>
      </c>
      <c r="D656" s="570" t="s">
        <v>1653</v>
      </c>
      <c r="E656" s="570" t="s">
        <v>1654</v>
      </c>
      <c r="F656" s="587">
        <v>1</v>
      </c>
      <c r="G656" s="587">
        <v>327</v>
      </c>
      <c r="H656" s="587"/>
      <c r="I656" s="587">
        <v>327</v>
      </c>
      <c r="J656" s="587"/>
      <c r="K656" s="587"/>
      <c r="L656" s="587"/>
      <c r="M656" s="587"/>
      <c r="N656" s="587"/>
      <c r="O656" s="587"/>
      <c r="P656" s="575"/>
      <c r="Q656" s="588"/>
    </row>
    <row r="657" spans="1:17" ht="14.45" customHeight="1" x14ac:dyDescent="0.2">
      <c r="A657" s="569" t="s">
        <v>1724</v>
      </c>
      <c r="B657" s="570" t="s">
        <v>1543</v>
      </c>
      <c r="C657" s="570" t="s">
        <v>1544</v>
      </c>
      <c r="D657" s="570" t="s">
        <v>1655</v>
      </c>
      <c r="E657" s="570" t="s">
        <v>1656</v>
      </c>
      <c r="F657" s="587"/>
      <c r="G657" s="587"/>
      <c r="H657" s="587"/>
      <c r="I657" s="587"/>
      <c r="J657" s="587"/>
      <c r="K657" s="587"/>
      <c r="L657" s="587"/>
      <c r="M657" s="587"/>
      <c r="N657" s="587">
        <v>10</v>
      </c>
      <c r="O657" s="587">
        <v>8940</v>
      </c>
      <c r="P657" s="575"/>
      <c r="Q657" s="588">
        <v>894</v>
      </c>
    </row>
    <row r="658" spans="1:17" ht="14.45" customHeight="1" x14ac:dyDescent="0.2">
      <c r="A658" s="569" t="s">
        <v>1724</v>
      </c>
      <c r="B658" s="570" t="s">
        <v>1543</v>
      </c>
      <c r="C658" s="570" t="s">
        <v>1544</v>
      </c>
      <c r="D658" s="570" t="s">
        <v>1659</v>
      </c>
      <c r="E658" s="570" t="s">
        <v>1660</v>
      </c>
      <c r="F658" s="587">
        <v>56</v>
      </c>
      <c r="G658" s="587">
        <v>14616</v>
      </c>
      <c r="H658" s="587">
        <v>1.0728126834997065</v>
      </c>
      <c r="I658" s="587">
        <v>261</v>
      </c>
      <c r="J658" s="587">
        <v>52</v>
      </c>
      <c r="K658" s="587">
        <v>13624</v>
      </c>
      <c r="L658" s="587">
        <v>1</v>
      </c>
      <c r="M658" s="587">
        <v>262</v>
      </c>
      <c r="N658" s="587">
        <v>42</v>
      </c>
      <c r="O658" s="587">
        <v>11088</v>
      </c>
      <c r="P658" s="575">
        <v>0.81385789782736351</v>
      </c>
      <c r="Q658" s="588">
        <v>264</v>
      </c>
    </row>
    <row r="659" spans="1:17" ht="14.45" customHeight="1" x14ac:dyDescent="0.2">
      <c r="A659" s="569" t="s">
        <v>1724</v>
      </c>
      <c r="B659" s="570" t="s">
        <v>1543</v>
      </c>
      <c r="C659" s="570" t="s">
        <v>1544</v>
      </c>
      <c r="D659" s="570" t="s">
        <v>1661</v>
      </c>
      <c r="E659" s="570" t="s">
        <v>1662</v>
      </c>
      <c r="F659" s="587"/>
      <c r="G659" s="587"/>
      <c r="H659" s="587"/>
      <c r="I659" s="587"/>
      <c r="J659" s="587">
        <v>3</v>
      </c>
      <c r="K659" s="587">
        <v>498</v>
      </c>
      <c r="L659" s="587">
        <v>1</v>
      </c>
      <c r="M659" s="587">
        <v>166</v>
      </c>
      <c r="N659" s="587">
        <v>3</v>
      </c>
      <c r="O659" s="587">
        <v>501</v>
      </c>
      <c r="P659" s="575">
        <v>1.0060240963855422</v>
      </c>
      <c r="Q659" s="588">
        <v>167</v>
      </c>
    </row>
    <row r="660" spans="1:17" ht="14.45" customHeight="1" x14ac:dyDescent="0.2">
      <c r="A660" s="569" t="s">
        <v>1724</v>
      </c>
      <c r="B660" s="570" t="s">
        <v>1543</v>
      </c>
      <c r="C660" s="570" t="s">
        <v>1544</v>
      </c>
      <c r="D660" s="570" t="s">
        <v>1665</v>
      </c>
      <c r="E660" s="570" t="s">
        <v>1666</v>
      </c>
      <c r="F660" s="587">
        <v>1</v>
      </c>
      <c r="G660" s="587">
        <v>152</v>
      </c>
      <c r="H660" s="587"/>
      <c r="I660" s="587">
        <v>152</v>
      </c>
      <c r="J660" s="587"/>
      <c r="K660" s="587"/>
      <c r="L660" s="587"/>
      <c r="M660" s="587"/>
      <c r="N660" s="587"/>
      <c r="O660" s="587"/>
      <c r="P660" s="575"/>
      <c r="Q660" s="588"/>
    </row>
    <row r="661" spans="1:17" ht="14.45" customHeight="1" x14ac:dyDescent="0.2">
      <c r="A661" s="569" t="s">
        <v>1725</v>
      </c>
      <c r="B661" s="570" t="s">
        <v>1543</v>
      </c>
      <c r="C661" s="570" t="s">
        <v>1544</v>
      </c>
      <c r="D661" s="570" t="s">
        <v>1545</v>
      </c>
      <c r="E661" s="570" t="s">
        <v>1546</v>
      </c>
      <c r="F661" s="587">
        <v>346</v>
      </c>
      <c r="G661" s="587">
        <v>60204</v>
      </c>
      <c r="H661" s="587">
        <v>1.3984668989547038</v>
      </c>
      <c r="I661" s="587">
        <v>174</v>
      </c>
      <c r="J661" s="587">
        <v>246</v>
      </c>
      <c r="K661" s="587">
        <v>43050</v>
      </c>
      <c r="L661" s="587">
        <v>1</v>
      </c>
      <c r="M661" s="587">
        <v>175</v>
      </c>
      <c r="N661" s="587">
        <v>161</v>
      </c>
      <c r="O661" s="587">
        <v>28336</v>
      </c>
      <c r="P661" s="575">
        <v>0.65821138211382113</v>
      </c>
      <c r="Q661" s="588">
        <v>176</v>
      </c>
    </row>
    <row r="662" spans="1:17" ht="14.45" customHeight="1" x14ac:dyDescent="0.2">
      <c r="A662" s="569" t="s">
        <v>1725</v>
      </c>
      <c r="B662" s="570" t="s">
        <v>1543</v>
      </c>
      <c r="C662" s="570" t="s">
        <v>1544</v>
      </c>
      <c r="D662" s="570" t="s">
        <v>1559</v>
      </c>
      <c r="E662" s="570" t="s">
        <v>1560</v>
      </c>
      <c r="F662" s="587"/>
      <c r="G662" s="587"/>
      <c r="H662" s="587"/>
      <c r="I662" s="587"/>
      <c r="J662" s="587"/>
      <c r="K662" s="587"/>
      <c r="L662" s="587"/>
      <c r="M662" s="587"/>
      <c r="N662" s="587">
        <v>52</v>
      </c>
      <c r="O662" s="587">
        <v>55900</v>
      </c>
      <c r="P662" s="575"/>
      <c r="Q662" s="588">
        <v>1075</v>
      </c>
    </row>
    <row r="663" spans="1:17" ht="14.45" customHeight="1" x14ac:dyDescent="0.2">
      <c r="A663" s="569" t="s">
        <v>1725</v>
      </c>
      <c r="B663" s="570" t="s">
        <v>1543</v>
      </c>
      <c r="C663" s="570" t="s">
        <v>1544</v>
      </c>
      <c r="D663" s="570" t="s">
        <v>1561</v>
      </c>
      <c r="E663" s="570" t="s">
        <v>1562</v>
      </c>
      <c r="F663" s="587">
        <v>153</v>
      </c>
      <c r="G663" s="587">
        <v>7038</v>
      </c>
      <c r="H663" s="587">
        <v>1.0930268675260133</v>
      </c>
      <c r="I663" s="587">
        <v>46</v>
      </c>
      <c r="J663" s="587">
        <v>137</v>
      </c>
      <c r="K663" s="587">
        <v>6439</v>
      </c>
      <c r="L663" s="587">
        <v>1</v>
      </c>
      <c r="M663" s="587">
        <v>47</v>
      </c>
      <c r="N663" s="587">
        <v>70</v>
      </c>
      <c r="O663" s="587">
        <v>3290</v>
      </c>
      <c r="P663" s="575">
        <v>0.51094890510948909</v>
      </c>
      <c r="Q663" s="588">
        <v>47</v>
      </c>
    </row>
    <row r="664" spans="1:17" ht="14.45" customHeight="1" x14ac:dyDescent="0.2">
      <c r="A664" s="569" t="s">
        <v>1725</v>
      </c>
      <c r="B664" s="570" t="s">
        <v>1543</v>
      </c>
      <c r="C664" s="570" t="s">
        <v>1544</v>
      </c>
      <c r="D664" s="570" t="s">
        <v>1563</v>
      </c>
      <c r="E664" s="570" t="s">
        <v>1564</v>
      </c>
      <c r="F664" s="587">
        <v>12</v>
      </c>
      <c r="G664" s="587">
        <v>4164</v>
      </c>
      <c r="H664" s="587">
        <v>0.2393103448275862</v>
      </c>
      <c r="I664" s="587">
        <v>347</v>
      </c>
      <c r="J664" s="587">
        <v>50</v>
      </c>
      <c r="K664" s="587">
        <v>17400</v>
      </c>
      <c r="L664" s="587">
        <v>1</v>
      </c>
      <c r="M664" s="587">
        <v>348</v>
      </c>
      <c r="N664" s="587">
        <v>8</v>
      </c>
      <c r="O664" s="587">
        <v>2784</v>
      </c>
      <c r="P664" s="575">
        <v>0.16</v>
      </c>
      <c r="Q664" s="588">
        <v>348</v>
      </c>
    </row>
    <row r="665" spans="1:17" ht="14.45" customHeight="1" x14ac:dyDescent="0.2">
      <c r="A665" s="569" t="s">
        <v>1725</v>
      </c>
      <c r="B665" s="570" t="s">
        <v>1543</v>
      </c>
      <c r="C665" s="570" t="s">
        <v>1544</v>
      </c>
      <c r="D665" s="570" t="s">
        <v>1565</v>
      </c>
      <c r="E665" s="570" t="s">
        <v>1566</v>
      </c>
      <c r="F665" s="587"/>
      <c r="G665" s="587"/>
      <c r="H665" s="587"/>
      <c r="I665" s="587"/>
      <c r="J665" s="587">
        <v>10</v>
      </c>
      <c r="K665" s="587">
        <v>510</v>
      </c>
      <c r="L665" s="587">
        <v>1</v>
      </c>
      <c r="M665" s="587">
        <v>51</v>
      </c>
      <c r="N665" s="587">
        <v>6</v>
      </c>
      <c r="O665" s="587">
        <v>312</v>
      </c>
      <c r="P665" s="575">
        <v>0.61176470588235299</v>
      </c>
      <c r="Q665" s="588">
        <v>52</v>
      </c>
    </row>
    <row r="666" spans="1:17" ht="14.45" customHeight="1" x14ac:dyDescent="0.2">
      <c r="A666" s="569" t="s">
        <v>1725</v>
      </c>
      <c r="B666" s="570" t="s">
        <v>1543</v>
      </c>
      <c r="C666" s="570" t="s">
        <v>1544</v>
      </c>
      <c r="D666" s="570" t="s">
        <v>1569</v>
      </c>
      <c r="E666" s="570" t="s">
        <v>1570</v>
      </c>
      <c r="F666" s="587">
        <v>61</v>
      </c>
      <c r="G666" s="587">
        <v>22997</v>
      </c>
      <c r="H666" s="587">
        <v>0.8691232048374905</v>
      </c>
      <c r="I666" s="587">
        <v>377</v>
      </c>
      <c r="J666" s="587">
        <v>70</v>
      </c>
      <c r="K666" s="587">
        <v>26460</v>
      </c>
      <c r="L666" s="587">
        <v>1</v>
      </c>
      <c r="M666" s="587">
        <v>378</v>
      </c>
      <c r="N666" s="587">
        <v>37</v>
      </c>
      <c r="O666" s="587">
        <v>13986</v>
      </c>
      <c r="P666" s="575">
        <v>0.52857142857142858</v>
      </c>
      <c r="Q666" s="588">
        <v>378</v>
      </c>
    </row>
    <row r="667" spans="1:17" ht="14.45" customHeight="1" x14ac:dyDescent="0.2">
      <c r="A667" s="569" t="s">
        <v>1725</v>
      </c>
      <c r="B667" s="570" t="s">
        <v>1543</v>
      </c>
      <c r="C667" s="570" t="s">
        <v>1544</v>
      </c>
      <c r="D667" s="570" t="s">
        <v>1573</v>
      </c>
      <c r="E667" s="570" t="s">
        <v>1574</v>
      </c>
      <c r="F667" s="587">
        <v>135</v>
      </c>
      <c r="G667" s="587">
        <v>70740</v>
      </c>
      <c r="H667" s="587">
        <v>3.6416988416988416</v>
      </c>
      <c r="I667" s="587">
        <v>524</v>
      </c>
      <c r="J667" s="587">
        <v>37</v>
      </c>
      <c r="K667" s="587">
        <v>19425</v>
      </c>
      <c r="L667" s="587">
        <v>1</v>
      </c>
      <c r="M667" s="587">
        <v>525</v>
      </c>
      <c r="N667" s="587">
        <v>31</v>
      </c>
      <c r="O667" s="587">
        <v>16275</v>
      </c>
      <c r="P667" s="575">
        <v>0.83783783783783783</v>
      </c>
      <c r="Q667" s="588">
        <v>525</v>
      </c>
    </row>
    <row r="668" spans="1:17" ht="14.45" customHeight="1" x14ac:dyDescent="0.2">
      <c r="A668" s="569" t="s">
        <v>1725</v>
      </c>
      <c r="B668" s="570" t="s">
        <v>1543</v>
      </c>
      <c r="C668" s="570" t="s">
        <v>1544</v>
      </c>
      <c r="D668" s="570" t="s">
        <v>1575</v>
      </c>
      <c r="E668" s="570" t="s">
        <v>1576</v>
      </c>
      <c r="F668" s="587">
        <v>1</v>
      </c>
      <c r="G668" s="587">
        <v>57</v>
      </c>
      <c r="H668" s="587">
        <v>0.10919540229885058</v>
      </c>
      <c r="I668" s="587">
        <v>57</v>
      </c>
      <c r="J668" s="587">
        <v>9</v>
      </c>
      <c r="K668" s="587">
        <v>522</v>
      </c>
      <c r="L668" s="587">
        <v>1</v>
      </c>
      <c r="M668" s="587">
        <v>58</v>
      </c>
      <c r="N668" s="587">
        <v>1</v>
      </c>
      <c r="O668" s="587">
        <v>58</v>
      </c>
      <c r="P668" s="575">
        <v>0.1111111111111111</v>
      </c>
      <c r="Q668" s="588">
        <v>58</v>
      </c>
    </row>
    <row r="669" spans="1:17" ht="14.45" customHeight="1" x14ac:dyDescent="0.2">
      <c r="A669" s="569" t="s">
        <v>1725</v>
      </c>
      <c r="B669" s="570" t="s">
        <v>1543</v>
      </c>
      <c r="C669" s="570" t="s">
        <v>1544</v>
      </c>
      <c r="D669" s="570" t="s">
        <v>1577</v>
      </c>
      <c r="E669" s="570" t="s">
        <v>1578</v>
      </c>
      <c r="F669" s="587">
        <v>1</v>
      </c>
      <c r="G669" s="587">
        <v>225</v>
      </c>
      <c r="H669" s="587">
        <v>0.33185840707964603</v>
      </c>
      <c r="I669" s="587">
        <v>225</v>
      </c>
      <c r="J669" s="587">
        <v>3</v>
      </c>
      <c r="K669" s="587">
        <v>678</v>
      </c>
      <c r="L669" s="587">
        <v>1</v>
      </c>
      <c r="M669" s="587">
        <v>226</v>
      </c>
      <c r="N669" s="587">
        <v>2</v>
      </c>
      <c r="O669" s="587">
        <v>454</v>
      </c>
      <c r="P669" s="575">
        <v>0.6696165191740413</v>
      </c>
      <c r="Q669" s="588">
        <v>227</v>
      </c>
    </row>
    <row r="670" spans="1:17" ht="14.45" customHeight="1" x14ac:dyDescent="0.2">
      <c r="A670" s="569" t="s">
        <v>1725</v>
      </c>
      <c r="B670" s="570" t="s">
        <v>1543</v>
      </c>
      <c r="C670" s="570" t="s">
        <v>1544</v>
      </c>
      <c r="D670" s="570" t="s">
        <v>1579</v>
      </c>
      <c r="E670" s="570" t="s">
        <v>1580</v>
      </c>
      <c r="F670" s="587">
        <v>1</v>
      </c>
      <c r="G670" s="587">
        <v>554</v>
      </c>
      <c r="H670" s="587">
        <v>0.33273273273273274</v>
      </c>
      <c r="I670" s="587">
        <v>554</v>
      </c>
      <c r="J670" s="587">
        <v>3</v>
      </c>
      <c r="K670" s="587">
        <v>1665</v>
      </c>
      <c r="L670" s="587">
        <v>1</v>
      </c>
      <c r="M670" s="587">
        <v>555</v>
      </c>
      <c r="N670" s="587">
        <v>2</v>
      </c>
      <c r="O670" s="587">
        <v>1114</v>
      </c>
      <c r="P670" s="575">
        <v>0.66906906906906904</v>
      </c>
      <c r="Q670" s="588">
        <v>557</v>
      </c>
    </row>
    <row r="671" spans="1:17" ht="14.45" customHeight="1" x14ac:dyDescent="0.2">
      <c r="A671" s="569" t="s">
        <v>1725</v>
      </c>
      <c r="B671" s="570" t="s">
        <v>1543</v>
      </c>
      <c r="C671" s="570" t="s">
        <v>1544</v>
      </c>
      <c r="D671" s="570" t="s">
        <v>1581</v>
      </c>
      <c r="E671" s="570" t="s">
        <v>1582</v>
      </c>
      <c r="F671" s="587">
        <v>1</v>
      </c>
      <c r="G671" s="587">
        <v>214</v>
      </c>
      <c r="H671" s="587"/>
      <c r="I671" s="587">
        <v>214</v>
      </c>
      <c r="J671" s="587"/>
      <c r="K671" s="587"/>
      <c r="L671" s="587"/>
      <c r="M671" s="587"/>
      <c r="N671" s="587"/>
      <c r="O671" s="587"/>
      <c r="P671" s="575"/>
      <c r="Q671" s="588"/>
    </row>
    <row r="672" spans="1:17" ht="14.45" customHeight="1" x14ac:dyDescent="0.2">
      <c r="A672" s="569" t="s">
        <v>1725</v>
      </c>
      <c r="B672" s="570" t="s">
        <v>1543</v>
      </c>
      <c r="C672" s="570" t="s">
        <v>1544</v>
      </c>
      <c r="D672" s="570" t="s">
        <v>1583</v>
      </c>
      <c r="E672" s="570" t="s">
        <v>1584</v>
      </c>
      <c r="F672" s="587">
        <v>4</v>
      </c>
      <c r="G672" s="587">
        <v>568</v>
      </c>
      <c r="H672" s="587"/>
      <c r="I672" s="587">
        <v>142</v>
      </c>
      <c r="J672" s="587"/>
      <c r="K672" s="587"/>
      <c r="L672" s="587"/>
      <c r="M672" s="587"/>
      <c r="N672" s="587">
        <v>2</v>
      </c>
      <c r="O672" s="587">
        <v>288</v>
      </c>
      <c r="P672" s="575"/>
      <c r="Q672" s="588">
        <v>144</v>
      </c>
    </row>
    <row r="673" spans="1:17" ht="14.45" customHeight="1" x14ac:dyDescent="0.2">
      <c r="A673" s="569" t="s">
        <v>1725</v>
      </c>
      <c r="B673" s="570" t="s">
        <v>1543</v>
      </c>
      <c r="C673" s="570" t="s">
        <v>1544</v>
      </c>
      <c r="D673" s="570" t="s">
        <v>1589</v>
      </c>
      <c r="E673" s="570" t="s">
        <v>1590</v>
      </c>
      <c r="F673" s="587">
        <v>66</v>
      </c>
      <c r="G673" s="587">
        <v>1122</v>
      </c>
      <c r="H673" s="587">
        <v>0.82499999999999996</v>
      </c>
      <c r="I673" s="587">
        <v>17</v>
      </c>
      <c r="J673" s="587">
        <v>80</v>
      </c>
      <c r="K673" s="587">
        <v>1360</v>
      </c>
      <c r="L673" s="587">
        <v>1</v>
      </c>
      <c r="M673" s="587">
        <v>17</v>
      </c>
      <c r="N673" s="587">
        <v>48</v>
      </c>
      <c r="O673" s="587">
        <v>816</v>
      </c>
      <c r="P673" s="575">
        <v>0.6</v>
      </c>
      <c r="Q673" s="588">
        <v>17</v>
      </c>
    </row>
    <row r="674" spans="1:17" ht="14.45" customHeight="1" x14ac:dyDescent="0.2">
      <c r="A674" s="569" t="s">
        <v>1725</v>
      </c>
      <c r="B674" s="570" t="s">
        <v>1543</v>
      </c>
      <c r="C674" s="570" t="s">
        <v>1544</v>
      </c>
      <c r="D674" s="570" t="s">
        <v>1591</v>
      </c>
      <c r="E674" s="570" t="s">
        <v>1592</v>
      </c>
      <c r="F674" s="587">
        <v>1</v>
      </c>
      <c r="G674" s="587">
        <v>143</v>
      </c>
      <c r="H674" s="587">
        <v>0.99305555555555558</v>
      </c>
      <c r="I674" s="587">
        <v>143</v>
      </c>
      <c r="J674" s="587">
        <v>1</v>
      </c>
      <c r="K674" s="587">
        <v>144</v>
      </c>
      <c r="L674" s="587">
        <v>1</v>
      </c>
      <c r="M674" s="587">
        <v>144</v>
      </c>
      <c r="N674" s="587">
        <v>1</v>
      </c>
      <c r="O674" s="587">
        <v>145</v>
      </c>
      <c r="P674" s="575">
        <v>1.0069444444444444</v>
      </c>
      <c r="Q674" s="588">
        <v>145</v>
      </c>
    </row>
    <row r="675" spans="1:17" ht="14.45" customHeight="1" x14ac:dyDescent="0.2">
      <c r="A675" s="569" t="s">
        <v>1725</v>
      </c>
      <c r="B675" s="570" t="s">
        <v>1543</v>
      </c>
      <c r="C675" s="570" t="s">
        <v>1544</v>
      </c>
      <c r="D675" s="570" t="s">
        <v>1593</v>
      </c>
      <c r="E675" s="570" t="s">
        <v>1594</v>
      </c>
      <c r="F675" s="587">
        <v>1</v>
      </c>
      <c r="G675" s="587">
        <v>65</v>
      </c>
      <c r="H675" s="587">
        <v>0.32828282828282829</v>
      </c>
      <c r="I675" s="587">
        <v>65</v>
      </c>
      <c r="J675" s="587">
        <v>3</v>
      </c>
      <c r="K675" s="587">
        <v>198</v>
      </c>
      <c r="L675" s="587">
        <v>1</v>
      </c>
      <c r="M675" s="587">
        <v>66</v>
      </c>
      <c r="N675" s="587"/>
      <c r="O675" s="587"/>
      <c r="P675" s="575"/>
      <c r="Q675" s="588"/>
    </row>
    <row r="676" spans="1:17" ht="14.45" customHeight="1" x14ac:dyDescent="0.2">
      <c r="A676" s="569" t="s">
        <v>1725</v>
      </c>
      <c r="B676" s="570" t="s">
        <v>1543</v>
      </c>
      <c r="C676" s="570" t="s">
        <v>1544</v>
      </c>
      <c r="D676" s="570" t="s">
        <v>1597</v>
      </c>
      <c r="E676" s="570" t="s">
        <v>1598</v>
      </c>
      <c r="F676" s="587">
        <v>828</v>
      </c>
      <c r="G676" s="587">
        <v>113436</v>
      </c>
      <c r="H676" s="587">
        <v>1.814569536423841</v>
      </c>
      <c r="I676" s="587">
        <v>137</v>
      </c>
      <c r="J676" s="587">
        <v>453</v>
      </c>
      <c r="K676" s="587">
        <v>62514</v>
      </c>
      <c r="L676" s="587">
        <v>1</v>
      </c>
      <c r="M676" s="587">
        <v>138</v>
      </c>
      <c r="N676" s="587">
        <v>339</v>
      </c>
      <c r="O676" s="587">
        <v>47121</v>
      </c>
      <c r="P676" s="575">
        <v>0.75376715615702083</v>
      </c>
      <c r="Q676" s="588">
        <v>139</v>
      </c>
    </row>
    <row r="677" spans="1:17" ht="14.45" customHeight="1" x14ac:dyDescent="0.2">
      <c r="A677" s="569" t="s">
        <v>1725</v>
      </c>
      <c r="B677" s="570" t="s">
        <v>1543</v>
      </c>
      <c r="C677" s="570" t="s">
        <v>1544</v>
      </c>
      <c r="D677" s="570" t="s">
        <v>1599</v>
      </c>
      <c r="E677" s="570" t="s">
        <v>1600</v>
      </c>
      <c r="F677" s="587">
        <v>192</v>
      </c>
      <c r="G677" s="587">
        <v>17472</v>
      </c>
      <c r="H677" s="587">
        <v>1.826086956521739</v>
      </c>
      <c r="I677" s="587">
        <v>91</v>
      </c>
      <c r="J677" s="587">
        <v>104</v>
      </c>
      <c r="K677" s="587">
        <v>9568</v>
      </c>
      <c r="L677" s="587">
        <v>1</v>
      </c>
      <c r="M677" s="587">
        <v>92</v>
      </c>
      <c r="N677" s="587">
        <v>75</v>
      </c>
      <c r="O677" s="587">
        <v>6975</v>
      </c>
      <c r="P677" s="575">
        <v>0.72899247491638797</v>
      </c>
      <c r="Q677" s="588">
        <v>93</v>
      </c>
    </row>
    <row r="678" spans="1:17" ht="14.45" customHeight="1" x14ac:dyDescent="0.2">
      <c r="A678" s="569" t="s">
        <v>1725</v>
      </c>
      <c r="B678" s="570" t="s">
        <v>1543</v>
      </c>
      <c r="C678" s="570" t="s">
        <v>1544</v>
      </c>
      <c r="D678" s="570" t="s">
        <v>1601</v>
      </c>
      <c r="E678" s="570" t="s">
        <v>1602</v>
      </c>
      <c r="F678" s="587">
        <v>1</v>
      </c>
      <c r="G678" s="587">
        <v>138</v>
      </c>
      <c r="H678" s="587">
        <v>0.98571428571428577</v>
      </c>
      <c r="I678" s="587">
        <v>138</v>
      </c>
      <c r="J678" s="587">
        <v>1</v>
      </c>
      <c r="K678" s="587">
        <v>140</v>
      </c>
      <c r="L678" s="587">
        <v>1</v>
      </c>
      <c r="M678" s="587">
        <v>140</v>
      </c>
      <c r="N678" s="587"/>
      <c r="O678" s="587"/>
      <c r="P678" s="575"/>
      <c r="Q678" s="588"/>
    </row>
    <row r="679" spans="1:17" ht="14.45" customHeight="1" x14ac:dyDescent="0.2">
      <c r="A679" s="569" t="s">
        <v>1725</v>
      </c>
      <c r="B679" s="570" t="s">
        <v>1543</v>
      </c>
      <c r="C679" s="570" t="s">
        <v>1544</v>
      </c>
      <c r="D679" s="570" t="s">
        <v>1603</v>
      </c>
      <c r="E679" s="570" t="s">
        <v>1604</v>
      </c>
      <c r="F679" s="587">
        <v>35</v>
      </c>
      <c r="G679" s="587">
        <v>2310</v>
      </c>
      <c r="H679" s="587">
        <v>2.0280948200175595</v>
      </c>
      <c r="I679" s="587">
        <v>66</v>
      </c>
      <c r="J679" s="587">
        <v>17</v>
      </c>
      <c r="K679" s="587">
        <v>1139</v>
      </c>
      <c r="L679" s="587">
        <v>1</v>
      </c>
      <c r="M679" s="587">
        <v>67</v>
      </c>
      <c r="N679" s="587">
        <v>1</v>
      </c>
      <c r="O679" s="587">
        <v>67</v>
      </c>
      <c r="P679" s="575">
        <v>5.8823529411764705E-2</v>
      </c>
      <c r="Q679" s="588">
        <v>67</v>
      </c>
    </row>
    <row r="680" spans="1:17" ht="14.45" customHeight="1" x14ac:dyDescent="0.2">
      <c r="A680" s="569" t="s">
        <v>1725</v>
      </c>
      <c r="B680" s="570" t="s">
        <v>1543</v>
      </c>
      <c r="C680" s="570" t="s">
        <v>1544</v>
      </c>
      <c r="D680" s="570" t="s">
        <v>1605</v>
      </c>
      <c r="E680" s="570" t="s">
        <v>1606</v>
      </c>
      <c r="F680" s="587">
        <v>89</v>
      </c>
      <c r="G680" s="587">
        <v>29192</v>
      </c>
      <c r="H680" s="587">
        <v>1.6741411940127315</v>
      </c>
      <c r="I680" s="587">
        <v>328</v>
      </c>
      <c r="J680" s="587">
        <v>53</v>
      </c>
      <c r="K680" s="587">
        <v>17437</v>
      </c>
      <c r="L680" s="587">
        <v>1</v>
      </c>
      <c r="M680" s="587">
        <v>329</v>
      </c>
      <c r="N680" s="587">
        <v>58</v>
      </c>
      <c r="O680" s="587">
        <v>19082</v>
      </c>
      <c r="P680" s="575">
        <v>1.0943396226415094</v>
      </c>
      <c r="Q680" s="588">
        <v>329</v>
      </c>
    </row>
    <row r="681" spans="1:17" ht="14.45" customHeight="1" x14ac:dyDescent="0.2">
      <c r="A681" s="569" t="s">
        <v>1725</v>
      </c>
      <c r="B681" s="570" t="s">
        <v>1543</v>
      </c>
      <c r="C681" s="570" t="s">
        <v>1544</v>
      </c>
      <c r="D681" s="570" t="s">
        <v>1613</v>
      </c>
      <c r="E681" s="570" t="s">
        <v>1614</v>
      </c>
      <c r="F681" s="587">
        <v>33</v>
      </c>
      <c r="G681" s="587">
        <v>1683</v>
      </c>
      <c r="H681" s="587">
        <v>1.5412087912087913</v>
      </c>
      <c r="I681" s="587">
        <v>51</v>
      </c>
      <c r="J681" s="587">
        <v>21</v>
      </c>
      <c r="K681" s="587">
        <v>1092</v>
      </c>
      <c r="L681" s="587">
        <v>1</v>
      </c>
      <c r="M681" s="587">
        <v>52</v>
      </c>
      <c r="N681" s="587">
        <v>13</v>
      </c>
      <c r="O681" s="587">
        <v>676</v>
      </c>
      <c r="P681" s="575">
        <v>0.61904761904761907</v>
      </c>
      <c r="Q681" s="588">
        <v>52</v>
      </c>
    </row>
    <row r="682" spans="1:17" ht="14.45" customHeight="1" x14ac:dyDescent="0.2">
      <c r="A682" s="569" t="s">
        <v>1725</v>
      </c>
      <c r="B682" s="570" t="s">
        <v>1543</v>
      </c>
      <c r="C682" s="570" t="s">
        <v>1544</v>
      </c>
      <c r="D682" s="570" t="s">
        <v>1621</v>
      </c>
      <c r="E682" s="570" t="s">
        <v>1622</v>
      </c>
      <c r="F682" s="587"/>
      <c r="G682" s="587"/>
      <c r="H682" s="587"/>
      <c r="I682" s="587"/>
      <c r="J682" s="587">
        <v>1</v>
      </c>
      <c r="K682" s="587">
        <v>209</v>
      </c>
      <c r="L682" s="587">
        <v>1</v>
      </c>
      <c r="M682" s="587">
        <v>209</v>
      </c>
      <c r="N682" s="587"/>
      <c r="O682" s="587"/>
      <c r="P682" s="575"/>
      <c r="Q682" s="588"/>
    </row>
    <row r="683" spans="1:17" ht="14.45" customHeight="1" x14ac:dyDescent="0.2">
      <c r="A683" s="569" t="s">
        <v>1725</v>
      </c>
      <c r="B683" s="570" t="s">
        <v>1543</v>
      </c>
      <c r="C683" s="570" t="s">
        <v>1544</v>
      </c>
      <c r="D683" s="570" t="s">
        <v>1623</v>
      </c>
      <c r="E683" s="570" t="s">
        <v>1624</v>
      </c>
      <c r="F683" s="587"/>
      <c r="G683" s="587"/>
      <c r="H683" s="587"/>
      <c r="I683" s="587"/>
      <c r="J683" s="587">
        <v>1</v>
      </c>
      <c r="K683" s="587">
        <v>764</v>
      </c>
      <c r="L683" s="587">
        <v>1</v>
      </c>
      <c r="M683" s="587">
        <v>764</v>
      </c>
      <c r="N683" s="587">
        <v>1</v>
      </c>
      <c r="O683" s="587">
        <v>764</v>
      </c>
      <c r="P683" s="575">
        <v>1</v>
      </c>
      <c r="Q683" s="588">
        <v>764</v>
      </c>
    </row>
    <row r="684" spans="1:17" ht="14.45" customHeight="1" x14ac:dyDescent="0.2">
      <c r="A684" s="569" t="s">
        <v>1725</v>
      </c>
      <c r="B684" s="570" t="s">
        <v>1543</v>
      </c>
      <c r="C684" s="570" t="s">
        <v>1544</v>
      </c>
      <c r="D684" s="570" t="s">
        <v>1625</v>
      </c>
      <c r="E684" s="570" t="s">
        <v>1626</v>
      </c>
      <c r="F684" s="587">
        <v>206</v>
      </c>
      <c r="G684" s="587">
        <v>126072</v>
      </c>
      <c r="H684" s="587">
        <v>4.270731707317073</v>
      </c>
      <c r="I684" s="587">
        <v>612</v>
      </c>
      <c r="J684" s="587">
        <v>48</v>
      </c>
      <c r="K684" s="587">
        <v>29520</v>
      </c>
      <c r="L684" s="587">
        <v>1</v>
      </c>
      <c r="M684" s="587">
        <v>615</v>
      </c>
      <c r="N684" s="587">
        <v>45</v>
      </c>
      <c r="O684" s="587">
        <v>27765</v>
      </c>
      <c r="P684" s="575">
        <v>0.94054878048780488</v>
      </c>
      <c r="Q684" s="588">
        <v>617</v>
      </c>
    </row>
    <row r="685" spans="1:17" ht="14.45" customHeight="1" x14ac:dyDescent="0.2">
      <c r="A685" s="569" t="s">
        <v>1725</v>
      </c>
      <c r="B685" s="570" t="s">
        <v>1543</v>
      </c>
      <c r="C685" s="570" t="s">
        <v>1544</v>
      </c>
      <c r="D685" s="570" t="s">
        <v>1635</v>
      </c>
      <c r="E685" s="570" t="s">
        <v>1636</v>
      </c>
      <c r="F685" s="587">
        <v>1</v>
      </c>
      <c r="G685" s="587">
        <v>272</v>
      </c>
      <c r="H685" s="587"/>
      <c r="I685" s="587">
        <v>272</v>
      </c>
      <c r="J685" s="587"/>
      <c r="K685" s="587"/>
      <c r="L685" s="587"/>
      <c r="M685" s="587"/>
      <c r="N685" s="587"/>
      <c r="O685" s="587"/>
      <c r="P685" s="575"/>
      <c r="Q685" s="588"/>
    </row>
    <row r="686" spans="1:17" ht="14.45" customHeight="1" x14ac:dyDescent="0.2">
      <c r="A686" s="569" t="s">
        <v>1725</v>
      </c>
      <c r="B686" s="570" t="s">
        <v>1543</v>
      </c>
      <c r="C686" s="570" t="s">
        <v>1544</v>
      </c>
      <c r="D686" s="570" t="s">
        <v>1651</v>
      </c>
      <c r="E686" s="570" t="s">
        <v>1652</v>
      </c>
      <c r="F686" s="587"/>
      <c r="G686" s="587"/>
      <c r="H686" s="587"/>
      <c r="I686" s="587"/>
      <c r="J686" s="587"/>
      <c r="K686" s="587"/>
      <c r="L686" s="587"/>
      <c r="M686" s="587"/>
      <c r="N686" s="587">
        <v>6</v>
      </c>
      <c r="O686" s="587">
        <v>8988</v>
      </c>
      <c r="P686" s="575"/>
      <c r="Q686" s="588">
        <v>1498</v>
      </c>
    </row>
    <row r="687" spans="1:17" ht="14.45" customHeight="1" x14ac:dyDescent="0.2">
      <c r="A687" s="569" t="s">
        <v>1725</v>
      </c>
      <c r="B687" s="570" t="s">
        <v>1543</v>
      </c>
      <c r="C687" s="570" t="s">
        <v>1544</v>
      </c>
      <c r="D687" s="570" t="s">
        <v>1653</v>
      </c>
      <c r="E687" s="570" t="s">
        <v>1654</v>
      </c>
      <c r="F687" s="587"/>
      <c r="G687" s="587"/>
      <c r="H687" s="587"/>
      <c r="I687" s="587"/>
      <c r="J687" s="587"/>
      <c r="K687" s="587"/>
      <c r="L687" s="587"/>
      <c r="M687" s="587"/>
      <c r="N687" s="587">
        <v>4</v>
      </c>
      <c r="O687" s="587">
        <v>1324</v>
      </c>
      <c r="P687" s="575"/>
      <c r="Q687" s="588">
        <v>331</v>
      </c>
    </row>
    <row r="688" spans="1:17" ht="14.45" customHeight="1" x14ac:dyDescent="0.2">
      <c r="A688" s="569" t="s">
        <v>1725</v>
      </c>
      <c r="B688" s="570" t="s">
        <v>1543</v>
      </c>
      <c r="C688" s="570" t="s">
        <v>1544</v>
      </c>
      <c r="D688" s="570" t="s">
        <v>1655</v>
      </c>
      <c r="E688" s="570" t="s">
        <v>1656</v>
      </c>
      <c r="F688" s="587"/>
      <c r="G688" s="587"/>
      <c r="H688" s="587"/>
      <c r="I688" s="587"/>
      <c r="J688" s="587"/>
      <c r="K688" s="587"/>
      <c r="L688" s="587"/>
      <c r="M688" s="587"/>
      <c r="N688" s="587">
        <v>54</v>
      </c>
      <c r="O688" s="587">
        <v>48276</v>
      </c>
      <c r="P688" s="575"/>
      <c r="Q688" s="588">
        <v>894</v>
      </c>
    </row>
    <row r="689" spans="1:17" ht="14.45" customHeight="1" x14ac:dyDescent="0.2">
      <c r="A689" s="569" t="s">
        <v>1725</v>
      </c>
      <c r="B689" s="570" t="s">
        <v>1543</v>
      </c>
      <c r="C689" s="570" t="s">
        <v>1544</v>
      </c>
      <c r="D689" s="570" t="s">
        <v>1659</v>
      </c>
      <c r="E689" s="570" t="s">
        <v>1660</v>
      </c>
      <c r="F689" s="587">
        <v>510</v>
      </c>
      <c r="G689" s="587">
        <v>133110</v>
      </c>
      <c r="H689" s="587">
        <v>1.7163967402517022</v>
      </c>
      <c r="I689" s="587">
        <v>261</v>
      </c>
      <c r="J689" s="587">
        <v>296</v>
      </c>
      <c r="K689" s="587">
        <v>77552</v>
      </c>
      <c r="L689" s="587">
        <v>1</v>
      </c>
      <c r="M689" s="587">
        <v>262</v>
      </c>
      <c r="N689" s="587">
        <v>211</v>
      </c>
      <c r="O689" s="587">
        <v>55704</v>
      </c>
      <c r="P689" s="575">
        <v>0.71827934805034044</v>
      </c>
      <c r="Q689" s="588">
        <v>264</v>
      </c>
    </row>
    <row r="690" spans="1:17" ht="14.45" customHeight="1" x14ac:dyDescent="0.2">
      <c r="A690" s="569" t="s">
        <v>1725</v>
      </c>
      <c r="B690" s="570" t="s">
        <v>1543</v>
      </c>
      <c r="C690" s="570" t="s">
        <v>1544</v>
      </c>
      <c r="D690" s="570" t="s">
        <v>1661</v>
      </c>
      <c r="E690" s="570" t="s">
        <v>1662</v>
      </c>
      <c r="F690" s="587">
        <v>6</v>
      </c>
      <c r="G690" s="587">
        <v>990</v>
      </c>
      <c r="H690" s="587">
        <v>0.39759036144578314</v>
      </c>
      <c r="I690" s="587">
        <v>165</v>
      </c>
      <c r="J690" s="587">
        <v>15</v>
      </c>
      <c r="K690" s="587">
        <v>2490</v>
      </c>
      <c r="L690" s="587">
        <v>1</v>
      </c>
      <c r="M690" s="587">
        <v>166</v>
      </c>
      <c r="N690" s="587">
        <v>8</v>
      </c>
      <c r="O690" s="587">
        <v>1336</v>
      </c>
      <c r="P690" s="575">
        <v>0.53654618473895588</v>
      </c>
      <c r="Q690" s="588">
        <v>167</v>
      </c>
    </row>
    <row r="691" spans="1:17" ht="14.45" customHeight="1" x14ac:dyDescent="0.2">
      <c r="A691" s="569" t="s">
        <v>1725</v>
      </c>
      <c r="B691" s="570" t="s">
        <v>1543</v>
      </c>
      <c r="C691" s="570" t="s">
        <v>1544</v>
      </c>
      <c r="D691" s="570" t="s">
        <v>1665</v>
      </c>
      <c r="E691" s="570" t="s">
        <v>1666</v>
      </c>
      <c r="F691" s="587">
        <v>1</v>
      </c>
      <c r="G691" s="587">
        <v>152</v>
      </c>
      <c r="H691" s="587">
        <v>0.5</v>
      </c>
      <c r="I691" s="587">
        <v>152</v>
      </c>
      <c r="J691" s="587">
        <v>2</v>
      </c>
      <c r="K691" s="587">
        <v>304</v>
      </c>
      <c r="L691" s="587">
        <v>1</v>
      </c>
      <c r="M691" s="587">
        <v>152</v>
      </c>
      <c r="N691" s="587">
        <v>6</v>
      </c>
      <c r="O691" s="587">
        <v>918</v>
      </c>
      <c r="P691" s="575">
        <v>3.0197368421052633</v>
      </c>
      <c r="Q691" s="588">
        <v>153</v>
      </c>
    </row>
    <row r="692" spans="1:17" ht="14.45" customHeight="1" x14ac:dyDescent="0.2">
      <c r="A692" s="569" t="s">
        <v>1725</v>
      </c>
      <c r="B692" s="570" t="s">
        <v>1543</v>
      </c>
      <c r="C692" s="570" t="s">
        <v>1544</v>
      </c>
      <c r="D692" s="570" t="s">
        <v>1667</v>
      </c>
      <c r="E692" s="570" t="s">
        <v>1668</v>
      </c>
      <c r="F692" s="587"/>
      <c r="G692" s="587"/>
      <c r="H692" s="587"/>
      <c r="I692" s="587"/>
      <c r="J692" s="587"/>
      <c r="K692" s="587"/>
      <c r="L692" s="587"/>
      <c r="M692" s="587"/>
      <c r="N692" s="587">
        <v>0</v>
      </c>
      <c r="O692" s="587">
        <v>0</v>
      </c>
      <c r="P692" s="575"/>
      <c r="Q692" s="588"/>
    </row>
    <row r="693" spans="1:17" ht="14.45" customHeight="1" x14ac:dyDescent="0.2">
      <c r="A693" s="569" t="s">
        <v>1726</v>
      </c>
      <c r="B693" s="570" t="s">
        <v>1543</v>
      </c>
      <c r="C693" s="570" t="s">
        <v>1544</v>
      </c>
      <c r="D693" s="570" t="s">
        <v>1545</v>
      </c>
      <c r="E693" s="570" t="s">
        <v>1546</v>
      </c>
      <c r="F693" s="587">
        <v>748</v>
      </c>
      <c r="G693" s="587">
        <v>130152</v>
      </c>
      <c r="H693" s="587">
        <v>0.96462479155086156</v>
      </c>
      <c r="I693" s="587">
        <v>174</v>
      </c>
      <c r="J693" s="587">
        <v>771</v>
      </c>
      <c r="K693" s="587">
        <v>134925</v>
      </c>
      <c r="L693" s="587">
        <v>1</v>
      </c>
      <c r="M693" s="587">
        <v>175</v>
      </c>
      <c r="N693" s="587">
        <v>620</v>
      </c>
      <c r="O693" s="587">
        <v>109120</v>
      </c>
      <c r="P693" s="575">
        <v>0.80874559940707802</v>
      </c>
      <c r="Q693" s="588">
        <v>176</v>
      </c>
    </row>
    <row r="694" spans="1:17" ht="14.45" customHeight="1" x14ac:dyDescent="0.2">
      <c r="A694" s="569" t="s">
        <v>1726</v>
      </c>
      <c r="B694" s="570" t="s">
        <v>1543</v>
      </c>
      <c r="C694" s="570" t="s">
        <v>1544</v>
      </c>
      <c r="D694" s="570" t="s">
        <v>1559</v>
      </c>
      <c r="E694" s="570" t="s">
        <v>1560</v>
      </c>
      <c r="F694" s="587">
        <v>1</v>
      </c>
      <c r="G694" s="587">
        <v>1070</v>
      </c>
      <c r="H694" s="587"/>
      <c r="I694" s="587">
        <v>1070</v>
      </c>
      <c r="J694" s="587"/>
      <c r="K694" s="587"/>
      <c r="L694" s="587"/>
      <c r="M694" s="587"/>
      <c r="N694" s="587">
        <v>37</v>
      </c>
      <c r="O694" s="587">
        <v>39775</v>
      </c>
      <c r="P694" s="575"/>
      <c r="Q694" s="588">
        <v>1075</v>
      </c>
    </row>
    <row r="695" spans="1:17" ht="14.45" customHeight="1" x14ac:dyDescent="0.2">
      <c r="A695" s="569" t="s">
        <v>1726</v>
      </c>
      <c r="B695" s="570" t="s">
        <v>1543</v>
      </c>
      <c r="C695" s="570" t="s">
        <v>1544</v>
      </c>
      <c r="D695" s="570" t="s">
        <v>1561</v>
      </c>
      <c r="E695" s="570" t="s">
        <v>1562</v>
      </c>
      <c r="F695" s="587">
        <v>14</v>
      </c>
      <c r="G695" s="587">
        <v>644</v>
      </c>
      <c r="H695" s="587">
        <v>2.2836879432624113</v>
      </c>
      <c r="I695" s="587">
        <v>46</v>
      </c>
      <c r="J695" s="587">
        <v>6</v>
      </c>
      <c r="K695" s="587">
        <v>282</v>
      </c>
      <c r="L695" s="587">
        <v>1</v>
      </c>
      <c r="M695" s="587">
        <v>47</v>
      </c>
      <c r="N695" s="587">
        <v>6</v>
      </c>
      <c r="O695" s="587">
        <v>282</v>
      </c>
      <c r="P695" s="575">
        <v>1</v>
      </c>
      <c r="Q695" s="588">
        <v>47</v>
      </c>
    </row>
    <row r="696" spans="1:17" ht="14.45" customHeight="1" x14ac:dyDescent="0.2">
      <c r="A696" s="569" t="s">
        <v>1726</v>
      </c>
      <c r="B696" s="570" t="s">
        <v>1543</v>
      </c>
      <c r="C696" s="570" t="s">
        <v>1544</v>
      </c>
      <c r="D696" s="570" t="s">
        <v>1563</v>
      </c>
      <c r="E696" s="570" t="s">
        <v>1564</v>
      </c>
      <c r="F696" s="587">
        <v>2</v>
      </c>
      <c r="G696" s="587">
        <v>694</v>
      </c>
      <c r="H696" s="587">
        <v>0.14244663382594416</v>
      </c>
      <c r="I696" s="587">
        <v>347</v>
      </c>
      <c r="J696" s="587">
        <v>14</v>
      </c>
      <c r="K696" s="587">
        <v>4872</v>
      </c>
      <c r="L696" s="587">
        <v>1</v>
      </c>
      <c r="M696" s="587">
        <v>348</v>
      </c>
      <c r="N696" s="587">
        <v>5</v>
      </c>
      <c r="O696" s="587">
        <v>1740</v>
      </c>
      <c r="P696" s="575">
        <v>0.35714285714285715</v>
      </c>
      <c r="Q696" s="588">
        <v>348</v>
      </c>
    </row>
    <row r="697" spans="1:17" ht="14.45" customHeight="1" x14ac:dyDescent="0.2">
      <c r="A697" s="569" t="s">
        <v>1726</v>
      </c>
      <c r="B697" s="570" t="s">
        <v>1543</v>
      </c>
      <c r="C697" s="570" t="s">
        <v>1544</v>
      </c>
      <c r="D697" s="570" t="s">
        <v>1569</v>
      </c>
      <c r="E697" s="570" t="s">
        <v>1570</v>
      </c>
      <c r="F697" s="587"/>
      <c r="G697" s="587"/>
      <c r="H697" s="587"/>
      <c r="I697" s="587"/>
      <c r="J697" s="587">
        <v>8</v>
      </c>
      <c r="K697" s="587">
        <v>3024</v>
      </c>
      <c r="L697" s="587">
        <v>1</v>
      </c>
      <c r="M697" s="587">
        <v>378</v>
      </c>
      <c r="N697" s="587"/>
      <c r="O697" s="587"/>
      <c r="P697" s="575"/>
      <c r="Q697" s="588"/>
    </row>
    <row r="698" spans="1:17" ht="14.45" customHeight="1" x14ac:dyDescent="0.2">
      <c r="A698" s="569" t="s">
        <v>1726</v>
      </c>
      <c r="B698" s="570" t="s">
        <v>1543</v>
      </c>
      <c r="C698" s="570" t="s">
        <v>1544</v>
      </c>
      <c r="D698" s="570" t="s">
        <v>1571</v>
      </c>
      <c r="E698" s="570" t="s">
        <v>1572</v>
      </c>
      <c r="F698" s="587"/>
      <c r="G698" s="587"/>
      <c r="H698" s="587"/>
      <c r="I698" s="587"/>
      <c r="J698" s="587">
        <v>1</v>
      </c>
      <c r="K698" s="587">
        <v>34</v>
      </c>
      <c r="L698" s="587">
        <v>1</v>
      </c>
      <c r="M698" s="587">
        <v>34</v>
      </c>
      <c r="N698" s="587"/>
      <c r="O698" s="587"/>
      <c r="P698" s="575"/>
      <c r="Q698" s="588"/>
    </row>
    <row r="699" spans="1:17" ht="14.45" customHeight="1" x14ac:dyDescent="0.2">
      <c r="A699" s="569" t="s">
        <v>1726</v>
      </c>
      <c r="B699" s="570" t="s">
        <v>1543</v>
      </c>
      <c r="C699" s="570" t="s">
        <v>1544</v>
      </c>
      <c r="D699" s="570" t="s">
        <v>1573</v>
      </c>
      <c r="E699" s="570" t="s">
        <v>1574</v>
      </c>
      <c r="F699" s="587">
        <v>4</v>
      </c>
      <c r="G699" s="587">
        <v>2096</v>
      </c>
      <c r="H699" s="587">
        <v>3.9923809523809526</v>
      </c>
      <c r="I699" s="587">
        <v>524</v>
      </c>
      <c r="J699" s="587">
        <v>1</v>
      </c>
      <c r="K699" s="587">
        <v>525</v>
      </c>
      <c r="L699" s="587">
        <v>1</v>
      </c>
      <c r="M699" s="587">
        <v>525</v>
      </c>
      <c r="N699" s="587">
        <v>1</v>
      </c>
      <c r="O699" s="587">
        <v>525</v>
      </c>
      <c r="P699" s="575">
        <v>1</v>
      </c>
      <c r="Q699" s="588">
        <v>525</v>
      </c>
    </row>
    <row r="700" spans="1:17" ht="14.45" customHeight="1" x14ac:dyDescent="0.2">
      <c r="A700" s="569" t="s">
        <v>1726</v>
      </c>
      <c r="B700" s="570" t="s">
        <v>1543</v>
      </c>
      <c r="C700" s="570" t="s">
        <v>1544</v>
      </c>
      <c r="D700" s="570" t="s">
        <v>1575</v>
      </c>
      <c r="E700" s="570" t="s">
        <v>1576</v>
      </c>
      <c r="F700" s="587">
        <v>3</v>
      </c>
      <c r="G700" s="587">
        <v>171</v>
      </c>
      <c r="H700" s="587">
        <v>0.49137931034482757</v>
      </c>
      <c r="I700" s="587">
        <v>57</v>
      </c>
      <c r="J700" s="587">
        <v>6</v>
      </c>
      <c r="K700" s="587">
        <v>348</v>
      </c>
      <c r="L700" s="587">
        <v>1</v>
      </c>
      <c r="M700" s="587">
        <v>58</v>
      </c>
      <c r="N700" s="587">
        <v>4</v>
      </c>
      <c r="O700" s="587">
        <v>232</v>
      </c>
      <c r="P700" s="575">
        <v>0.66666666666666663</v>
      </c>
      <c r="Q700" s="588">
        <v>58</v>
      </c>
    </row>
    <row r="701" spans="1:17" ht="14.45" customHeight="1" x14ac:dyDescent="0.2">
      <c r="A701" s="569" t="s">
        <v>1726</v>
      </c>
      <c r="B701" s="570" t="s">
        <v>1543</v>
      </c>
      <c r="C701" s="570" t="s">
        <v>1544</v>
      </c>
      <c r="D701" s="570" t="s">
        <v>1589</v>
      </c>
      <c r="E701" s="570" t="s">
        <v>1590</v>
      </c>
      <c r="F701" s="587">
        <v>1</v>
      </c>
      <c r="G701" s="587">
        <v>17</v>
      </c>
      <c r="H701" s="587">
        <v>9.0909090909090912E-2</v>
      </c>
      <c r="I701" s="587">
        <v>17</v>
      </c>
      <c r="J701" s="587">
        <v>11</v>
      </c>
      <c r="K701" s="587">
        <v>187</v>
      </c>
      <c r="L701" s="587">
        <v>1</v>
      </c>
      <c r="M701" s="587">
        <v>17</v>
      </c>
      <c r="N701" s="587">
        <v>3</v>
      </c>
      <c r="O701" s="587">
        <v>51</v>
      </c>
      <c r="P701" s="575">
        <v>0.27272727272727271</v>
      </c>
      <c r="Q701" s="588">
        <v>17</v>
      </c>
    </row>
    <row r="702" spans="1:17" ht="14.45" customHeight="1" x14ac:dyDescent="0.2">
      <c r="A702" s="569" t="s">
        <v>1726</v>
      </c>
      <c r="B702" s="570" t="s">
        <v>1543</v>
      </c>
      <c r="C702" s="570" t="s">
        <v>1544</v>
      </c>
      <c r="D702" s="570" t="s">
        <v>1591</v>
      </c>
      <c r="E702" s="570" t="s">
        <v>1592</v>
      </c>
      <c r="F702" s="587">
        <v>1</v>
      </c>
      <c r="G702" s="587">
        <v>143</v>
      </c>
      <c r="H702" s="587"/>
      <c r="I702" s="587">
        <v>143</v>
      </c>
      <c r="J702" s="587"/>
      <c r="K702" s="587"/>
      <c r="L702" s="587"/>
      <c r="M702" s="587"/>
      <c r="N702" s="587"/>
      <c r="O702" s="587"/>
      <c r="P702" s="575"/>
      <c r="Q702" s="588"/>
    </row>
    <row r="703" spans="1:17" ht="14.45" customHeight="1" x14ac:dyDescent="0.2">
      <c r="A703" s="569" t="s">
        <v>1726</v>
      </c>
      <c r="B703" s="570" t="s">
        <v>1543</v>
      </c>
      <c r="C703" s="570" t="s">
        <v>1544</v>
      </c>
      <c r="D703" s="570" t="s">
        <v>1593</v>
      </c>
      <c r="E703" s="570" t="s">
        <v>1594</v>
      </c>
      <c r="F703" s="587">
        <v>2</v>
      </c>
      <c r="G703" s="587">
        <v>130</v>
      </c>
      <c r="H703" s="587"/>
      <c r="I703" s="587">
        <v>65</v>
      </c>
      <c r="J703" s="587"/>
      <c r="K703" s="587"/>
      <c r="L703" s="587"/>
      <c r="M703" s="587"/>
      <c r="N703" s="587"/>
      <c r="O703" s="587"/>
      <c r="P703" s="575"/>
      <c r="Q703" s="588"/>
    </row>
    <row r="704" spans="1:17" ht="14.45" customHeight="1" x14ac:dyDescent="0.2">
      <c r="A704" s="569" t="s">
        <v>1726</v>
      </c>
      <c r="B704" s="570" t="s">
        <v>1543</v>
      </c>
      <c r="C704" s="570" t="s">
        <v>1544</v>
      </c>
      <c r="D704" s="570" t="s">
        <v>1597</v>
      </c>
      <c r="E704" s="570" t="s">
        <v>1598</v>
      </c>
      <c r="F704" s="587">
        <v>278</v>
      </c>
      <c r="G704" s="587">
        <v>38086</v>
      </c>
      <c r="H704" s="587">
        <v>1.1947424556120207</v>
      </c>
      <c r="I704" s="587">
        <v>137</v>
      </c>
      <c r="J704" s="587">
        <v>231</v>
      </c>
      <c r="K704" s="587">
        <v>31878</v>
      </c>
      <c r="L704" s="587">
        <v>1</v>
      </c>
      <c r="M704" s="587">
        <v>138</v>
      </c>
      <c r="N704" s="587">
        <v>213</v>
      </c>
      <c r="O704" s="587">
        <v>29607</v>
      </c>
      <c r="P704" s="575">
        <v>0.92875964615095052</v>
      </c>
      <c r="Q704" s="588">
        <v>139</v>
      </c>
    </row>
    <row r="705" spans="1:17" ht="14.45" customHeight="1" x14ac:dyDescent="0.2">
      <c r="A705" s="569" t="s">
        <v>1726</v>
      </c>
      <c r="B705" s="570" t="s">
        <v>1543</v>
      </c>
      <c r="C705" s="570" t="s">
        <v>1544</v>
      </c>
      <c r="D705" s="570" t="s">
        <v>1599</v>
      </c>
      <c r="E705" s="570" t="s">
        <v>1600</v>
      </c>
      <c r="F705" s="587">
        <v>71</v>
      </c>
      <c r="G705" s="587">
        <v>6461</v>
      </c>
      <c r="H705" s="587">
        <v>1.2768774703557313</v>
      </c>
      <c r="I705" s="587">
        <v>91</v>
      </c>
      <c r="J705" s="587">
        <v>55</v>
      </c>
      <c r="K705" s="587">
        <v>5060</v>
      </c>
      <c r="L705" s="587">
        <v>1</v>
      </c>
      <c r="M705" s="587">
        <v>92</v>
      </c>
      <c r="N705" s="587">
        <v>41</v>
      </c>
      <c r="O705" s="587">
        <v>3813</v>
      </c>
      <c r="P705" s="575">
        <v>0.75355731225296441</v>
      </c>
      <c r="Q705" s="588">
        <v>93</v>
      </c>
    </row>
    <row r="706" spans="1:17" ht="14.45" customHeight="1" x14ac:dyDescent="0.2">
      <c r="A706" s="569" t="s">
        <v>1726</v>
      </c>
      <c r="B706" s="570" t="s">
        <v>1543</v>
      </c>
      <c r="C706" s="570" t="s">
        <v>1544</v>
      </c>
      <c r="D706" s="570" t="s">
        <v>1601</v>
      </c>
      <c r="E706" s="570" t="s">
        <v>1602</v>
      </c>
      <c r="F706" s="587">
        <v>2</v>
      </c>
      <c r="G706" s="587">
        <v>276</v>
      </c>
      <c r="H706" s="587">
        <v>1.9714285714285715</v>
      </c>
      <c r="I706" s="587">
        <v>138</v>
      </c>
      <c r="J706" s="587">
        <v>1</v>
      </c>
      <c r="K706" s="587">
        <v>140</v>
      </c>
      <c r="L706" s="587">
        <v>1</v>
      </c>
      <c r="M706" s="587">
        <v>140</v>
      </c>
      <c r="N706" s="587"/>
      <c r="O706" s="587"/>
      <c r="P706" s="575"/>
      <c r="Q706" s="588"/>
    </row>
    <row r="707" spans="1:17" ht="14.45" customHeight="1" x14ac:dyDescent="0.2">
      <c r="A707" s="569" t="s">
        <v>1726</v>
      </c>
      <c r="B707" s="570" t="s">
        <v>1543</v>
      </c>
      <c r="C707" s="570" t="s">
        <v>1544</v>
      </c>
      <c r="D707" s="570" t="s">
        <v>1603</v>
      </c>
      <c r="E707" s="570" t="s">
        <v>1604</v>
      </c>
      <c r="F707" s="587">
        <v>24</v>
      </c>
      <c r="G707" s="587">
        <v>1584</v>
      </c>
      <c r="H707" s="587">
        <v>23.64179104477612</v>
      </c>
      <c r="I707" s="587">
        <v>66</v>
      </c>
      <c r="J707" s="587">
        <v>1</v>
      </c>
      <c r="K707" s="587">
        <v>67</v>
      </c>
      <c r="L707" s="587">
        <v>1</v>
      </c>
      <c r="M707" s="587">
        <v>67</v>
      </c>
      <c r="N707" s="587">
        <v>7</v>
      </c>
      <c r="O707" s="587">
        <v>469</v>
      </c>
      <c r="P707" s="575">
        <v>7</v>
      </c>
      <c r="Q707" s="588">
        <v>67</v>
      </c>
    </row>
    <row r="708" spans="1:17" ht="14.45" customHeight="1" x14ac:dyDescent="0.2">
      <c r="A708" s="569" t="s">
        <v>1726</v>
      </c>
      <c r="B708" s="570" t="s">
        <v>1543</v>
      </c>
      <c r="C708" s="570" t="s">
        <v>1544</v>
      </c>
      <c r="D708" s="570" t="s">
        <v>1605</v>
      </c>
      <c r="E708" s="570" t="s">
        <v>1606</v>
      </c>
      <c r="F708" s="587"/>
      <c r="G708" s="587"/>
      <c r="H708" s="587"/>
      <c r="I708" s="587"/>
      <c r="J708" s="587">
        <v>3</v>
      </c>
      <c r="K708" s="587">
        <v>987</v>
      </c>
      <c r="L708" s="587">
        <v>1</v>
      </c>
      <c r="M708" s="587">
        <v>329</v>
      </c>
      <c r="N708" s="587"/>
      <c r="O708" s="587"/>
      <c r="P708" s="575"/>
      <c r="Q708" s="588"/>
    </row>
    <row r="709" spans="1:17" ht="14.45" customHeight="1" x14ac:dyDescent="0.2">
      <c r="A709" s="569" t="s">
        <v>1726</v>
      </c>
      <c r="B709" s="570" t="s">
        <v>1543</v>
      </c>
      <c r="C709" s="570" t="s">
        <v>1544</v>
      </c>
      <c r="D709" s="570" t="s">
        <v>1613</v>
      </c>
      <c r="E709" s="570" t="s">
        <v>1614</v>
      </c>
      <c r="F709" s="587">
        <v>37</v>
      </c>
      <c r="G709" s="587">
        <v>1887</v>
      </c>
      <c r="H709" s="587">
        <v>0.90721153846153846</v>
      </c>
      <c r="I709" s="587">
        <v>51</v>
      </c>
      <c r="J709" s="587">
        <v>40</v>
      </c>
      <c r="K709" s="587">
        <v>2080</v>
      </c>
      <c r="L709" s="587">
        <v>1</v>
      </c>
      <c r="M709" s="587">
        <v>52</v>
      </c>
      <c r="N709" s="587">
        <v>33</v>
      </c>
      <c r="O709" s="587">
        <v>1716</v>
      </c>
      <c r="P709" s="575">
        <v>0.82499999999999996</v>
      </c>
      <c r="Q709" s="588">
        <v>52</v>
      </c>
    </row>
    <row r="710" spans="1:17" ht="14.45" customHeight="1" x14ac:dyDescent="0.2">
      <c r="A710" s="569" t="s">
        <v>1726</v>
      </c>
      <c r="B710" s="570" t="s">
        <v>1543</v>
      </c>
      <c r="C710" s="570" t="s">
        <v>1544</v>
      </c>
      <c r="D710" s="570" t="s">
        <v>1625</v>
      </c>
      <c r="E710" s="570" t="s">
        <v>1626</v>
      </c>
      <c r="F710" s="587">
        <v>2</v>
      </c>
      <c r="G710" s="587">
        <v>1224</v>
      </c>
      <c r="H710" s="587">
        <v>1.9902439024390244</v>
      </c>
      <c r="I710" s="587">
        <v>612</v>
      </c>
      <c r="J710" s="587">
        <v>1</v>
      </c>
      <c r="K710" s="587">
        <v>615</v>
      </c>
      <c r="L710" s="587">
        <v>1</v>
      </c>
      <c r="M710" s="587">
        <v>615</v>
      </c>
      <c r="N710" s="587">
        <v>1</v>
      </c>
      <c r="O710" s="587">
        <v>617</v>
      </c>
      <c r="P710" s="575">
        <v>1.0032520325203251</v>
      </c>
      <c r="Q710" s="588">
        <v>617</v>
      </c>
    </row>
    <row r="711" spans="1:17" ht="14.45" customHeight="1" x14ac:dyDescent="0.2">
      <c r="A711" s="569" t="s">
        <v>1726</v>
      </c>
      <c r="B711" s="570" t="s">
        <v>1543</v>
      </c>
      <c r="C711" s="570" t="s">
        <v>1544</v>
      </c>
      <c r="D711" s="570" t="s">
        <v>1655</v>
      </c>
      <c r="E711" s="570" t="s">
        <v>1656</v>
      </c>
      <c r="F711" s="587">
        <v>1</v>
      </c>
      <c r="G711" s="587">
        <v>888</v>
      </c>
      <c r="H711" s="587"/>
      <c r="I711" s="587">
        <v>888</v>
      </c>
      <c r="J711" s="587"/>
      <c r="K711" s="587"/>
      <c r="L711" s="587"/>
      <c r="M711" s="587"/>
      <c r="N711" s="587">
        <v>37</v>
      </c>
      <c r="O711" s="587">
        <v>33078</v>
      </c>
      <c r="P711" s="575"/>
      <c r="Q711" s="588">
        <v>894</v>
      </c>
    </row>
    <row r="712" spans="1:17" ht="14.45" customHeight="1" x14ac:dyDescent="0.2">
      <c r="A712" s="569" t="s">
        <v>1726</v>
      </c>
      <c r="B712" s="570" t="s">
        <v>1543</v>
      </c>
      <c r="C712" s="570" t="s">
        <v>1544</v>
      </c>
      <c r="D712" s="570" t="s">
        <v>1659</v>
      </c>
      <c r="E712" s="570" t="s">
        <v>1660</v>
      </c>
      <c r="F712" s="587">
        <v>183</v>
      </c>
      <c r="G712" s="587">
        <v>47763</v>
      </c>
      <c r="H712" s="587">
        <v>1.0787072586837707</v>
      </c>
      <c r="I712" s="587">
        <v>261</v>
      </c>
      <c r="J712" s="587">
        <v>169</v>
      </c>
      <c r="K712" s="587">
        <v>44278</v>
      </c>
      <c r="L712" s="587">
        <v>1</v>
      </c>
      <c r="M712" s="587">
        <v>262</v>
      </c>
      <c r="N712" s="587">
        <v>162</v>
      </c>
      <c r="O712" s="587">
        <v>42768</v>
      </c>
      <c r="P712" s="575">
        <v>0.96589728533357422</v>
      </c>
      <c r="Q712" s="588">
        <v>264</v>
      </c>
    </row>
    <row r="713" spans="1:17" ht="14.45" customHeight="1" x14ac:dyDescent="0.2">
      <c r="A713" s="569" t="s">
        <v>1726</v>
      </c>
      <c r="B713" s="570" t="s">
        <v>1543</v>
      </c>
      <c r="C713" s="570" t="s">
        <v>1544</v>
      </c>
      <c r="D713" s="570" t="s">
        <v>1661</v>
      </c>
      <c r="E713" s="570" t="s">
        <v>1662</v>
      </c>
      <c r="F713" s="587">
        <v>9</v>
      </c>
      <c r="G713" s="587">
        <v>1485</v>
      </c>
      <c r="H713" s="587">
        <v>1.7891566265060241</v>
      </c>
      <c r="I713" s="587">
        <v>165</v>
      </c>
      <c r="J713" s="587">
        <v>5</v>
      </c>
      <c r="K713" s="587">
        <v>830</v>
      </c>
      <c r="L713" s="587">
        <v>1</v>
      </c>
      <c r="M713" s="587">
        <v>166</v>
      </c>
      <c r="N713" s="587">
        <v>6</v>
      </c>
      <c r="O713" s="587">
        <v>1002</v>
      </c>
      <c r="P713" s="575">
        <v>1.2072289156626506</v>
      </c>
      <c r="Q713" s="588">
        <v>167</v>
      </c>
    </row>
    <row r="714" spans="1:17" ht="14.45" customHeight="1" x14ac:dyDescent="0.2">
      <c r="A714" s="569" t="s">
        <v>1727</v>
      </c>
      <c r="B714" s="570" t="s">
        <v>1543</v>
      </c>
      <c r="C714" s="570" t="s">
        <v>1544</v>
      </c>
      <c r="D714" s="570" t="s">
        <v>1545</v>
      </c>
      <c r="E714" s="570" t="s">
        <v>1546</v>
      </c>
      <c r="F714" s="587">
        <v>847</v>
      </c>
      <c r="G714" s="587">
        <v>147378</v>
      </c>
      <c r="H714" s="587">
        <v>1.0908808290155441</v>
      </c>
      <c r="I714" s="587">
        <v>174</v>
      </c>
      <c r="J714" s="587">
        <v>772</v>
      </c>
      <c r="K714" s="587">
        <v>135100</v>
      </c>
      <c r="L714" s="587">
        <v>1</v>
      </c>
      <c r="M714" s="587">
        <v>175</v>
      </c>
      <c r="N714" s="587">
        <v>620</v>
      </c>
      <c r="O714" s="587">
        <v>109120</v>
      </c>
      <c r="P714" s="575">
        <v>0.80769800148038495</v>
      </c>
      <c r="Q714" s="588">
        <v>176</v>
      </c>
    </row>
    <row r="715" spans="1:17" ht="14.45" customHeight="1" x14ac:dyDescent="0.2">
      <c r="A715" s="569" t="s">
        <v>1727</v>
      </c>
      <c r="B715" s="570" t="s">
        <v>1543</v>
      </c>
      <c r="C715" s="570" t="s">
        <v>1544</v>
      </c>
      <c r="D715" s="570" t="s">
        <v>1559</v>
      </c>
      <c r="E715" s="570" t="s">
        <v>1560</v>
      </c>
      <c r="F715" s="587">
        <v>1388</v>
      </c>
      <c r="G715" s="587">
        <v>1485160</v>
      </c>
      <c r="H715" s="587">
        <v>0.92583230214414625</v>
      </c>
      <c r="I715" s="587">
        <v>1070</v>
      </c>
      <c r="J715" s="587">
        <v>1495</v>
      </c>
      <c r="K715" s="587">
        <v>1604135</v>
      </c>
      <c r="L715" s="587">
        <v>1</v>
      </c>
      <c r="M715" s="587">
        <v>1073</v>
      </c>
      <c r="N715" s="587">
        <v>1076</v>
      </c>
      <c r="O715" s="587">
        <v>1156700</v>
      </c>
      <c r="P715" s="575">
        <v>0.72107397444728782</v>
      </c>
      <c r="Q715" s="588">
        <v>1075</v>
      </c>
    </row>
    <row r="716" spans="1:17" ht="14.45" customHeight="1" x14ac:dyDescent="0.2">
      <c r="A716" s="569" t="s">
        <v>1727</v>
      </c>
      <c r="B716" s="570" t="s">
        <v>1543</v>
      </c>
      <c r="C716" s="570" t="s">
        <v>1544</v>
      </c>
      <c r="D716" s="570" t="s">
        <v>1561</v>
      </c>
      <c r="E716" s="570" t="s">
        <v>1562</v>
      </c>
      <c r="F716" s="587">
        <v>2908</v>
      </c>
      <c r="G716" s="587">
        <v>133768</v>
      </c>
      <c r="H716" s="587">
        <v>0.96315656838391472</v>
      </c>
      <c r="I716" s="587">
        <v>46</v>
      </c>
      <c r="J716" s="587">
        <v>2955</v>
      </c>
      <c r="K716" s="587">
        <v>138885</v>
      </c>
      <c r="L716" s="587">
        <v>1</v>
      </c>
      <c r="M716" s="587">
        <v>47</v>
      </c>
      <c r="N716" s="587">
        <v>2451</v>
      </c>
      <c r="O716" s="587">
        <v>115197</v>
      </c>
      <c r="P716" s="575">
        <v>0.82944162436548219</v>
      </c>
      <c r="Q716" s="588">
        <v>47</v>
      </c>
    </row>
    <row r="717" spans="1:17" ht="14.45" customHeight="1" x14ac:dyDescent="0.2">
      <c r="A717" s="569" t="s">
        <v>1727</v>
      </c>
      <c r="B717" s="570" t="s">
        <v>1543</v>
      </c>
      <c r="C717" s="570" t="s">
        <v>1544</v>
      </c>
      <c r="D717" s="570" t="s">
        <v>1563</v>
      </c>
      <c r="E717" s="570" t="s">
        <v>1564</v>
      </c>
      <c r="F717" s="587">
        <v>597</v>
      </c>
      <c r="G717" s="587">
        <v>207159</v>
      </c>
      <c r="H717" s="587">
        <v>0.7691013989129466</v>
      </c>
      <c r="I717" s="587">
        <v>347</v>
      </c>
      <c r="J717" s="587">
        <v>774</v>
      </c>
      <c r="K717" s="587">
        <v>269352</v>
      </c>
      <c r="L717" s="587">
        <v>1</v>
      </c>
      <c r="M717" s="587">
        <v>348</v>
      </c>
      <c r="N717" s="587">
        <v>558</v>
      </c>
      <c r="O717" s="587">
        <v>194184</v>
      </c>
      <c r="P717" s="575">
        <v>0.72093023255813948</v>
      </c>
      <c r="Q717" s="588">
        <v>348</v>
      </c>
    </row>
    <row r="718" spans="1:17" ht="14.45" customHeight="1" x14ac:dyDescent="0.2">
      <c r="A718" s="569" t="s">
        <v>1727</v>
      </c>
      <c r="B718" s="570" t="s">
        <v>1543</v>
      </c>
      <c r="C718" s="570" t="s">
        <v>1544</v>
      </c>
      <c r="D718" s="570" t="s">
        <v>1565</v>
      </c>
      <c r="E718" s="570" t="s">
        <v>1566</v>
      </c>
      <c r="F718" s="587">
        <v>11</v>
      </c>
      <c r="G718" s="587">
        <v>561</v>
      </c>
      <c r="H718" s="587"/>
      <c r="I718" s="587">
        <v>51</v>
      </c>
      <c r="J718" s="587"/>
      <c r="K718" s="587"/>
      <c r="L718" s="587"/>
      <c r="M718" s="587"/>
      <c r="N718" s="587">
        <v>5</v>
      </c>
      <c r="O718" s="587">
        <v>260</v>
      </c>
      <c r="P718" s="575"/>
      <c r="Q718" s="588">
        <v>52</v>
      </c>
    </row>
    <row r="719" spans="1:17" ht="14.45" customHeight="1" x14ac:dyDescent="0.2">
      <c r="A719" s="569" t="s">
        <v>1727</v>
      </c>
      <c r="B719" s="570" t="s">
        <v>1543</v>
      </c>
      <c r="C719" s="570" t="s">
        <v>1544</v>
      </c>
      <c r="D719" s="570" t="s">
        <v>1569</v>
      </c>
      <c r="E719" s="570" t="s">
        <v>1570</v>
      </c>
      <c r="F719" s="587">
        <v>807</v>
      </c>
      <c r="G719" s="587">
        <v>304239</v>
      </c>
      <c r="H719" s="587">
        <v>0.72904445594662981</v>
      </c>
      <c r="I719" s="587">
        <v>377</v>
      </c>
      <c r="J719" s="587">
        <v>1104</v>
      </c>
      <c r="K719" s="587">
        <v>417312</v>
      </c>
      <c r="L719" s="587">
        <v>1</v>
      </c>
      <c r="M719" s="587">
        <v>378</v>
      </c>
      <c r="N719" s="587">
        <v>891</v>
      </c>
      <c r="O719" s="587">
        <v>336798</v>
      </c>
      <c r="P719" s="575">
        <v>0.80706521739130432</v>
      </c>
      <c r="Q719" s="588">
        <v>378</v>
      </c>
    </row>
    <row r="720" spans="1:17" ht="14.45" customHeight="1" x14ac:dyDescent="0.2">
      <c r="A720" s="569" t="s">
        <v>1727</v>
      </c>
      <c r="B720" s="570" t="s">
        <v>1543</v>
      </c>
      <c r="C720" s="570" t="s">
        <v>1544</v>
      </c>
      <c r="D720" s="570" t="s">
        <v>1571</v>
      </c>
      <c r="E720" s="570" t="s">
        <v>1572</v>
      </c>
      <c r="F720" s="587">
        <v>40</v>
      </c>
      <c r="G720" s="587">
        <v>1360</v>
      </c>
      <c r="H720" s="587">
        <v>0.64516129032258063</v>
      </c>
      <c r="I720" s="587">
        <v>34</v>
      </c>
      <c r="J720" s="587">
        <v>62</v>
      </c>
      <c r="K720" s="587">
        <v>2108</v>
      </c>
      <c r="L720" s="587">
        <v>1</v>
      </c>
      <c r="M720" s="587">
        <v>34</v>
      </c>
      <c r="N720" s="587">
        <v>59</v>
      </c>
      <c r="O720" s="587">
        <v>2065</v>
      </c>
      <c r="P720" s="575">
        <v>0.97960151802656548</v>
      </c>
      <c r="Q720" s="588">
        <v>35</v>
      </c>
    </row>
    <row r="721" spans="1:17" ht="14.45" customHeight="1" x14ac:dyDescent="0.2">
      <c r="A721" s="569" t="s">
        <v>1727</v>
      </c>
      <c r="B721" s="570" t="s">
        <v>1543</v>
      </c>
      <c r="C721" s="570" t="s">
        <v>1544</v>
      </c>
      <c r="D721" s="570" t="s">
        <v>1573</v>
      </c>
      <c r="E721" s="570" t="s">
        <v>1574</v>
      </c>
      <c r="F721" s="587">
        <v>599</v>
      </c>
      <c r="G721" s="587">
        <v>313876</v>
      </c>
      <c r="H721" s="587">
        <v>1.6607195767195768</v>
      </c>
      <c r="I721" s="587">
        <v>524</v>
      </c>
      <c r="J721" s="587">
        <v>360</v>
      </c>
      <c r="K721" s="587">
        <v>189000</v>
      </c>
      <c r="L721" s="587">
        <v>1</v>
      </c>
      <c r="M721" s="587">
        <v>525</v>
      </c>
      <c r="N721" s="587">
        <v>580</v>
      </c>
      <c r="O721" s="587">
        <v>304500</v>
      </c>
      <c r="P721" s="575">
        <v>1.6111111111111112</v>
      </c>
      <c r="Q721" s="588">
        <v>525</v>
      </c>
    </row>
    <row r="722" spans="1:17" ht="14.45" customHeight="1" x14ac:dyDescent="0.2">
      <c r="A722" s="569" t="s">
        <v>1727</v>
      </c>
      <c r="B722" s="570" t="s">
        <v>1543</v>
      </c>
      <c r="C722" s="570" t="s">
        <v>1544</v>
      </c>
      <c r="D722" s="570" t="s">
        <v>1575</v>
      </c>
      <c r="E722" s="570" t="s">
        <v>1576</v>
      </c>
      <c r="F722" s="587">
        <v>645</v>
      </c>
      <c r="G722" s="587">
        <v>36765</v>
      </c>
      <c r="H722" s="587">
        <v>1.7510478186321203</v>
      </c>
      <c r="I722" s="587">
        <v>57</v>
      </c>
      <c r="J722" s="587">
        <v>362</v>
      </c>
      <c r="K722" s="587">
        <v>20996</v>
      </c>
      <c r="L722" s="587">
        <v>1</v>
      </c>
      <c r="M722" s="587">
        <v>58</v>
      </c>
      <c r="N722" s="587">
        <v>375</v>
      </c>
      <c r="O722" s="587">
        <v>21750</v>
      </c>
      <c r="P722" s="575">
        <v>1.0359116022099448</v>
      </c>
      <c r="Q722" s="588">
        <v>58</v>
      </c>
    </row>
    <row r="723" spans="1:17" ht="14.45" customHeight="1" x14ac:dyDescent="0.2">
      <c r="A723" s="569" t="s">
        <v>1727</v>
      </c>
      <c r="B723" s="570" t="s">
        <v>1543</v>
      </c>
      <c r="C723" s="570" t="s">
        <v>1544</v>
      </c>
      <c r="D723" s="570" t="s">
        <v>1577</v>
      </c>
      <c r="E723" s="570" t="s">
        <v>1578</v>
      </c>
      <c r="F723" s="587">
        <v>19</v>
      </c>
      <c r="G723" s="587">
        <v>4275</v>
      </c>
      <c r="H723" s="587">
        <v>1.1127017178552836</v>
      </c>
      <c r="I723" s="587">
        <v>225</v>
      </c>
      <c r="J723" s="587">
        <v>17</v>
      </c>
      <c r="K723" s="587">
        <v>3842</v>
      </c>
      <c r="L723" s="587">
        <v>1</v>
      </c>
      <c r="M723" s="587">
        <v>226</v>
      </c>
      <c r="N723" s="587">
        <v>8</v>
      </c>
      <c r="O723" s="587">
        <v>1816</v>
      </c>
      <c r="P723" s="575">
        <v>0.47267048412285267</v>
      </c>
      <c r="Q723" s="588">
        <v>227</v>
      </c>
    </row>
    <row r="724" spans="1:17" ht="14.45" customHeight="1" x14ac:dyDescent="0.2">
      <c r="A724" s="569" t="s">
        <v>1727</v>
      </c>
      <c r="B724" s="570" t="s">
        <v>1543</v>
      </c>
      <c r="C724" s="570" t="s">
        <v>1544</v>
      </c>
      <c r="D724" s="570" t="s">
        <v>1579</v>
      </c>
      <c r="E724" s="570" t="s">
        <v>1580</v>
      </c>
      <c r="F724" s="587">
        <v>19</v>
      </c>
      <c r="G724" s="587">
        <v>10526</v>
      </c>
      <c r="H724" s="587">
        <v>1.1156332803391626</v>
      </c>
      <c r="I724" s="587">
        <v>554</v>
      </c>
      <c r="J724" s="587">
        <v>17</v>
      </c>
      <c r="K724" s="587">
        <v>9435</v>
      </c>
      <c r="L724" s="587">
        <v>1</v>
      </c>
      <c r="M724" s="587">
        <v>555</v>
      </c>
      <c r="N724" s="587">
        <v>8</v>
      </c>
      <c r="O724" s="587">
        <v>4456</v>
      </c>
      <c r="P724" s="575">
        <v>0.47228404875463698</v>
      </c>
      <c r="Q724" s="588">
        <v>557</v>
      </c>
    </row>
    <row r="725" spans="1:17" ht="14.45" customHeight="1" x14ac:dyDescent="0.2">
      <c r="A725" s="569" t="s">
        <v>1727</v>
      </c>
      <c r="B725" s="570" t="s">
        <v>1543</v>
      </c>
      <c r="C725" s="570" t="s">
        <v>1544</v>
      </c>
      <c r="D725" s="570" t="s">
        <v>1581</v>
      </c>
      <c r="E725" s="570" t="s">
        <v>1582</v>
      </c>
      <c r="F725" s="587">
        <v>2</v>
      </c>
      <c r="G725" s="587">
        <v>428</v>
      </c>
      <c r="H725" s="587">
        <v>0.9907407407407407</v>
      </c>
      <c r="I725" s="587">
        <v>214</v>
      </c>
      <c r="J725" s="587">
        <v>2</v>
      </c>
      <c r="K725" s="587">
        <v>432</v>
      </c>
      <c r="L725" s="587">
        <v>1</v>
      </c>
      <c r="M725" s="587">
        <v>216</v>
      </c>
      <c r="N725" s="587"/>
      <c r="O725" s="587"/>
      <c r="P725" s="575"/>
      <c r="Q725" s="588"/>
    </row>
    <row r="726" spans="1:17" ht="14.45" customHeight="1" x14ac:dyDescent="0.2">
      <c r="A726" s="569" t="s">
        <v>1727</v>
      </c>
      <c r="B726" s="570" t="s">
        <v>1543</v>
      </c>
      <c r="C726" s="570" t="s">
        <v>1544</v>
      </c>
      <c r="D726" s="570" t="s">
        <v>1583</v>
      </c>
      <c r="E726" s="570" t="s">
        <v>1584</v>
      </c>
      <c r="F726" s="587">
        <v>5</v>
      </c>
      <c r="G726" s="587">
        <v>710</v>
      </c>
      <c r="H726" s="587">
        <v>1.2412587412587412</v>
      </c>
      <c r="I726" s="587">
        <v>142</v>
      </c>
      <c r="J726" s="587">
        <v>4</v>
      </c>
      <c r="K726" s="587">
        <v>572</v>
      </c>
      <c r="L726" s="587">
        <v>1</v>
      </c>
      <c r="M726" s="587">
        <v>143</v>
      </c>
      <c r="N726" s="587">
        <v>8</v>
      </c>
      <c r="O726" s="587">
        <v>1152</v>
      </c>
      <c r="P726" s="575">
        <v>2.0139860139860142</v>
      </c>
      <c r="Q726" s="588">
        <v>144</v>
      </c>
    </row>
    <row r="727" spans="1:17" ht="14.45" customHeight="1" x14ac:dyDescent="0.2">
      <c r="A727" s="569" t="s">
        <v>1727</v>
      </c>
      <c r="B727" s="570" t="s">
        <v>1543</v>
      </c>
      <c r="C727" s="570" t="s">
        <v>1544</v>
      </c>
      <c r="D727" s="570" t="s">
        <v>1585</v>
      </c>
      <c r="E727" s="570" t="s">
        <v>1586</v>
      </c>
      <c r="F727" s="587"/>
      <c r="G727" s="587"/>
      <c r="H727" s="587"/>
      <c r="I727" s="587"/>
      <c r="J727" s="587"/>
      <c r="K727" s="587"/>
      <c r="L727" s="587"/>
      <c r="M727" s="587"/>
      <c r="N727" s="587">
        <v>3</v>
      </c>
      <c r="O727" s="587">
        <v>669</v>
      </c>
      <c r="P727" s="575"/>
      <c r="Q727" s="588">
        <v>223</v>
      </c>
    </row>
    <row r="728" spans="1:17" ht="14.45" customHeight="1" x14ac:dyDescent="0.2">
      <c r="A728" s="569" t="s">
        <v>1727</v>
      </c>
      <c r="B728" s="570" t="s">
        <v>1543</v>
      </c>
      <c r="C728" s="570" t="s">
        <v>1544</v>
      </c>
      <c r="D728" s="570" t="s">
        <v>1589</v>
      </c>
      <c r="E728" s="570" t="s">
        <v>1590</v>
      </c>
      <c r="F728" s="587">
        <v>835</v>
      </c>
      <c r="G728" s="587">
        <v>14195</v>
      </c>
      <c r="H728" s="587">
        <v>0.77458256029684602</v>
      </c>
      <c r="I728" s="587">
        <v>17</v>
      </c>
      <c r="J728" s="587">
        <v>1078</v>
      </c>
      <c r="K728" s="587">
        <v>18326</v>
      </c>
      <c r="L728" s="587">
        <v>1</v>
      </c>
      <c r="M728" s="587">
        <v>17</v>
      </c>
      <c r="N728" s="587">
        <v>978</v>
      </c>
      <c r="O728" s="587">
        <v>16626</v>
      </c>
      <c r="P728" s="575">
        <v>0.90723562152133586</v>
      </c>
      <c r="Q728" s="588">
        <v>17</v>
      </c>
    </row>
    <row r="729" spans="1:17" ht="14.45" customHeight="1" x14ac:dyDescent="0.2">
      <c r="A729" s="569" t="s">
        <v>1727</v>
      </c>
      <c r="B729" s="570" t="s">
        <v>1543</v>
      </c>
      <c r="C729" s="570" t="s">
        <v>1544</v>
      </c>
      <c r="D729" s="570" t="s">
        <v>1591</v>
      </c>
      <c r="E729" s="570" t="s">
        <v>1592</v>
      </c>
      <c r="F729" s="587">
        <v>3353</v>
      </c>
      <c r="G729" s="587">
        <v>479479</v>
      </c>
      <c r="H729" s="587">
        <v>1.0672164351851852</v>
      </c>
      <c r="I729" s="587">
        <v>143</v>
      </c>
      <c r="J729" s="587">
        <v>3120</v>
      </c>
      <c r="K729" s="587">
        <v>449280</v>
      </c>
      <c r="L729" s="587">
        <v>1</v>
      </c>
      <c r="M729" s="587">
        <v>144</v>
      </c>
      <c r="N729" s="587">
        <v>2550</v>
      </c>
      <c r="O729" s="587">
        <v>369750</v>
      </c>
      <c r="P729" s="575">
        <v>0.82298344017094016</v>
      </c>
      <c r="Q729" s="588">
        <v>145</v>
      </c>
    </row>
    <row r="730" spans="1:17" ht="14.45" customHeight="1" x14ac:dyDescent="0.2">
      <c r="A730" s="569" t="s">
        <v>1727</v>
      </c>
      <c r="B730" s="570" t="s">
        <v>1543</v>
      </c>
      <c r="C730" s="570" t="s">
        <v>1544</v>
      </c>
      <c r="D730" s="570" t="s">
        <v>1593</v>
      </c>
      <c r="E730" s="570" t="s">
        <v>1594</v>
      </c>
      <c r="F730" s="587">
        <v>941</v>
      </c>
      <c r="G730" s="587">
        <v>61165</v>
      </c>
      <c r="H730" s="587">
        <v>1.6788812033377252</v>
      </c>
      <c r="I730" s="587">
        <v>65</v>
      </c>
      <c r="J730" s="587">
        <v>552</v>
      </c>
      <c r="K730" s="587">
        <v>36432</v>
      </c>
      <c r="L730" s="587">
        <v>1</v>
      </c>
      <c r="M730" s="587">
        <v>66</v>
      </c>
      <c r="N730" s="587">
        <v>599</v>
      </c>
      <c r="O730" s="587">
        <v>40133</v>
      </c>
      <c r="P730" s="575">
        <v>1.1015865173473869</v>
      </c>
      <c r="Q730" s="588">
        <v>67</v>
      </c>
    </row>
    <row r="731" spans="1:17" ht="14.45" customHeight="1" x14ac:dyDescent="0.2">
      <c r="A731" s="569" t="s">
        <v>1727</v>
      </c>
      <c r="B731" s="570" t="s">
        <v>1543</v>
      </c>
      <c r="C731" s="570" t="s">
        <v>1544</v>
      </c>
      <c r="D731" s="570" t="s">
        <v>1597</v>
      </c>
      <c r="E731" s="570" t="s">
        <v>1598</v>
      </c>
      <c r="F731" s="587">
        <v>2375</v>
      </c>
      <c r="G731" s="587">
        <v>325375</v>
      </c>
      <c r="H731" s="587">
        <v>1.1200901924334745</v>
      </c>
      <c r="I731" s="587">
        <v>137</v>
      </c>
      <c r="J731" s="587">
        <v>2105</v>
      </c>
      <c r="K731" s="587">
        <v>290490</v>
      </c>
      <c r="L731" s="587">
        <v>1</v>
      </c>
      <c r="M731" s="587">
        <v>138</v>
      </c>
      <c r="N731" s="587">
        <v>1451</v>
      </c>
      <c r="O731" s="587">
        <v>201689</v>
      </c>
      <c r="P731" s="575">
        <v>0.69430617232951219</v>
      </c>
      <c r="Q731" s="588">
        <v>139</v>
      </c>
    </row>
    <row r="732" spans="1:17" ht="14.45" customHeight="1" x14ac:dyDescent="0.2">
      <c r="A732" s="569" t="s">
        <v>1727</v>
      </c>
      <c r="B732" s="570" t="s">
        <v>1543</v>
      </c>
      <c r="C732" s="570" t="s">
        <v>1544</v>
      </c>
      <c r="D732" s="570" t="s">
        <v>1599</v>
      </c>
      <c r="E732" s="570" t="s">
        <v>1600</v>
      </c>
      <c r="F732" s="587">
        <v>194</v>
      </c>
      <c r="G732" s="587">
        <v>17654</v>
      </c>
      <c r="H732" s="587">
        <v>2.1560820713238886</v>
      </c>
      <c r="I732" s="587">
        <v>91</v>
      </c>
      <c r="J732" s="587">
        <v>89</v>
      </c>
      <c r="K732" s="587">
        <v>8188</v>
      </c>
      <c r="L732" s="587">
        <v>1</v>
      </c>
      <c r="M732" s="587">
        <v>92</v>
      </c>
      <c r="N732" s="587">
        <v>108</v>
      </c>
      <c r="O732" s="587">
        <v>10044</v>
      </c>
      <c r="P732" s="575">
        <v>1.2266731802638007</v>
      </c>
      <c r="Q732" s="588">
        <v>93</v>
      </c>
    </row>
    <row r="733" spans="1:17" ht="14.45" customHeight="1" x14ac:dyDescent="0.2">
      <c r="A733" s="569" t="s">
        <v>1727</v>
      </c>
      <c r="B733" s="570" t="s">
        <v>1543</v>
      </c>
      <c r="C733" s="570" t="s">
        <v>1544</v>
      </c>
      <c r="D733" s="570" t="s">
        <v>1601</v>
      </c>
      <c r="E733" s="570" t="s">
        <v>1602</v>
      </c>
      <c r="F733" s="587">
        <v>3</v>
      </c>
      <c r="G733" s="587">
        <v>414</v>
      </c>
      <c r="H733" s="587">
        <v>0.36964285714285716</v>
      </c>
      <c r="I733" s="587">
        <v>138</v>
      </c>
      <c r="J733" s="587">
        <v>8</v>
      </c>
      <c r="K733" s="587">
        <v>1120</v>
      </c>
      <c r="L733" s="587">
        <v>1</v>
      </c>
      <c r="M733" s="587">
        <v>140</v>
      </c>
      <c r="N733" s="587">
        <v>1</v>
      </c>
      <c r="O733" s="587">
        <v>141</v>
      </c>
      <c r="P733" s="575">
        <v>0.12589285714285714</v>
      </c>
      <c r="Q733" s="588">
        <v>141</v>
      </c>
    </row>
    <row r="734" spans="1:17" ht="14.45" customHeight="1" x14ac:dyDescent="0.2">
      <c r="A734" s="569" t="s">
        <v>1727</v>
      </c>
      <c r="B734" s="570" t="s">
        <v>1543</v>
      </c>
      <c r="C734" s="570" t="s">
        <v>1544</v>
      </c>
      <c r="D734" s="570" t="s">
        <v>1603</v>
      </c>
      <c r="E734" s="570" t="s">
        <v>1604</v>
      </c>
      <c r="F734" s="587">
        <v>127</v>
      </c>
      <c r="G734" s="587">
        <v>8382</v>
      </c>
      <c r="H734" s="587">
        <v>0.94776119402985071</v>
      </c>
      <c r="I734" s="587">
        <v>66</v>
      </c>
      <c r="J734" s="587">
        <v>132</v>
      </c>
      <c r="K734" s="587">
        <v>8844</v>
      </c>
      <c r="L734" s="587">
        <v>1</v>
      </c>
      <c r="M734" s="587">
        <v>67</v>
      </c>
      <c r="N734" s="587">
        <v>195</v>
      </c>
      <c r="O734" s="587">
        <v>13065</v>
      </c>
      <c r="P734" s="575">
        <v>1.4772727272727273</v>
      </c>
      <c r="Q734" s="588">
        <v>67</v>
      </c>
    </row>
    <row r="735" spans="1:17" ht="14.45" customHeight="1" x14ac:dyDescent="0.2">
      <c r="A735" s="569" t="s">
        <v>1727</v>
      </c>
      <c r="B735" s="570" t="s">
        <v>1543</v>
      </c>
      <c r="C735" s="570" t="s">
        <v>1544</v>
      </c>
      <c r="D735" s="570" t="s">
        <v>1605</v>
      </c>
      <c r="E735" s="570" t="s">
        <v>1606</v>
      </c>
      <c r="F735" s="587">
        <v>242</v>
      </c>
      <c r="G735" s="587">
        <v>79376</v>
      </c>
      <c r="H735" s="587">
        <v>0.79103094324580203</v>
      </c>
      <c r="I735" s="587">
        <v>328</v>
      </c>
      <c r="J735" s="587">
        <v>305</v>
      </c>
      <c r="K735" s="587">
        <v>100345</v>
      </c>
      <c r="L735" s="587">
        <v>1</v>
      </c>
      <c r="M735" s="587">
        <v>329</v>
      </c>
      <c r="N735" s="587">
        <v>220</v>
      </c>
      <c r="O735" s="587">
        <v>72380</v>
      </c>
      <c r="P735" s="575">
        <v>0.72131147540983609</v>
      </c>
      <c r="Q735" s="588">
        <v>329</v>
      </c>
    </row>
    <row r="736" spans="1:17" ht="14.45" customHeight="1" x14ac:dyDescent="0.2">
      <c r="A736" s="569" t="s">
        <v>1727</v>
      </c>
      <c r="B736" s="570" t="s">
        <v>1543</v>
      </c>
      <c r="C736" s="570" t="s">
        <v>1544</v>
      </c>
      <c r="D736" s="570" t="s">
        <v>1613</v>
      </c>
      <c r="E736" s="570" t="s">
        <v>1614</v>
      </c>
      <c r="F736" s="587">
        <v>258</v>
      </c>
      <c r="G736" s="587">
        <v>13158</v>
      </c>
      <c r="H736" s="587">
        <v>1.3179086538461537</v>
      </c>
      <c r="I736" s="587">
        <v>51</v>
      </c>
      <c r="J736" s="587">
        <v>192</v>
      </c>
      <c r="K736" s="587">
        <v>9984</v>
      </c>
      <c r="L736" s="587">
        <v>1</v>
      </c>
      <c r="M736" s="587">
        <v>52</v>
      </c>
      <c r="N736" s="587">
        <v>173</v>
      </c>
      <c r="O736" s="587">
        <v>8996</v>
      </c>
      <c r="P736" s="575">
        <v>0.90104166666666663</v>
      </c>
      <c r="Q736" s="588">
        <v>52</v>
      </c>
    </row>
    <row r="737" spans="1:17" ht="14.45" customHeight="1" x14ac:dyDescent="0.2">
      <c r="A737" s="569" t="s">
        <v>1727</v>
      </c>
      <c r="B737" s="570" t="s">
        <v>1543</v>
      </c>
      <c r="C737" s="570" t="s">
        <v>1544</v>
      </c>
      <c r="D737" s="570" t="s">
        <v>1621</v>
      </c>
      <c r="E737" s="570" t="s">
        <v>1622</v>
      </c>
      <c r="F737" s="587">
        <v>6</v>
      </c>
      <c r="G737" s="587">
        <v>1242</v>
      </c>
      <c r="H737" s="587">
        <v>0.54023488473249237</v>
      </c>
      <c r="I737" s="587">
        <v>207</v>
      </c>
      <c r="J737" s="587">
        <v>11</v>
      </c>
      <c r="K737" s="587">
        <v>2299</v>
      </c>
      <c r="L737" s="587">
        <v>1</v>
      </c>
      <c r="M737" s="587">
        <v>209</v>
      </c>
      <c r="N737" s="587">
        <v>4</v>
      </c>
      <c r="O737" s="587">
        <v>844</v>
      </c>
      <c r="P737" s="575">
        <v>0.36711613745106569</v>
      </c>
      <c r="Q737" s="588">
        <v>211</v>
      </c>
    </row>
    <row r="738" spans="1:17" ht="14.45" customHeight="1" x14ac:dyDescent="0.2">
      <c r="A738" s="569" t="s">
        <v>1727</v>
      </c>
      <c r="B738" s="570" t="s">
        <v>1543</v>
      </c>
      <c r="C738" s="570" t="s">
        <v>1544</v>
      </c>
      <c r="D738" s="570" t="s">
        <v>1623</v>
      </c>
      <c r="E738" s="570" t="s">
        <v>1624</v>
      </c>
      <c r="F738" s="587">
        <v>23</v>
      </c>
      <c r="G738" s="587">
        <v>17549</v>
      </c>
      <c r="H738" s="587">
        <v>0.53418361134786319</v>
      </c>
      <c r="I738" s="587">
        <v>763</v>
      </c>
      <c r="J738" s="587">
        <v>43</v>
      </c>
      <c r="K738" s="587">
        <v>32852</v>
      </c>
      <c r="L738" s="587">
        <v>1</v>
      </c>
      <c r="M738" s="587">
        <v>764</v>
      </c>
      <c r="N738" s="587">
        <v>33</v>
      </c>
      <c r="O738" s="587">
        <v>25212</v>
      </c>
      <c r="P738" s="575">
        <v>0.76744186046511631</v>
      </c>
      <c r="Q738" s="588">
        <v>764</v>
      </c>
    </row>
    <row r="739" spans="1:17" ht="14.45" customHeight="1" x14ac:dyDescent="0.2">
      <c r="A739" s="569" t="s">
        <v>1727</v>
      </c>
      <c r="B739" s="570" t="s">
        <v>1543</v>
      </c>
      <c r="C739" s="570" t="s">
        <v>1544</v>
      </c>
      <c r="D739" s="570" t="s">
        <v>1625</v>
      </c>
      <c r="E739" s="570" t="s">
        <v>1626</v>
      </c>
      <c r="F739" s="587">
        <v>299</v>
      </c>
      <c r="G739" s="587">
        <v>182988</v>
      </c>
      <c r="H739" s="587">
        <v>1.3775067750677508</v>
      </c>
      <c r="I739" s="587">
        <v>612</v>
      </c>
      <c r="J739" s="587">
        <v>216</v>
      </c>
      <c r="K739" s="587">
        <v>132840</v>
      </c>
      <c r="L739" s="587">
        <v>1</v>
      </c>
      <c r="M739" s="587">
        <v>615</v>
      </c>
      <c r="N739" s="587">
        <v>196</v>
      </c>
      <c r="O739" s="587">
        <v>120932</v>
      </c>
      <c r="P739" s="575">
        <v>0.91035832580548026</v>
      </c>
      <c r="Q739" s="588">
        <v>617</v>
      </c>
    </row>
    <row r="740" spans="1:17" ht="14.45" customHeight="1" x14ac:dyDescent="0.2">
      <c r="A740" s="569" t="s">
        <v>1727</v>
      </c>
      <c r="B740" s="570" t="s">
        <v>1543</v>
      </c>
      <c r="C740" s="570" t="s">
        <v>1544</v>
      </c>
      <c r="D740" s="570" t="s">
        <v>1627</v>
      </c>
      <c r="E740" s="570" t="s">
        <v>1628</v>
      </c>
      <c r="F740" s="587">
        <v>2</v>
      </c>
      <c r="G740" s="587">
        <v>1650</v>
      </c>
      <c r="H740" s="587"/>
      <c r="I740" s="587">
        <v>825</v>
      </c>
      <c r="J740" s="587"/>
      <c r="K740" s="587"/>
      <c r="L740" s="587"/>
      <c r="M740" s="587"/>
      <c r="N740" s="587"/>
      <c r="O740" s="587"/>
      <c r="P740" s="575"/>
      <c r="Q740" s="588"/>
    </row>
    <row r="741" spans="1:17" ht="14.45" customHeight="1" x14ac:dyDescent="0.2">
      <c r="A741" s="569" t="s">
        <v>1727</v>
      </c>
      <c r="B741" s="570" t="s">
        <v>1543</v>
      </c>
      <c r="C741" s="570" t="s">
        <v>1544</v>
      </c>
      <c r="D741" s="570" t="s">
        <v>1629</v>
      </c>
      <c r="E741" s="570" t="s">
        <v>1630</v>
      </c>
      <c r="F741" s="587">
        <v>9</v>
      </c>
      <c r="G741" s="587">
        <v>3879</v>
      </c>
      <c r="H741" s="587">
        <v>4.4792147806004623</v>
      </c>
      <c r="I741" s="587">
        <v>431</v>
      </c>
      <c r="J741" s="587">
        <v>2</v>
      </c>
      <c r="K741" s="587">
        <v>866</v>
      </c>
      <c r="L741" s="587">
        <v>1</v>
      </c>
      <c r="M741" s="587">
        <v>433</v>
      </c>
      <c r="N741" s="587">
        <v>3</v>
      </c>
      <c r="O741" s="587">
        <v>1305</v>
      </c>
      <c r="P741" s="575">
        <v>1.5069284064665127</v>
      </c>
      <c r="Q741" s="588">
        <v>435</v>
      </c>
    </row>
    <row r="742" spans="1:17" ht="14.45" customHeight="1" x14ac:dyDescent="0.2">
      <c r="A742" s="569" t="s">
        <v>1727</v>
      </c>
      <c r="B742" s="570" t="s">
        <v>1543</v>
      </c>
      <c r="C742" s="570" t="s">
        <v>1544</v>
      </c>
      <c r="D742" s="570" t="s">
        <v>1635</v>
      </c>
      <c r="E742" s="570" t="s">
        <v>1636</v>
      </c>
      <c r="F742" s="587">
        <v>2</v>
      </c>
      <c r="G742" s="587">
        <v>544</v>
      </c>
      <c r="H742" s="587">
        <v>0.98909090909090913</v>
      </c>
      <c r="I742" s="587">
        <v>272</v>
      </c>
      <c r="J742" s="587">
        <v>2</v>
      </c>
      <c r="K742" s="587">
        <v>550</v>
      </c>
      <c r="L742" s="587">
        <v>1</v>
      </c>
      <c r="M742" s="587">
        <v>275</v>
      </c>
      <c r="N742" s="587"/>
      <c r="O742" s="587"/>
      <c r="P742" s="575"/>
      <c r="Q742" s="588"/>
    </row>
    <row r="743" spans="1:17" ht="14.45" customHeight="1" x14ac:dyDescent="0.2">
      <c r="A743" s="569" t="s">
        <v>1727</v>
      </c>
      <c r="B743" s="570" t="s">
        <v>1543</v>
      </c>
      <c r="C743" s="570" t="s">
        <v>1544</v>
      </c>
      <c r="D743" s="570" t="s">
        <v>1641</v>
      </c>
      <c r="E743" s="570" t="s">
        <v>1642</v>
      </c>
      <c r="F743" s="587">
        <v>7</v>
      </c>
      <c r="G743" s="587">
        <v>329</v>
      </c>
      <c r="H743" s="587">
        <v>2.3333333333333335</v>
      </c>
      <c r="I743" s="587">
        <v>47</v>
      </c>
      <c r="J743" s="587">
        <v>3</v>
      </c>
      <c r="K743" s="587">
        <v>141</v>
      </c>
      <c r="L743" s="587">
        <v>1</v>
      </c>
      <c r="M743" s="587">
        <v>47</v>
      </c>
      <c r="N743" s="587">
        <v>2</v>
      </c>
      <c r="O743" s="587">
        <v>94</v>
      </c>
      <c r="P743" s="575">
        <v>0.66666666666666663</v>
      </c>
      <c r="Q743" s="588">
        <v>47</v>
      </c>
    </row>
    <row r="744" spans="1:17" ht="14.45" customHeight="1" x14ac:dyDescent="0.2">
      <c r="A744" s="569" t="s">
        <v>1727</v>
      </c>
      <c r="B744" s="570" t="s">
        <v>1543</v>
      </c>
      <c r="C744" s="570" t="s">
        <v>1544</v>
      </c>
      <c r="D744" s="570" t="s">
        <v>1645</v>
      </c>
      <c r="E744" s="570" t="s">
        <v>1646</v>
      </c>
      <c r="F744" s="587">
        <v>31</v>
      </c>
      <c r="G744" s="587">
        <v>11687</v>
      </c>
      <c r="H744" s="587">
        <v>2.3720316622691291</v>
      </c>
      <c r="I744" s="587">
        <v>377</v>
      </c>
      <c r="J744" s="587">
        <v>13</v>
      </c>
      <c r="K744" s="587">
        <v>4927</v>
      </c>
      <c r="L744" s="587">
        <v>1</v>
      </c>
      <c r="M744" s="587">
        <v>379</v>
      </c>
      <c r="N744" s="587"/>
      <c r="O744" s="587"/>
      <c r="P744" s="575"/>
      <c r="Q744" s="588"/>
    </row>
    <row r="745" spans="1:17" ht="14.45" customHeight="1" x14ac:dyDescent="0.2">
      <c r="A745" s="569" t="s">
        <v>1727</v>
      </c>
      <c r="B745" s="570" t="s">
        <v>1543</v>
      </c>
      <c r="C745" s="570" t="s">
        <v>1544</v>
      </c>
      <c r="D745" s="570" t="s">
        <v>1647</v>
      </c>
      <c r="E745" s="570" t="s">
        <v>1648</v>
      </c>
      <c r="F745" s="587"/>
      <c r="G745" s="587"/>
      <c r="H745" s="587"/>
      <c r="I745" s="587"/>
      <c r="J745" s="587">
        <v>1</v>
      </c>
      <c r="K745" s="587">
        <v>37</v>
      </c>
      <c r="L745" s="587">
        <v>1</v>
      </c>
      <c r="M745" s="587">
        <v>37</v>
      </c>
      <c r="N745" s="587"/>
      <c r="O745" s="587"/>
      <c r="P745" s="575"/>
      <c r="Q745" s="588"/>
    </row>
    <row r="746" spans="1:17" ht="14.45" customHeight="1" x14ac:dyDescent="0.2">
      <c r="A746" s="569" t="s">
        <v>1727</v>
      </c>
      <c r="B746" s="570" t="s">
        <v>1543</v>
      </c>
      <c r="C746" s="570" t="s">
        <v>1544</v>
      </c>
      <c r="D746" s="570" t="s">
        <v>1651</v>
      </c>
      <c r="E746" s="570" t="s">
        <v>1652</v>
      </c>
      <c r="F746" s="587">
        <v>192</v>
      </c>
      <c r="G746" s="587">
        <v>286656</v>
      </c>
      <c r="H746" s="587">
        <v>0.81192785280522073</v>
      </c>
      <c r="I746" s="587">
        <v>1493</v>
      </c>
      <c r="J746" s="587">
        <v>236</v>
      </c>
      <c r="K746" s="587">
        <v>353056</v>
      </c>
      <c r="L746" s="587">
        <v>1</v>
      </c>
      <c r="M746" s="587">
        <v>1496</v>
      </c>
      <c r="N746" s="587">
        <v>207</v>
      </c>
      <c r="O746" s="587">
        <v>310086</v>
      </c>
      <c r="P746" s="575">
        <v>0.87829126257590862</v>
      </c>
      <c r="Q746" s="588">
        <v>1498</v>
      </c>
    </row>
    <row r="747" spans="1:17" ht="14.45" customHeight="1" x14ac:dyDescent="0.2">
      <c r="A747" s="569" t="s">
        <v>1727</v>
      </c>
      <c r="B747" s="570" t="s">
        <v>1543</v>
      </c>
      <c r="C747" s="570" t="s">
        <v>1544</v>
      </c>
      <c r="D747" s="570" t="s">
        <v>1653</v>
      </c>
      <c r="E747" s="570" t="s">
        <v>1654</v>
      </c>
      <c r="F747" s="587">
        <v>1156</v>
      </c>
      <c r="G747" s="587">
        <v>378012</v>
      </c>
      <c r="H747" s="587">
        <v>1.0638635596082404</v>
      </c>
      <c r="I747" s="587">
        <v>327</v>
      </c>
      <c r="J747" s="587">
        <v>1080</v>
      </c>
      <c r="K747" s="587">
        <v>355320</v>
      </c>
      <c r="L747" s="587">
        <v>1</v>
      </c>
      <c r="M747" s="587">
        <v>329</v>
      </c>
      <c r="N747" s="587">
        <v>763</v>
      </c>
      <c r="O747" s="587">
        <v>252553</v>
      </c>
      <c r="P747" s="575">
        <v>0.71077620173364853</v>
      </c>
      <c r="Q747" s="588">
        <v>331</v>
      </c>
    </row>
    <row r="748" spans="1:17" ht="14.45" customHeight="1" x14ac:dyDescent="0.2">
      <c r="A748" s="569" t="s">
        <v>1727</v>
      </c>
      <c r="B748" s="570" t="s">
        <v>1543</v>
      </c>
      <c r="C748" s="570" t="s">
        <v>1544</v>
      </c>
      <c r="D748" s="570" t="s">
        <v>1655</v>
      </c>
      <c r="E748" s="570" t="s">
        <v>1656</v>
      </c>
      <c r="F748" s="587">
        <v>94</v>
      </c>
      <c r="G748" s="587">
        <v>83472</v>
      </c>
      <c r="H748" s="587">
        <v>1.3982612191567416</v>
      </c>
      <c r="I748" s="587">
        <v>888</v>
      </c>
      <c r="J748" s="587">
        <v>67</v>
      </c>
      <c r="K748" s="587">
        <v>59697</v>
      </c>
      <c r="L748" s="587">
        <v>1</v>
      </c>
      <c r="M748" s="587">
        <v>891</v>
      </c>
      <c r="N748" s="587">
        <v>130</v>
      </c>
      <c r="O748" s="587">
        <v>116220</v>
      </c>
      <c r="P748" s="575">
        <v>1.9468314990703051</v>
      </c>
      <c r="Q748" s="588">
        <v>894</v>
      </c>
    </row>
    <row r="749" spans="1:17" ht="14.45" customHeight="1" x14ac:dyDescent="0.2">
      <c r="A749" s="569" t="s">
        <v>1727</v>
      </c>
      <c r="B749" s="570" t="s">
        <v>1543</v>
      </c>
      <c r="C749" s="570" t="s">
        <v>1544</v>
      </c>
      <c r="D749" s="570" t="s">
        <v>1659</v>
      </c>
      <c r="E749" s="570" t="s">
        <v>1660</v>
      </c>
      <c r="F749" s="587">
        <v>2006</v>
      </c>
      <c r="G749" s="587">
        <v>523566</v>
      </c>
      <c r="H749" s="587">
        <v>1.1016226634235842</v>
      </c>
      <c r="I749" s="587">
        <v>261</v>
      </c>
      <c r="J749" s="587">
        <v>1814</v>
      </c>
      <c r="K749" s="587">
        <v>475268</v>
      </c>
      <c r="L749" s="587">
        <v>1</v>
      </c>
      <c r="M749" s="587">
        <v>262</v>
      </c>
      <c r="N749" s="587">
        <v>1586</v>
      </c>
      <c r="O749" s="587">
        <v>418704</v>
      </c>
      <c r="P749" s="575">
        <v>0.88098504422767787</v>
      </c>
      <c r="Q749" s="588">
        <v>264</v>
      </c>
    </row>
    <row r="750" spans="1:17" ht="14.45" customHeight="1" x14ac:dyDescent="0.2">
      <c r="A750" s="569" t="s">
        <v>1727</v>
      </c>
      <c r="B750" s="570" t="s">
        <v>1543</v>
      </c>
      <c r="C750" s="570" t="s">
        <v>1544</v>
      </c>
      <c r="D750" s="570" t="s">
        <v>1661</v>
      </c>
      <c r="E750" s="570" t="s">
        <v>1662</v>
      </c>
      <c r="F750" s="587">
        <v>253</v>
      </c>
      <c r="G750" s="587">
        <v>41745</v>
      </c>
      <c r="H750" s="587">
        <v>1.2387975547510237</v>
      </c>
      <c r="I750" s="587">
        <v>165</v>
      </c>
      <c r="J750" s="587">
        <v>203</v>
      </c>
      <c r="K750" s="587">
        <v>33698</v>
      </c>
      <c r="L750" s="587">
        <v>1</v>
      </c>
      <c r="M750" s="587">
        <v>166</v>
      </c>
      <c r="N750" s="587">
        <v>159</v>
      </c>
      <c r="O750" s="587">
        <v>26553</v>
      </c>
      <c r="P750" s="575">
        <v>0.78796961243990737</v>
      </c>
      <c r="Q750" s="588">
        <v>167</v>
      </c>
    </row>
    <row r="751" spans="1:17" ht="14.45" customHeight="1" x14ac:dyDescent="0.2">
      <c r="A751" s="569" t="s">
        <v>1727</v>
      </c>
      <c r="B751" s="570" t="s">
        <v>1543</v>
      </c>
      <c r="C751" s="570" t="s">
        <v>1544</v>
      </c>
      <c r="D751" s="570" t="s">
        <v>1663</v>
      </c>
      <c r="E751" s="570" t="s">
        <v>1664</v>
      </c>
      <c r="F751" s="587"/>
      <c r="G751" s="587"/>
      <c r="H751" s="587"/>
      <c r="I751" s="587"/>
      <c r="J751" s="587"/>
      <c r="K751" s="587"/>
      <c r="L751" s="587"/>
      <c r="M751" s="587"/>
      <c r="N751" s="587">
        <v>1</v>
      </c>
      <c r="O751" s="587">
        <v>1081</v>
      </c>
      <c r="P751" s="575"/>
      <c r="Q751" s="588">
        <v>1081</v>
      </c>
    </row>
    <row r="752" spans="1:17" ht="14.45" customHeight="1" x14ac:dyDescent="0.2">
      <c r="A752" s="569" t="s">
        <v>1727</v>
      </c>
      <c r="B752" s="570" t="s">
        <v>1543</v>
      </c>
      <c r="C752" s="570" t="s">
        <v>1544</v>
      </c>
      <c r="D752" s="570" t="s">
        <v>1665</v>
      </c>
      <c r="E752" s="570" t="s">
        <v>1666</v>
      </c>
      <c r="F752" s="587">
        <v>21</v>
      </c>
      <c r="G752" s="587">
        <v>3192</v>
      </c>
      <c r="H752" s="587">
        <v>1.05</v>
      </c>
      <c r="I752" s="587">
        <v>152</v>
      </c>
      <c r="J752" s="587">
        <v>20</v>
      </c>
      <c r="K752" s="587">
        <v>3040</v>
      </c>
      <c r="L752" s="587">
        <v>1</v>
      </c>
      <c r="M752" s="587">
        <v>152</v>
      </c>
      <c r="N752" s="587">
        <v>9</v>
      </c>
      <c r="O752" s="587">
        <v>1377</v>
      </c>
      <c r="P752" s="575">
        <v>0.45296052631578948</v>
      </c>
      <c r="Q752" s="588">
        <v>153</v>
      </c>
    </row>
    <row r="753" spans="1:17" ht="14.45" customHeight="1" x14ac:dyDescent="0.2">
      <c r="A753" s="569" t="s">
        <v>1727</v>
      </c>
      <c r="B753" s="570" t="s">
        <v>1543</v>
      </c>
      <c r="C753" s="570" t="s">
        <v>1544</v>
      </c>
      <c r="D753" s="570" t="s">
        <v>1667</v>
      </c>
      <c r="E753" s="570" t="s">
        <v>1668</v>
      </c>
      <c r="F753" s="587"/>
      <c r="G753" s="587"/>
      <c r="H753" s="587"/>
      <c r="I753" s="587"/>
      <c r="J753" s="587"/>
      <c r="K753" s="587"/>
      <c r="L753" s="587"/>
      <c r="M753" s="587"/>
      <c r="N753" s="587">
        <v>2</v>
      </c>
      <c r="O753" s="587">
        <v>0</v>
      </c>
      <c r="P753" s="575"/>
      <c r="Q753" s="588">
        <v>0</v>
      </c>
    </row>
    <row r="754" spans="1:17" ht="14.45" customHeight="1" x14ac:dyDescent="0.2">
      <c r="A754" s="569" t="s">
        <v>1728</v>
      </c>
      <c r="B754" s="570" t="s">
        <v>1543</v>
      </c>
      <c r="C754" s="570" t="s">
        <v>1544</v>
      </c>
      <c r="D754" s="570" t="s">
        <v>1545</v>
      </c>
      <c r="E754" s="570" t="s">
        <v>1546</v>
      </c>
      <c r="F754" s="587">
        <v>668</v>
      </c>
      <c r="G754" s="587">
        <v>116232</v>
      </c>
      <c r="H754" s="587">
        <v>1.0888243559718969</v>
      </c>
      <c r="I754" s="587">
        <v>174</v>
      </c>
      <c r="J754" s="587">
        <v>610</v>
      </c>
      <c r="K754" s="587">
        <v>106750</v>
      </c>
      <c r="L754" s="587">
        <v>1</v>
      </c>
      <c r="M754" s="587">
        <v>175</v>
      </c>
      <c r="N754" s="587">
        <v>520</v>
      </c>
      <c r="O754" s="587">
        <v>91520</v>
      </c>
      <c r="P754" s="575">
        <v>0.85733021077283378</v>
      </c>
      <c r="Q754" s="588">
        <v>176</v>
      </c>
    </row>
    <row r="755" spans="1:17" ht="14.45" customHeight="1" x14ac:dyDescent="0.2">
      <c r="A755" s="569" t="s">
        <v>1728</v>
      </c>
      <c r="B755" s="570" t="s">
        <v>1543</v>
      </c>
      <c r="C755" s="570" t="s">
        <v>1544</v>
      </c>
      <c r="D755" s="570" t="s">
        <v>1559</v>
      </c>
      <c r="E755" s="570" t="s">
        <v>1560</v>
      </c>
      <c r="F755" s="587">
        <v>1</v>
      </c>
      <c r="G755" s="587">
        <v>1070</v>
      </c>
      <c r="H755" s="587"/>
      <c r="I755" s="587">
        <v>1070</v>
      </c>
      <c r="J755" s="587"/>
      <c r="K755" s="587"/>
      <c r="L755" s="587"/>
      <c r="M755" s="587"/>
      <c r="N755" s="587">
        <v>25</v>
      </c>
      <c r="O755" s="587">
        <v>26875</v>
      </c>
      <c r="P755" s="575"/>
      <c r="Q755" s="588">
        <v>1075</v>
      </c>
    </row>
    <row r="756" spans="1:17" ht="14.45" customHeight="1" x14ac:dyDescent="0.2">
      <c r="A756" s="569" t="s">
        <v>1728</v>
      </c>
      <c r="B756" s="570" t="s">
        <v>1543</v>
      </c>
      <c r="C756" s="570" t="s">
        <v>1544</v>
      </c>
      <c r="D756" s="570" t="s">
        <v>1561</v>
      </c>
      <c r="E756" s="570" t="s">
        <v>1562</v>
      </c>
      <c r="F756" s="587">
        <v>9</v>
      </c>
      <c r="G756" s="587">
        <v>414</v>
      </c>
      <c r="H756" s="587">
        <v>0.33878887070376434</v>
      </c>
      <c r="I756" s="587">
        <v>46</v>
      </c>
      <c r="J756" s="587">
        <v>26</v>
      </c>
      <c r="K756" s="587">
        <v>1222</v>
      </c>
      <c r="L756" s="587">
        <v>1</v>
      </c>
      <c r="M756" s="587">
        <v>47</v>
      </c>
      <c r="N756" s="587">
        <v>27</v>
      </c>
      <c r="O756" s="587">
        <v>1269</v>
      </c>
      <c r="P756" s="575">
        <v>1.0384615384615385</v>
      </c>
      <c r="Q756" s="588">
        <v>47</v>
      </c>
    </row>
    <row r="757" spans="1:17" ht="14.45" customHeight="1" x14ac:dyDescent="0.2">
      <c r="A757" s="569" t="s">
        <v>1728</v>
      </c>
      <c r="B757" s="570" t="s">
        <v>1543</v>
      </c>
      <c r="C757" s="570" t="s">
        <v>1544</v>
      </c>
      <c r="D757" s="570" t="s">
        <v>1563</v>
      </c>
      <c r="E757" s="570" t="s">
        <v>1564</v>
      </c>
      <c r="F757" s="587">
        <v>32</v>
      </c>
      <c r="G757" s="587">
        <v>11104</v>
      </c>
      <c r="H757" s="587">
        <v>0.99712643678160917</v>
      </c>
      <c r="I757" s="587">
        <v>347</v>
      </c>
      <c r="J757" s="587">
        <v>32</v>
      </c>
      <c r="K757" s="587">
        <v>11136</v>
      </c>
      <c r="L757" s="587">
        <v>1</v>
      </c>
      <c r="M757" s="587">
        <v>348</v>
      </c>
      <c r="N757" s="587">
        <v>9</v>
      </c>
      <c r="O757" s="587">
        <v>3132</v>
      </c>
      <c r="P757" s="575">
        <v>0.28125</v>
      </c>
      <c r="Q757" s="588">
        <v>348</v>
      </c>
    </row>
    <row r="758" spans="1:17" ht="14.45" customHeight="1" x14ac:dyDescent="0.2">
      <c r="A758" s="569" t="s">
        <v>1728</v>
      </c>
      <c r="B758" s="570" t="s">
        <v>1543</v>
      </c>
      <c r="C758" s="570" t="s">
        <v>1544</v>
      </c>
      <c r="D758" s="570" t="s">
        <v>1569</v>
      </c>
      <c r="E758" s="570" t="s">
        <v>1570</v>
      </c>
      <c r="F758" s="587">
        <v>33</v>
      </c>
      <c r="G758" s="587">
        <v>12441</v>
      </c>
      <c r="H758" s="587">
        <v>0.68568121693121697</v>
      </c>
      <c r="I758" s="587">
        <v>377</v>
      </c>
      <c r="J758" s="587">
        <v>48</v>
      </c>
      <c r="K758" s="587">
        <v>18144</v>
      </c>
      <c r="L758" s="587">
        <v>1</v>
      </c>
      <c r="M758" s="587">
        <v>378</v>
      </c>
      <c r="N758" s="587">
        <v>34</v>
      </c>
      <c r="O758" s="587">
        <v>12852</v>
      </c>
      <c r="P758" s="575">
        <v>0.70833333333333337</v>
      </c>
      <c r="Q758" s="588">
        <v>378</v>
      </c>
    </row>
    <row r="759" spans="1:17" ht="14.45" customHeight="1" x14ac:dyDescent="0.2">
      <c r="A759" s="569" t="s">
        <v>1728</v>
      </c>
      <c r="B759" s="570" t="s">
        <v>1543</v>
      </c>
      <c r="C759" s="570" t="s">
        <v>1544</v>
      </c>
      <c r="D759" s="570" t="s">
        <v>1571</v>
      </c>
      <c r="E759" s="570" t="s">
        <v>1572</v>
      </c>
      <c r="F759" s="587">
        <v>37</v>
      </c>
      <c r="G759" s="587">
        <v>1258</v>
      </c>
      <c r="H759" s="587">
        <v>1.7619047619047619</v>
      </c>
      <c r="I759" s="587">
        <v>34</v>
      </c>
      <c r="J759" s="587">
        <v>21</v>
      </c>
      <c r="K759" s="587">
        <v>714</v>
      </c>
      <c r="L759" s="587">
        <v>1</v>
      </c>
      <c r="M759" s="587">
        <v>34</v>
      </c>
      <c r="N759" s="587">
        <v>7</v>
      </c>
      <c r="O759" s="587">
        <v>245</v>
      </c>
      <c r="P759" s="575">
        <v>0.34313725490196079</v>
      </c>
      <c r="Q759" s="588">
        <v>35</v>
      </c>
    </row>
    <row r="760" spans="1:17" ht="14.45" customHeight="1" x14ac:dyDescent="0.2">
      <c r="A760" s="569" t="s">
        <v>1728</v>
      </c>
      <c r="B760" s="570" t="s">
        <v>1543</v>
      </c>
      <c r="C760" s="570" t="s">
        <v>1544</v>
      </c>
      <c r="D760" s="570" t="s">
        <v>1573</v>
      </c>
      <c r="E760" s="570" t="s">
        <v>1574</v>
      </c>
      <c r="F760" s="587">
        <v>6</v>
      </c>
      <c r="G760" s="587">
        <v>3144</v>
      </c>
      <c r="H760" s="587">
        <v>1.1977142857142857</v>
      </c>
      <c r="I760" s="587">
        <v>524</v>
      </c>
      <c r="J760" s="587">
        <v>5</v>
      </c>
      <c r="K760" s="587">
        <v>2625</v>
      </c>
      <c r="L760" s="587">
        <v>1</v>
      </c>
      <c r="M760" s="587">
        <v>525</v>
      </c>
      <c r="N760" s="587">
        <v>2</v>
      </c>
      <c r="O760" s="587">
        <v>1050</v>
      </c>
      <c r="P760" s="575">
        <v>0.4</v>
      </c>
      <c r="Q760" s="588">
        <v>525</v>
      </c>
    </row>
    <row r="761" spans="1:17" ht="14.45" customHeight="1" x14ac:dyDescent="0.2">
      <c r="A761" s="569" t="s">
        <v>1728</v>
      </c>
      <c r="B761" s="570" t="s">
        <v>1543</v>
      </c>
      <c r="C761" s="570" t="s">
        <v>1544</v>
      </c>
      <c r="D761" s="570" t="s">
        <v>1575</v>
      </c>
      <c r="E761" s="570" t="s">
        <v>1576</v>
      </c>
      <c r="F761" s="587">
        <v>2</v>
      </c>
      <c r="G761" s="587">
        <v>114</v>
      </c>
      <c r="H761" s="587">
        <v>0.49137931034482757</v>
      </c>
      <c r="I761" s="587">
        <v>57</v>
      </c>
      <c r="J761" s="587">
        <v>4</v>
      </c>
      <c r="K761" s="587">
        <v>232</v>
      </c>
      <c r="L761" s="587">
        <v>1</v>
      </c>
      <c r="M761" s="587">
        <v>58</v>
      </c>
      <c r="N761" s="587">
        <v>5</v>
      </c>
      <c r="O761" s="587">
        <v>290</v>
      </c>
      <c r="P761" s="575">
        <v>1.25</v>
      </c>
      <c r="Q761" s="588">
        <v>58</v>
      </c>
    </row>
    <row r="762" spans="1:17" ht="14.45" customHeight="1" x14ac:dyDescent="0.2">
      <c r="A762" s="569" t="s">
        <v>1728</v>
      </c>
      <c r="B762" s="570" t="s">
        <v>1543</v>
      </c>
      <c r="C762" s="570" t="s">
        <v>1544</v>
      </c>
      <c r="D762" s="570" t="s">
        <v>1577</v>
      </c>
      <c r="E762" s="570" t="s">
        <v>1578</v>
      </c>
      <c r="F762" s="587">
        <v>1</v>
      </c>
      <c r="G762" s="587">
        <v>225</v>
      </c>
      <c r="H762" s="587"/>
      <c r="I762" s="587">
        <v>225</v>
      </c>
      <c r="J762" s="587"/>
      <c r="K762" s="587"/>
      <c r="L762" s="587"/>
      <c r="M762" s="587"/>
      <c r="N762" s="587">
        <v>1</v>
      </c>
      <c r="O762" s="587">
        <v>227</v>
      </c>
      <c r="P762" s="575"/>
      <c r="Q762" s="588">
        <v>227</v>
      </c>
    </row>
    <row r="763" spans="1:17" ht="14.45" customHeight="1" x14ac:dyDescent="0.2">
      <c r="A763" s="569" t="s">
        <v>1728</v>
      </c>
      <c r="B763" s="570" t="s">
        <v>1543</v>
      </c>
      <c r="C763" s="570" t="s">
        <v>1544</v>
      </c>
      <c r="D763" s="570" t="s">
        <v>1579</v>
      </c>
      <c r="E763" s="570" t="s">
        <v>1580</v>
      </c>
      <c r="F763" s="587">
        <v>1</v>
      </c>
      <c r="G763" s="587">
        <v>554</v>
      </c>
      <c r="H763" s="587"/>
      <c r="I763" s="587">
        <v>554</v>
      </c>
      <c r="J763" s="587"/>
      <c r="K763" s="587"/>
      <c r="L763" s="587"/>
      <c r="M763" s="587"/>
      <c r="N763" s="587">
        <v>1</v>
      </c>
      <c r="O763" s="587">
        <v>557</v>
      </c>
      <c r="P763" s="575"/>
      <c r="Q763" s="588">
        <v>557</v>
      </c>
    </row>
    <row r="764" spans="1:17" ht="14.45" customHeight="1" x14ac:dyDescent="0.2">
      <c r="A764" s="569" t="s">
        <v>1728</v>
      </c>
      <c r="B764" s="570" t="s">
        <v>1543</v>
      </c>
      <c r="C764" s="570" t="s">
        <v>1544</v>
      </c>
      <c r="D764" s="570" t="s">
        <v>1581</v>
      </c>
      <c r="E764" s="570" t="s">
        <v>1582</v>
      </c>
      <c r="F764" s="587"/>
      <c r="G764" s="587"/>
      <c r="H764" s="587"/>
      <c r="I764" s="587"/>
      <c r="J764" s="587">
        <v>1</v>
      </c>
      <c r="K764" s="587">
        <v>216</v>
      </c>
      <c r="L764" s="587">
        <v>1</v>
      </c>
      <c r="M764" s="587">
        <v>216</v>
      </c>
      <c r="N764" s="587"/>
      <c r="O764" s="587"/>
      <c r="P764" s="575"/>
      <c r="Q764" s="588"/>
    </row>
    <row r="765" spans="1:17" ht="14.45" customHeight="1" x14ac:dyDescent="0.2">
      <c r="A765" s="569" t="s">
        <v>1728</v>
      </c>
      <c r="B765" s="570" t="s">
        <v>1543</v>
      </c>
      <c r="C765" s="570" t="s">
        <v>1544</v>
      </c>
      <c r="D765" s="570" t="s">
        <v>1589</v>
      </c>
      <c r="E765" s="570" t="s">
        <v>1590</v>
      </c>
      <c r="F765" s="587">
        <v>72</v>
      </c>
      <c r="G765" s="587">
        <v>1224</v>
      </c>
      <c r="H765" s="587">
        <v>0.96</v>
      </c>
      <c r="I765" s="587">
        <v>17</v>
      </c>
      <c r="J765" s="587">
        <v>75</v>
      </c>
      <c r="K765" s="587">
        <v>1275</v>
      </c>
      <c r="L765" s="587">
        <v>1</v>
      </c>
      <c r="M765" s="587">
        <v>17</v>
      </c>
      <c r="N765" s="587">
        <v>40</v>
      </c>
      <c r="O765" s="587">
        <v>680</v>
      </c>
      <c r="P765" s="575">
        <v>0.53333333333333333</v>
      </c>
      <c r="Q765" s="588">
        <v>17</v>
      </c>
    </row>
    <row r="766" spans="1:17" ht="14.45" customHeight="1" x14ac:dyDescent="0.2">
      <c r="A766" s="569" t="s">
        <v>1728</v>
      </c>
      <c r="B766" s="570" t="s">
        <v>1543</v>
      </c>
      <c r="C766" s="570" t="s">
        <v>1544</v>
      </c>
      <c r="D766" s="570" t="s">
        <v>1591</v>
      </c>
      <c r="E766" s="570" t="s">
        <v>1592</v>
      </c>
      <c r="F766" s="587">
        <v>1</v>
      </c>
      <c r="G766" s="587">
        <v>143</v>
      </c>
      <c r="H766" s="587"/>
      <c r="I766" s="587">
        <v>143</v>
      </c>
      <c r="J766" s="587"/>
      <c r="K766" s="587"/>
      <c r="L766" s="587"/>
      <c r="M766" s="587"/>
      <c r="N766" s="587"/>
      <c r="O766" s="587"/>
      <c r="P766" s="575"/>
      <c r="Q766" s="588"/>
    </row>
    <row r="767" spans="1:17" ht="14.45" customHeight="1" x14ac:dyDescent="0.2">
      <c r="A767" s="569" t="s">
        <v>1728</v>
      </c>
      <c r="B767" s="570" t="s">
        <v>1543</v>
      </c>
      <c r="C767" s="570" t="s">
        <v>1544</v>
      </c>
      <c r="D767" s="570" t="s">
        <v>1593</v>
      </c>
      <c r="E767" s="570" t="s">
        <v>1594</v>
      </c>
      <c r="F767" s="587">
        <v>4</v>
      </c>
      <c r="G767" s="587">
        <v>260</v>
      </c>
      <c r="H767" s="587">
        <v>1.9696969696969697</v>
      </c>
      <c r="I767" s="587">
        <v>65</v>
      </c>
      <c r="J767" s="587">
        <v>2</v>
      </c>
      <c r="K767" s="587">
        <v>132</v>
      </c>
      <c r="L767" s="587">
        <v>1</v>
      </c>
      <c r="M767" s="587">
        <v>66</v>
      </c>
      <c r="N767" s="587"/>
      <c r="O767" s="587"/>
      <c r="P767" s="575"/>
      <c r="Q767" s="588"/>
    </row>
    <row r="768" spans="1:17" ht="14.45" customHeight="1" x14ac:dyDescent="0.2">
      <c r="A768" s="569" t="s">
        <v>1728</v>
      </c>
      <c r="B768" s="570" t="s">
        <v>1543</v>
      </c>
      <c r="C768" s="570" t="s">
        <v>1544</v>
      </c>
      <c r="D768" s="570" t="s">
        <v>1597</v>
      </c>
      <c r="E768" s="570" t="s">
        <v>1598</v>
      </c>
      <c r="F768" s="587">
        <v>429</v>
      </c>
      <c r="G768" s="587">
        <v>58773</v>
      </c>
      <c r="H768" s="587">
        <v>1.3144793344068706</v>
      </c>
      <c r="I768" s="587">
        <v>137</v>
      </c>
      <c r="J768" s="587">
        <v>324</v>
      </c>
      <c r="K768" s="587">
        <v>44712</v>
      </c>
      <c r="L768" s="587">
        <v>1</v>
      </c>
      <c r="M768" s="587">
        <v>138</v>
      </c>
      <c r="N768" s="587">
        <v>306</v>
      </c>
      <c r="O768" s="587">
        <v>42534</v>
      </c>
      <c r="P768" s="575">
        <v>0.95128824476650564</v>
      </c>
      <c r="Q768" s="588">
        <v>139</v>
      </c>
    </row>
    <row r="769" spans="1:17" ht="14.45" customHeight="1" x14ac:dyDescent="0.2">
      <c r="A769" s="569" t="s">
        <v>1728</v>
      </c>
      <c r="B769" s="570" t="s">
        <v>1543</v>
      </c>
      <c r="C769" s="570" t="s">
        <v>1544</v>
      </c>
      <c r="D769" s="570" t="s">
        <v>1599</v>
      </c>
      <c r="E769" s="570" t="s">
        <v>1600</v>
      </c>
      <c r="F769" s="587">
        <v>133</v>
      </c>
      <c r="G769" s="587">
        <v>12103</v>
      </c>
      <c r="H769" s="587">
        <v>1.1539855072463767</v>
      </c>
      <c r="I769" s="587">
        <v>91</v>
      </c>
      <c r="J769" s="587">
        <v>114</v>
      </c>
      <c r="K769" s="587">
        <v>10488</v>
      </c>
      <c r="L769" s="587">
        <v>1</v>
      </c>
      <c r="M769" s="587">
        <v>92</v>
      </c>
      <c r="N769" s="587">
        <v>85</v>
      </c>
      <c r="O769" s="587">
        <v>7905</v>
      </c>
      <c r="P769" s="575">
        <v>0.7537185354691075</v>
      </c>
      <c r="Q769" s="588">
        <v>93</v>
      </c>
    </row>
    <row r="770" spans="1:17" ht="14.45" customHeight="1" x14ac:dyDescent="0.2">
      <c r="A770" s="569" t="s">
        <v>1728</v>
      </c>
      <c r="B770" s="570" t="s">
        <v>1543</v>
      </c>
      <c r="C770" s="570" t="s">
        <v>1544</v>
      </c>
      <c r="D770" s="570" t="s">
        <v>1601</v>
      </c>
      <c r="E770" s="570" t="s">
        <v>1602</v>
      </c>
      <c r="F770" s="587">
        <v>1</v>
      </c>
      <c r="G770" s="587">
        <v>138</v>
      </c>
      <c r="H770" s="587">
        <v>0.98571428571428577</v>
      </c>
      <c r="I770" s="587">
        <v>138</v>
      </c>
      <c r="J770" s="587">
        <v>1</v>
      </c>
      <c r="K770" s="587">
        <v>140</v>
      </c>
      <c r="L770" s="587">
        <v>1</v>
      </c>
      <c r="M770" s="587">
        <v>140</v>
      </c>
      <c r="N770" s="587">
        <v>2</v>
      </c>
      <c r="O770" s="587">
        <v>282</v>
      </c>
      <c r="P770" s="575">
        <v>2.0142857142857142</v>
      </c>
      <c r="Q770" s="588">
        <v>141</v>
      </c>
    </row>
    <row r="771" spans="1:17" ht="14.45" customHeight="1" x14ac:dyDescent="0.2">
      <c r="A771" s="569" t="s">
        <v>1728</v>
      </c>
      <c r="B771" s="570" t="s">
        <v>1543</v>
      </c>
      <c r="C771" s="570" t="s">
        <v>1544</v>
      </c>
      <c r="D771" s="570" t="s">
        <v>1603</v>
      </c>
      <c r="E771" s="570" t="s">
        <v>1604</v>
      </c>
      <c r="F771" s="587">
        <v>21</v>
      </c>
      <c r="G771" s="587">
        <v>1386</v>
      </c>
      <c r="H771" s="587">
        <v>3.4477611940298507</v>
      </c>
      <c r="I771" s="587">
        <v>66</v>
      </c>
      <c r="J771" s="587">
        <v>6</v>
      </c>
      <c r="K771" s="587">
        <v>402</v>
      </c>
      <c r="L771" s="587">
        <v>1</v>
      </c>
      <c r="M771" s="587">
        <v>67</v>
      </c>
      <c r="N771" s="587">
        <v>13</v>
      </c>
      <c r="O771" s="587">
        <v>871</v>
      </c>
      <c r="P771" s="575">
        <v>2.1666666666666665</v>
      </c>
      <c r="Q771" s="588">
        <v>67</v>
      </c>
    </row>
    <row r="772" spans="1:17" ht="14.45" customHeight="1" x14ac:dyDescent="0.2">
      <c r="A772" s="569" t="s">
        <v>1728</v>
      </c>
      <c r="B772" s="570" t="s">
        <v>1543</v>
      </c>
      <c r="C772" s="570" t="s">
        <v>1544</v>
      </c>
      <c r="D772" s="570" t="s">
        <v>1605</v>
      </c>
      <c r="E772" s="570" t="s">
        <v>1606</v>
      </c>
      <c r="F772" s="587">
        <v>30</v>
      </c>
      <c r="G772" s="587">
        <v>9840</v>
      </c>
      <c r="H772" s="587">
        <v>0.63635775722692878</v>
      </c>
      <c r="I772" s="587">
        <v>328</v>
      </c>
      <c r="J772" s="587">
        <v>47</v>
      </c>
      <c r="K772" s="587">
        <v>15463</v>
      </c>
      <c r="L772" s="587">
        <v>1</v>
      </c>
      <c r="M772" s="587">
        <v>329</v>
      </c>
      <c r="N772" s="587">
        <v>42</v>
      </c>
      <c r="O772" s="587">
        <v>13818</v>
      </c>
      <c r="P772" s="575">
        <v>0.8936170212765957</v>
      </c>
      <c r="Q772" s="588">
        <v>329</v>
      </c>
    </row>
    <row r="773" spans="1:17" ht="14.45" customHeight="1" x14ac:dyDescent="0.2">
      <c r="A773" s="569" t="s">
        <v>1728</v>
      </c>
      <c r="B773" s="570" t="s">
        <v>1543</v>
      </c>
      <c r="C773" s="570" t="s">
        <v>1544</v>
      </c>
      <c r="D773" s="570" t="s">
        <v>1613</v>
      </c>
      <c r="E773" s="570" t="s">
        <v>1614</v>
      </c>
      <c r="F773" s="587">
        <v>41</v>
      </c>
      <c r="G773" s="587">
        <v>2091</v>
      </c>
      <c r="H773" s="587">
        <v>1.0310650887573964</v>
      </c>
      <c r="I773" s="587">
        <v>51</v>
      </c>
      <c r="J773" s="587">
        <v>39</v>
      </c>
      <c r="K773" s="587">
        <v>2028</v>
      </c>
      <c r="L773" s="587">
        <v>1</v>
      </c>
      <c r="M773" s="587">
        <v>52</v>
      </c>
      <c r="N773" s="587">
        <v>55</v>
      </c>
      <c r="O773" s="587">
        <v>2860</v>
      </c>
      <c r="P773" s="575">
        <v>1.4102564102564104</v>
      </c>
      <c r="Q773" s="588">
        <v>52</v>
      </c>
    </row>
    <row r="774" spans="1:17" ht="14.45" customHeight="1" x14ac:dyDescent="0.2">
      <c r="A774" s="569" t="s">
        <v>1728</v>
      </c>
      <c r="B774" s="570" t="s">
        <v>1543</v>
      </c>
      <c r="C774" s="570" t="s">
        <v>1544</v>
      </c>
      <c r="D774" s="570" t="s">
        <v>1621</v>
      </c>
      <c r="E774" s="570" t="s">
        <v>1622</v>
      </c>
      <c r="F774" s="587">
        <v>3</v>
      </c>
      <c r="G774" s="587">
        <v>621</v>
      </c>
      <c r="H774" s="587"/>
      <c r="I774" s="587">
        <v>207</v>
      </c>
      <c r="J774" s="587"/>
      <c r="K774" s="587"/>
      <c r="L774" s="587"/>
      <c r="M774" s="587"/>
      <c r="N774" s="587"/>
      <c r="O774" s="587"/>
      <c r="P774" s="575"/>
      <c r="Q774" s="588"/>
    </row>
    <row r="775" spans="1:17" ht="14.45" customHeight="1" x14ac:dyDescent="0.2">
      <c r="A775" s="569" t="s">
        <v>1728</v>
      </c>
      <c r="B775" s="570" t="s">
        <v>1543</v>
      </c>
      <c r="C775" s="570" t="s">
        <v>1544</v>
      </c>
      <c r="D775" s="570" t="s">
        <v>1623</v>
      </c>
      <c r="E775" s="570" t="s">
        <v>1624</v>
      </c>
      <c r="F775" s="587"/>
      <c r="G775" s="587"/>
      <c r="H775" s="587"/>
      <c r="I775" s="587"/>
      <c r="J775" s="587">
        <v>2</v>
      </c>
      <c r="K775" s="587">
        <v>1528</v>
      </c>
      <c r="L775" s="587">
        <v>1</v>
      </c>
      <c r="M775" s="587">
        <v>764</v>
      </c>
      <c r="N775" s="587"/>
      <c r="O775" s="587"/>
      <c r="P775" s="575"/>
      <c r="Q775" s="588"/>
    </row>
    <row r="776" spans="1:17" ht="14.45" customHeight="1" x14ac:dyDescent="0.2">
      <c r="A776" s="569" t="s">
        <v>1728</v>
      </c>
      <c r="B776" s="570" t="s">
        <v>1543</v>
      </c>
      <c r="C776" s="570" t="s">
        <v>1544</v>
      </c>
      <c r="D776" s="570" t="s">
        <v>1625</v>
      </c>
      <c r="E776" s="570" t="s">
        <v>1626</v>
      </c>
      <c r="F776" s="587">
        <v>7</v>
      </c>
      <c r="G776" s="587">
        <v>4284</v>
      </c>
      <c r="H776" s="587">
        <v>0.99512195121951219</v>
      </c>
      <c r="I776" s="587">
        <v>612</v>
      </c>
      <c r="J776" s="587">
        <v>7</v>
      </c>
      <c r="K776" s="587">
        <v>4305</v>
      </c>
      <c r="L776" s="587">
        <v>1</v>
      </c>
      <c r="M776" s="587">
        <v>615</v>
      </c>
      <c r="N776" s="587">
        <v>2</v>
      </c>
      <c r="O776" s="587">
        <v>1234</v>
      </c>
      <c r="P776" s="575">
        <v>0.28664343786295005</v>
      </c>
      <c r="Q776" s="588">
        <v>617</v>
      </c>
    </row>
    <row r="777" spans="1:17" ht="14.45" customHeight="1" x14ac:dyDescent="0.2">
      <c r="A777" s="569" t="s">
        <v>1728</v>
      </c>
      <c r="B777" s="570" t="s">
        <v>1543</v>
      </c>
      <c r="C777" s="570" t="s">
        <v>1544</v>
      </c>
      <c r="D777" s="570" t="s">
        <v>1635</v>
      </c>
      <c r="E777" s="570" t="s">
        <v>1636</v>
      </c>
      <c r="F777" s="587"/>
      <c r="G777" s="587"/>
      <c r="H777" s="587"/>
      <c r="I777" s="587"/>
      <c r="J777" s="587">
        <v>1</v>
      </c>
      <c r="K777" s="587">
        <v>275</v>
      </c>
      <c r="L777" s="587">
        <v>1</v>
      </c>
      <c r="M777" s="587">
        <v>275</v>
      </c>
      <c r="N777" s="587"/>
      <c r="O777" s="587"/>
      <c r="P777" s="575"/>
      <c r="Q777" s="588"/>
    </row>
    <row r="778" spans="1:17" ht="14.45" customHeight="1" x14ac:dyDescent="0.2">
      <c r="A778" s="569" t="s">
        <v>1728</v>
      </c>
      <c r="B778" s="570" t="s">
        <v>1543</v>
      </c>
      <c r="C778" s="570" t="s">
        <v>1544</v>
      </c>
      <c r="D778" s="570" t="s">
        <v>1641</v>
      </c>
      <c r="E778" s="570" t="s">
        <v>1642</v>
      </c>
      <c r="F778" s="587"/>
      <c r="G778" s="587"/>
      <c r="H778" s="587"/>
      <c r="I778" s="587"/>
      <c r="J778" s="587"/>
      <c r="K778" s="587"/>
      <c r="L778" s="587"/>
      <c r="M778" s="587"/>
      <c r="N778" s="587">
        <v>1</v>
      </c>
      <c r="O778" s="587">
        <v>47</v>
      </c>
      <c r="P778" s="575"/>
      <c r="Q778" s="588">
        <v>47</v>
      </c>
    </row>
    <row r="779" spans="1:17" ht="14.45" customHeight="1" x14ac:dyDescent="0.2">
      <c r="A779" s="569" t="s">
        <v>1728</v>
      </c>
      <c r="B779" s="570" t="s">
        <v>1543</v>
      </c>
      <c r="C779" s="570" t="s">
        <v>1544</v>
      </c>
      <c r="D779" s="570" t="s">
        <v>1699</v>
      </c>
      <c r="E779" s="570" t="s">
        <v>1700</v>
      </c>
      <c r="F779" s="587"/>
      <c r="G779" s="587"/>
      <c r="H779" s="587"/>
      <c r="I779" s="587"/>
      <c r="J779" s="587">
        <v>4</v>
      </c>
      <c r="K779" s="587">
        <v>208</v>
      </c>
      <c r="L779" s="587">
        <v>1</v>
      </c>
      <c r="M779" s="587">
        <v>52</v>
      </c>
      <c r="N779" s="587"/>
      <c r="O779" s="587"/>
      <c r="P779" s="575"/>
      <c r="Q779" s="588"/>
    </row>
    <row r="780" spans="1:17" ht="14.45" customHeight="1" x14ac:dyDescent="0.2">
      <c r="A780" s="569" t="s">
        <v>1728</v>
      </c>
      <c r="B780" s="570" t="s">
        <v>1543</v>
      </c>
      <c r="C780" s="570" t="s">
        <v>1544</v>
      </c>
      <c r="D780" s="570" t="s">
        <v>1653</v>
      </c>
      <c r="E780" s="570" t="s">
        <v>1654</v>
      </c>
      <c r="F780" s="587">
        <v>1</v>
      </c>
      <c r="G780" s="587">
        <v>327</v>
      </c>
      <c r="H780" s="587"/>
      <c r="I780" s="587">
        <v>327</v>
      </c>
      <c r="J780" s="587"/>
      <c r="K780" s="587"/>
      <c r="L780" s="587"/>
      <c r="M780" s="587"/>
      <c r="N780" s="587"/>
      <c r="O780" s="587"/>
      <c r="P780" s="575"/>
      <c r="Q780" s="588"/>
    </row>
    <row r="781" spans="1:17" ht="14.45" customHeight="1" x14ac:dyDescent="0.2">
      <c r="A781" s="569" t="s">
        <v>1728</v>
      </c>
      <c r="B781" s="570" t="s">
        <v>1543</v>
      </c>
      <c r="C781" s="570" t="s">
        <v>1544</v>
      </c>
      <c r="D781" s="570" t="s">
        <v>1655</v>
      </c>
      <c r="E781" s="570" t="s">
        <v>1656</v>
      </c>
      <c r="F781" s="587"/>
      <c r="G781" s="587"/>
      <c r="H781" s="587"/>
      <c r="I781" s="587"/>
      <c r="J781" s="587"/>
      <c r="K781" s="587"/>
      <c r="L781" s="587"/>
      <c r="M781" s="587"/>
      <c r="N781" s="587">
        <v>25</v>
      </c>
      <c r="O781" s="587">
        <v>22350</v>
      </c>
      <c r="P781" s="575"/>
      <c r="Q781" s="588">
        <v>894</v>
      </c>
    </row>
    <row r="782" spans="1:17" ht="14.45" customHeight="1" x14ac:dyDescent="0.2">
      <c r="A782" s="569" t="s">
        <v>1728</v>
      </c>
      <c r="B782" s="570" t="s">
        <v>1543</v>
      </c>
      <c r="C782" s="570" t="s">
        <v>1544</v>
      </c>
      <c r="D782" s="570" t="s">
        <v>1659</v>
      </c>
      <c r="E782" s="570" t="s">
        <v>1660</v>
      </c>
      <c r="F782" s="587">
        <v>264</v>
      </c>
      <c r="G782" s="587">
        <v>68904</v>
      </c>
      <c r="H782" s="587">
        <v>1.1585566802300165</v>
      </c>
      <c r="I782" s="587">
        <v>261</v>
      </c>
      <c r="J782" s="587">
        <v>227</v>
      </c>
      <c r="K782" s="587">
        <v>59474</v>
      </c>
      <c r="L782" s="587">
        <v>1</v>
      </c>
      <c r="M782" s="587">
        <v>262</v>
      </c>
      <c r="N782" s="587">
        <v>218</v>
      </c>
      <c r="O782" s="587">
        <v>57552</v>
      </c>
      <c r="P782" s="575">
        <v>0.96768335743350031</v>
      </c>
      <c r="Q782" s="588">
        <v>264</v>
      </c>
    </row>
    <row r="783" spans="1:17" ht="14.45" customHeight="1" x14ac:dyDescent="0.2">
      <c r="A783" s="569" t="s">
        <v>1728</v>
      </c>
      <c r="B783" s="570" t="s">
        <v>1543</v>
      </c>
      <c r="C783" s="570" t="s">
        <v>1544</v>
      </c>
      <c r="D783" s="570" t="s">
        <v>1661</v>
      </c>
      <c r="E783" s="570" t="s">
        <v>1662</v>
      </c>
      <c r="F783" s="587">
        <v>7</v>
      </c>
      <c r="G783" s="587">
        <v>1155</v>
      </c>
      <c r="H783" s="587">
        <v>1.3915662650602409</v>
      </c>
      <c r="I783" s="587">
        <v>165</v>
      </c>
      <c r="J783" s="587">
        <v>5</v>
      </c>
      <c r="K783" s="587">
        <v>830</v>
      </c>
      <c r="L783" s="587">
        <v>1</v>
      </c>
      <c r="M783" s="587">
        <v>166</v>
      </c>
      <c r="N783" s="587">
        <v>19</v>
      </c>
      <c r="O783" s="587">
        <v>3173</v>
      </c>
      <c r="P783" s="575">
        <v>3.8228915662650604</v>
      </c>
      <c r="Q783" s="588">
        <v>167</v>
      </c>
    </row>
    <row r="784" spans="1:17" ht="14.45" customHeight="1" x14ac:dyDescent="0.2">
      <c r="A784" s="569" t="s">
        <v>1728</v>
      </c>
      <c r="B784" s="570" t="s">
        <v>1543</v>
      </c>
      <c r="C784" s="570" t="s">
        <v>1544</v>
      </c>
      <c r="D784" s="570" t="s">
        <v>1665</v>
      </c>
      <c r="E784" s="570" t="s">
        <v>1666</v>
      </c>
      <c r="F784" s="587"/>
      <c r="G784" s="587"/>
      <c r="H784" s="587"/>
      <c r="I784" s="587"/>
      <c r="J784" s="587"/>
      <c r="K784" s="587"/>
      <c r="L784" s="587"/>
      <c r="M784" s="587"/>
      <c r="N784" s="587">
        <v>1</v>
      </c>
      <c r="O784" s="587">
        <v>153</v>
      </c>
      <c r="P784" s="575"/>
      <c r="Q784" s="588">
        <v>153</v>
      </c>
    </row>
    <row r="785" spans="1:17" ht="14.45" customHeight="1" x14ac:dyDescent="0.2">
      <c r="A785" s="569" t="s">
        <v>1729</v>
      </c>
      <c r="B785" s="570" t="s">
        <v>1543</v>
      </c>
      <c r="C785" s="570" t="s">
        <v>1544</v>
      </c>
      <c r="D785" s="570" t="s">
        <v>1545</v>
      </c>
      <c r="E785" s="570" t="s">
        <v>1546</v>
      </c>
      <c r="F785" s="587">
        <v>1599</v>
      </c>
      <c r="G785" s="587">
        <v>278226</v>
      </c>
      <c r="H785" s="587">
        <v>1.0535870491337689</v>
      </c>
      <c r="I785" s="587">
        <v>174</v>
      </c>
      <c r="J785" s="587">
        <v>1509</v>
      </c>
      <c r="K785" s="587">
        <v>264075</v>
      </c>
      <c r="L785" s="587">
        <v>1</v>
      </c>
      <c r="M785" s="587">
        <v>175</v>
      </c>
      <c r="N785" s="587">
        <v>1462</v>
      </c>
      <c r="O785" s="587">
        <v>257312</v>
      </c>
      <c r="P785" s="575">
        <v>0.97438985136798262</v>
      </c>
      <c r="Q785" s="588">
        <v>176</v>
      </c>
    </row>
    <row r="786" spans="1:17" ht="14.45" customHeight="1" x14ac:dyDescent="0.2">
      <c r="A786" s="569" t="s">
        <v>1729</v>
      </c>
      <c r="B786" s="570" t="s">
        <v>1543</v>
      </c>
      <c r="C786" s="570" t="s">
        <v>1544</v>
      </c>
      <c r="D786" s="570" t="s">
        <v>1559</v>
      </c>
      <c r="E786" s="570" t="s">
        <v>1560</v>
      </c>
      <c r="F786" s="587">
        <v>1</v>
      </c>
      <c r="G786" s="587">
        <v>1070</v>
      </c>
      <c r="H786" s="587">
        <v>0.49860205032618826</v>
      </c>
      <c r="I786" s="587">
        <v>1070</v>
      </c>
      <c r="J786" s="587">
        <v>2</v>
      </c>
      <c r="K786" s="587">
        <v>2146</v>
      </c>
      <c r="L786" s="587">
        <v>1</v>
      </c>
      <c r="M786" s="587">
        <v>1073</v>
      </c>
      <c r="N786" s="587">
        <v>42</v>
      </c>
      <c r="O786" s="587">
        <v>45150</v>
      </c>
      <c r="P786" s="575">
        <v>21.039142590866728</v>
      </c>
      <c r="Q786" s="588">
        <v>1075</v>
      </c>
    </row>
    <row r="787" spans="1:17" ht="14.45" customHeight="1" x14ac:dyDescent="0.2">
      <c r="A787" s="569" t="s">
        <v>1729</v>
      </c>
      <c r="B787" s="570" t="s">
        <v>1543</v>
      </c>
      <c r="C787" s="570" t="s">
        <v>1544</v>
      </c>
      <c r="D787" s="570" t="s">
        <v>1561</v>
      </c>
      <c r="E787" s="570" t="s">
        <v>1562</v>
      </c>
      <c r="F787" s="587">
        <v>88</v>
      </c>
      <c r="G787" s="587">
        <v>4048</v>
      </c>
      <c r="H787" s="587">
        <v>1.5659574468085107</v>
      </c>
      <c r="I787" s="587">
        <v>46</v>
      </c>
      <c r="J787" s="587">
        <v>55</v>
      </c>
      <c r="K787" s="587">
        <v>2585</v>
      </c>
      <c r="L787" s="587">
        <v>1</v>
      </c>
      <c r="M787" s="587">
        <v>47</v>
      </c>
      <c r="N787" s="587">
        <v>73</v>
      </c>
      <c r="O787" s="587">
        <v>3431</v>
      </c>
      <c r="P787" s="575">
        <v>1.3272727272727274</v>
      </c>
      <c r="Q787" s="588">
        <v>47</v>
      </c>
    </row>
    <row r="788" spans="1:17" ht="14.45" customHeight="1" x14ac:dyDescent="0.2">
      <c r="A788" s="569" t="s">
        <v>1729</v>
      </c>
      <c r="B788" s="570" t="s">
        <v>1543</v>
      </c>
      <c r="C788" s="570" t="s">
        <v>1544</v>
      </c>
      <c r="D788" s="570" t="s">
        <v>1563</v>
      </c>
      <c r="E788" s="570" t="s">
        <v>1564</v>
      </c>
      <c r="F788" s="587">
        <v>35</v>
      </c>
      <c r="G788" s="587">
        <v>12145</v>
      </c>
      <c r="H788" s="587">
        <v>1.1633141762452108</v>
      </c>
      <c r="I788" s="587">
        <v>347</v>
      </c>
      <c r="J788" s="587">
        <v>30</v>
      </c>
      <c r="K788" s="587">
        <v>10440</v>
      </c>
      <c r="L788" s="587">
        <v>1</v>
      </c>
      <c r="M788" s="587">
        <v>348</v>
      </c>
      <c r="N788" s="587">
        <v>35</v>
      </c>
      <c r="O788" s="587">
        <v>12180</v>
      </c>
      <c r="P788" s="575">
        <v>1.1666666666666667</v>
      </c>
      <c r="Q788" s="588">
        <v>348</v>
      </c>
    </row>
    <row r="789" spans="1:17" ht="14.45" customHeight="1" x14ac:dyDescent="0.2">
      <c r="A789" s="569" t="s">
        <v>1729</v>
      </c>
      <c r="B789" s="570" t="s">
        <v>1543</v>
      </c>
      <c r="C789" s="570" t="s">
        <v>1544</v>
      </c>
      <c r="D789" s="570" t="s">
        <v>1565</v>
      </c>
      <c r="E789" s="570" t="s">
        <v>1566</v>
      </c>
      <c r="F789" s="587">
        <v>10</v>
      </c>
      <c r="G789" s="587">
        <v>510</v>
      </c>
      <c r="H789" s="587">
        <v>2.5</v>
      </c>
      <c r="I789" s="587">
        <v>51</v>
      </c>
      <c r="J789" s="587">
        <v>4</v>
      </c>
      <c r="K789" s="587">
        <v>204</v>
      </c>
      <c r="L789" s="587">
        <v>1</v>
      </c>
      <c r="M789" s="587">
        <v>51</v>
      </c>
      <c r="N789" s="587">
        <v>6</v>
      </c>
      <c r="O789" s="587">
        <v>312</v>
      </c>
      <c r="P789" s="575">
        <v>1.5294117647058822</v>
      </c>
      <c r="Q789" s="588">
        <v>52</v>
      </c>
    </row>
    <row r="790" spans="1:17" ht="14.45" customHeight="1" x14ac:dyDescent="0.2">
      <c r="A790" s="569" t="s">
        <v>1729</v>
      </c>
      <c r="B790" s="570" t="s">
        <v>1543</v>
      </c>
      <c r="C790" s="570" t="s">
        <v>1544</v>
      </c>
      <c r="D790" s="570" t="s">
        <v>1569</v>
      </c>
      <c r="E790" s="570" t="s">
        <v>1570</v>
      </c>
      <c r="F790" s="587">
        <v>59</v>
      </c>
      <c r="G790" s="587">
        <v>22243</v>
      </c>
      <c r="H790" s="587">
        <v>1.368463147532915</v>
      </c>
      <c r="I790" s="587">
        <v>377</v>
      </c>
      <c r="J790" s="587">
        <v>43</v>
      </c>
      <c r="K790" s="587">
        <v>16254</v>
      </c>
      <c r="L790" s="587">
        <v>1</v>
      </c>
      <c r="M790" s="587">
        <v>378</v>
      </c>
      <c r="N790" s="587">
        <v>63</v>
      </c>
      <c r="O790" s="587">
        <v>23814</v>
      </c>
      <c r="P790" s="575">
        <v>1.4651162790697674</v>
      </c>
      <c r="Q790" s="588">
        <v>378</v>
      </c>
    </row>
    <row r="791" spans="1:17" ht="14.45" customHeight="1" x14ac:dyDescent="0.2">
      <c r="A791" s="569" t="s">
        <v>1729</v>
      </c>
      <c r="B791" s="570" t="s">
        <v>1543</v>
      </c>
      <c r="C791" s="570" t="s">
        <v>1544</v>
      </c>
      <c r="D791" s="570" t="s">
        <v>1571</v>
      </c>
      <c r="E791" s="570" t="s">
        <v>1572</v>
      </c>
      <c r="F791" s="587">
        <v>3</v>
      </c>
      <c r="G791" s="587">
        <v>102</v>
      </c>
      <c r="H791" s="587">
        <v>1</v>
      </c>
      <c r="I791" s="587">
        <v>34</v>
      </c>
      <c r="J791" s="587">
        <v>3</v>
      </c>
      <c r="K791" s="587">
        <v>102</v>
      </c>
      <c r="L791" s="587">
        <v>1</v>
      </c>
      <c r="M791" s="587">
        <v>34</v>
      </c>
      <c r="N791" s="587">
        <v>4</v>
      </c>
      <c r="O791" s="587">
        <v>140</v>
      </c>
      <c r="P791" s="575">
        <v>1.3725490196078431</v>
      </c>
      <c r="Q791" s="588">
        <v>35</v>
      </c>
    </row>
    <row r="792" spans="1:17" ht="14.45" customHeight="1" x14ac:dyDescent="0.2">
      <c r="A792" s="569" t="s">
        <v>1729</v>
      </c>
      <c r="B792" s="570" t="s">
        <v>1543</v>
      </c>
      <c r="C792" s="570" t="s">
        <v>1544</v>
      </c>
      <c r="D792" s="570" t="s">
        <v>1573</v>
      </c>
      <c r="E792" s="570" t="s">
        <v>1574</v>
      </c>
      <c r="F792" s="587">
        <v>5</v>
      </c>
      <c r="G792" s="587">
        <v>2620</v>
      </c>
      <c r="H792" s="587">
        <v>0.20793650793650795</v>
      </c>
      <c r="I792" s="587">
        <v>524</v>
      </c>
      <c r="J792" s="587">
        <v>24</v>
      </c>
      <c r="K792" s="587">
        <v>12600</v>
      </c>
      <c r="L792" s="587">
        <v>1</v>
      </c>
      <c r="M792" s="587">
        <v>525</v>
      </c>
      <c r="N792" s="587">
        <v>30</v>
      </c>
      <c r="O792" s="587">
        <v>15750</v>
      </c>
      <c r="P792" s="575">
        <v>1.25</v>
      </c>
      <c r="Q792" s="588">
        <v>525</v>
      </c>
    </row>
    <row r="793" spans="1:17" ht="14.45" customHeight="1" x14ac:dyDescent="0.2">
      <c r="A793" s="569" t="s">
        <v>1729</v>
      </c>
      <c r="B793" s="570" t="s">
        <v>1543</v>
      </c>
      <c r="C793" s="570" t="s">
        <v>1544</v>
      </c>
      <c r="D793" s="570" t="s">
        <v>1575</v>
      </c>
      <c r="E793" s="570" t="s">
        <v>1576</v>
      </c>
      <c r="F793" s="587">
        <v>15</v>
      </c>
      <c r="G793" s="587">
        <v>855</v>
      </c>
      <c r="H793" s="587">
        <v>1.3401253918495297</v>
      </c>
      <c r="I793" s="587">
        <v>57</v>
      </c>
      <c r="J793" s="587">
        <v>11</v>
      </c>
      <c r="K793" s="587">
        <v>638</v>
      </c>
      <c r="L793" s="587">
        <v>1</v>
      </c>
      <c r="M793" s="587">
        <v>58</v>
      </c>
      <c r="N793" s="587">
        <v>12</v>
      </c>
      <c r="O793" s="587">
        <v>696</v>
      </c>
      <c r="P793" s="575">
        <v>1.0909090909090908</v>
      </c>
      <c r="Q793" s="588">
        <v>58</v>
      </c>
    </row>
    <row r="794" spans="1:17" ht="14.45" customHeight="1" x14ac:dyDescent="0.2">
      <c r="A794" s="569" t="s">
        <v>1729</v>
      </c>
      <c r="B794" s="570" t="s">
        <v>1543</v>
      </c>
      <c r="C794" s="570" t="s">
        <v>1544</v>
      </c>
      <c r="D794" s="570" t="s">
        <v>1577</v>
      </c>
      <c r="E794" s="570" t="s">
        <v>1578</v>
      </c>
      <c r="F794" s="587">
        <v>2</v>
      </c>
      <c r="G794" s="587">
        <v>450</v>
      </c>
      <c r="H794" s="587">
        <v>0.39823008849557523</v>
      </c>
      <c r="I794" s="587">
        <v>225</v>
      </c>
      <c r="J794" s="587">
        <v>5</v>
      </c>
      <c r="K794" s="587">
        <v>1130</v>
      </c>
      <c r="L794" s="587">
        <v>1</v>
      </c>
      <c r="M794" s="587">
        <v>226</v>
      </c>
      <c r="N794" s="587">
        <v>1</v>
      </c>
      <c r="O794" s="587">
        <v>227</v>
      </c>
      <c r="P794" s="575">
        <v>0.20088495575221238</v>
      </c>
      <c r="Q794" s="588">
        <v>227</v>
      </c>
    </row>
    <row r="795" spans="1:17" ht="14.45" customHeight="1" x14ac:dyDescent="0.2">
      <c r="A795" s="569" t="s">
        <v>1729</v>
      </c>
      <c r="B795" s="570" t="s">
        <v>1543</v>
      </c>
      <c r="C795" s="570" t="s">
        <v>1544</v>
      </c>
      <c r="D795" s="570" t="s">
        <v>1579</v>
      </c>
      <c r="E795" s="570" t="s">
        <v>1580</v>
      </c>
      <c r="F795" s="587">
        <v>2</v>
      </c>
      <c r="G795" s="587">
        <v>1108</v>
      </c>
      <c r="H795" s="587">
        <v>0.39927927927927925</v>
      </c>
      <c r="I795" s="587">
        <v>554</v>
      </c>
      <c r="J795" s="587">
        <v>5</v>
      </c>
      <c r="K795" s="587">
        <v>2775</v>
      </c>
      <c r="L795" s="587">
        <v>1</v>
      </c>
      <c r="M795" s="587">
        <v>555</v>
      </c>
      <c r="N795" s="587">
        <v>1</v>
      </c>
      <c r="O795" s="587">
        <v>557</v>
      </c>
      <c r="P795" s="575">
        <v>0.20072072072072072</v>
      </c>
      <c r="Q795" s="588">
        <v>557</v>
      </c>
    </row>
    <row r="796" spans="1:17" ht="14.45" customHeight="1" x14ac:dyDescent="0.2">
      <c r="A796" s="569" t="s">
        <v>1729</v>
      </c>
      <c r="B796" s="570" t="s">
        <v>1543</v>
      </c>
      <c r="C796" s="570" t="s">
        <v>1544</v>
      </c>
      <c r="D796" s="570" t="s">
        <v>1583</v>
      </c>
      <c r="E796" s="570" t="s">
        <v>1584</v>
      </c>
      <c r="F796" s="587"/>
      <c r="G796" s="587"/>
      <c r="H796" s="587"/>
      <c r="I796" s="587"/>
      <c r="J796" s="587">
        <v>2</v>
      </c>
      <c r="K796" s="587">
        <v>286</v>
      </c>
      <c r="L796" s="587">
        <v>1</v>
      </c>
      <c r="M796" s="587">
        <v>143</v>
      </c>
      <c r="N796" s="587"/>
      <c r="O796" s="587"/>
      <c r="P796" s="575"/>
      <c r="Q796" s="588"/>
    </row>
    <row r="797" spans="1:17" ht="14.45" customHeight="1" x14ac:dyDescent="0.2">
      <c r="A797" s="569" t="s">
        <v>1729</v>
      </c>
      <c r="B797" s="570" t="s">
        <v>1543</v>
      </c>
      <c r="C797" s="570" t="s">
        <v>1544</v>
      </c>
      <c r="D797" s="570" t="s">
        <v>1589</v>
      </c>
      <c r="E797" s="570" t="s">
        <v>1590</v>
      </c>
      <c r="F797" s="587">
        <v>71</v>
      </c>
      <c r="G797" s="587">
        <v>1207</v>
      </c>
      <c r="H797" s="587">
        <v>1.1833333333333333</v>
      </c>
      <c r="I797" s="587">
        <v>17</v>
      </c>
      <c r="J797" s="587">
        <v>60</v>
      </c>
      <c r="K797" s="587">
        <v>1020</v>
      </c>
      <c r="L797" s="587">
        <v>1</v>
      </c>
      <c r="M797" s="587">
        <v>17</v>
      </c>
      <c r="N797" s="587">
        <v>83</v>
      </c>
      <c r="O797" s="587">
        <v>1411</v>
      </c>
      <c r="P797" s="575">
        <v>1.3833333333333333</v>
      </c>
      <c r="Q797" s="588">
        <v>17</v>
      </c>
    </row>
    <row r="798" spans="1:17" ht="14.45" customHeight="1" x14ac:dyDescent="0.2">
      <c r="A798" s="569" t="s">
        <v>1729</v>
      </c>
      <c r="B798" s="570" t="s">
        <v>1543</v>
      </c>
      <c r="C798" s="570" t="s">
        <v>1544</v>
      </c>
      <c r="D798" s="570" t="s">
        <v>1591</v>
      </c>
      <c r="E798" s="570" t="s">
        <v>1592</v>
      </c>
      <c r="F798" s="587">
        <v>5</v>
      </c>
      <c r="G798" s="587">
        <v>715</v>
      </c>
      <c r="H798" s="587">
        <v>2.4826388888888888</v>
      </c>
      <c r="I798" s="587">
        <v>143</v>
      </c>
      <c r="J798" s="587">
        <v>2</v>
      </c>
      <c r="K798" s="587">
        <v>288</v>
      </c>
      <c r="L798" s="587">
        <v>1</v>
      </c>
      <c r="M798" s="587">
        <v>144</v>
      </c>
      <c r="N798" s="587">
        <v>6</v>
      </c>
      <c r="O798" s="587">
        <v>870</v>
      </c>
      <c r="P798" s="575">
        <v>3.0208333333333335</v>
      </c>
      <c r="Q798" s="588">
        <v>145</v>
      </c>
    </row>
    <row r="799" spans="1:17" ht="14.45" customHeight="1" x14ac:dyDescent="0.2">
      <c r="A799" s="569" t="s">
        <v>1729</v>
      </c>
      <c r="B799" s="570" t="s">
        <v>1543</v>
      </c>
      <c r="C799" s="570" t="s">
        <v>1544</v>
      </c>
      <c r="D799" s="570" t="s">
        <v>1593</v>
      </c>
      <c r="E799" s="570" t="s">
        <v>1594</v>
      </c>
      <c r="F799" s="587">
        <v>22</v>
      </c>
      <c r="G799" s="587">
        <v>1430</v>
      </c>
      <c r="H799" s="587">
        <v>2.4074074074074074</v>
      </c>
      <c r="I799" s="587">
        <v>65</v>
      </c>
      <c r="J799" s="587">
        <v>9</v>
      </c>
      <c r="K799" s="587">
        <v>594</v>
      </c>
      <c r="L799" s="587">
        <v>1</v>
      </c>
      <c r="M799" s="587">
        <v>66</v>
      </c>
      <c r="N799" s="587">
        <v>20</v>
      </c>
      <c r="O799" s="587">
        <v>1340</v>
      </c>
      <c r="P799" s="575">
        <v>2.2558922558922561</v>
      </c>
      <c r="Q799" s="588">
        <v>67</v>
      </c>
    </row>
    <row r="800" spans="1:17" ht="14.45" customHeight="1" x14ac:dyDescent="0.2">
      <c r="A800" s="569" t="s">
        <v>1729</v>
      </c>
      <c r="B800" s="570" t="s">
        <v>1543</v>
      </c>
      <c r="C800" s="570" t="s">
        <v>1544</v>
      </c>
      <c r="D800" s="570" t="s">
        <v>1597</v>
      </c>
      <c r="E800" s="570" t="s">
        <v>1598</v>
      </c>
      <c r="F800" s="587">
        <v>1259</v>
      </c>
      <c r="G800" s="587">
        <v>172483</v>
      </c>
      <c r="H800" s="587">
        <v>0.92446509733299032</v>
      </c>
      <c r="I800" s="587">
        <v>137</v>
      </c>
      <c r="J800" s="587">
        <v>1352</v>
      </c>
      <c r="K800" s="587">
        <v>186576</v>
      </c>
      <c r="L800" s="587">
        <v>1</v>
      </c>
      <c r="M800" s="587">
        <v>138</v>
      </c>
      <c r="N800" s="587">
        <v>1185</v>
      </c>
      <c r="O800" s="587">
        <v>164715</v>
      </c>
      <c r="P800" s="575">
        <v>0.88283058914329815</v>
      </c>
      <c r="Q800" s="588">
        <v>139</v>
      </c>
    </row>
    <row r="801" spans="1:17" ht="14.45" customHeight="1" x14ac:dyDescent="0.2">
      <c r="A801" s="569" t="s">
        <v>1729</v>
      </c>
      <c r="B801" s="570" t="s">
        <v>1543</v>
      </c>
      <c r="C801" s="570" t="s">
        <v>1544</v>
      </c>
      <c r="D801" s="570" t="s">
        <v>1599</v>
      </c>
      <c r="E801" s="570" t="s">
        <v>1600</v>
      </c>
      <c r="F801" s="587">
        <v>697</v>
      </c>
      <c r="G801" s="587">
        <v>63427</v>
      </c>
      <c r="H801" s="587">
        <v>1.2489563642091996</v>
      </c>
      <c r="I801" s="587">
        <v>91</v>
      </c>
      <c r="J801" s="587">
        <v>552</v>
      </c>
      <c r="K801" s="587">
        <v>50784</v>
      </c>
      <c r="L801" s="587">
        <v>1</v>
      </c>
      <c r="M801" s="587">
        <v>92</v>
      </c>
      <c r="N801" s="587">
        <v>554</v>
      </c>
      <c r="O801" s="587">
        <v>51522</v>
      </c>
      <c r="P801" s="575">
        <v>1.0145321361058601</v>
      </c>
      <c r="Q801" s="588">
        <v>93</v>
      </c>
    </row>
    <row r="802" spans="1:17" ht="14.45" customHeight="1" x14ac:dyDescent="0.2">
      <c r="A802" s="569" t="s">
        <v>1729</v>
      </c>
      <c r="B802" s="570" t="s">
        <v>1543</v>
      </c>
      <c r="C802" s="570" t="s">
        <v>1544</v>
      </c>
      <c r="D802" s="570" t="s">
        <v>1601</v>
      </c>
      <c r="E802" s="570" t="s">
        <v>1602</v>
      </c>
      <c r="F802" s="587">
        <v>5</v>
      </c>
      <c r="G802" s="587">
        <v>690</v>
      </c>
      <c r="H802" s="587">
        <v>1.2321428571428572</v>
      </c>
      <c r="I802" s="587">
        <v>138</v>
      </c>
      <c r="J802" s="587">
        <v>4</v>
      </c>
      <c r="K802" s="587">
        <v>560</v>
      </c>
      <c r="L802" s="587">
        <v>1</v>
      </c>
      <c r="M802" s="587">
        <v>140</v>
      </c>
      <c r="N802" s="587">
        <v>2</v>
      </c>
      <c r="O802" s="587">
        <v>282</v>
      </c>
      <c r="P802" s="575">
        <v>0.50357142857142856</v>
      </c>
      <c r="Q802" s="588">
        <v>141</v>
      </c>
    </row>
    <row r="803" spans="1:17" ht="14.45" customHeight="1" x14ac:dyDescent="0.2">
      <c r="A803" s="569" t="s">
        <v>1729</v>
      </c>
      <c r="B803" s="570" t="s">
        <v>1543</v>
      </c>
      <c r="C803" s="570" t="s">
        <v>1544</v>
      </c>
      <c r="D803" s="570" t="s">
        <v>1603</v>
      </c>
      <c r="E803" s="570" t="s">
        <v>1604</v>
      </c>
      <c r="F803" s="587">
        <v>73</v>
      </c>
      <c r="G803" s="587">
        <v>4818</v>
      </c>
      <c r="H803" s="587">
        <v>0.82655687081832219</v>
      </c>
      <c r="I803" s="587">
        <v>66</v>
      </c>
      <c r="J803" s="587">
        <v>87</v>
      </c>
      <c r="K803" s="587">
        <v>5829</v>
      </c>
      <c r="L803" s="587">
        <v>1</v>
      </c>
      <c r="M803" s="587">
        <v>67</v>
      </c>
      <c r="N803" s="587">
        <v>99</v>
      </c>
      <c r="O803" s="587">
        <v>6633</v>
      </c>
      <c r="P803" s="575">
        <v>1.1379310344827587</v>
      </c>
      <c r="Q803" s="588">
        <v>67</v>
      </c>
    </row>
    <row r="804" spans="1:17" ht="14.45" customHeight="1" x14ac:dyDescent="0.2">
      <c r="A804" s="569" t="s">
        <v>1729</v>
      </c>
      <c r="B804" s="570" t="s">
        <v>1543</v>
      </c>
      <c r="C804" s="570" t="s">
        <v>1544</v>
      </c>
      <c r="D804" s="570" t="s">
        <v>1605</v>
      </c>
      <c r="E804" s="570" t="s">
        <v>1606</v>
      </c>
      <c r="F804" s="587">
        <v>72</v>
      </c>
      <c r="G804" s="587">
        <v>23616</v>
      </c>
      <c r="H804" s="587">
        <v>1.5951367781155015</v>
      </c>
      <c r="I804" s="587">
        <v>328</v>
      </c>
      <c r="J804" s="587">
        <v>45</v>
      </c>
      <c r="K804" s="587">
        <v>14805</v>
      </c>
      <c r="L804" s="587">
        <v>1</v>
      </c>
      <c r="M804" s="587">
        <v>329</v>
      </c>
      <c r="N804" s="587">
        <v>76</v>
      </c>
      <c r="O804" s="587">
        <v>25004</v>
      </c>
      <c r="P804" s="575">
        <v>1.6888888888888889</v>
      </c>
      <c r="Q804" s="588">
        <v>329</v>
      </c>
    </row>
    <row r="805" spans="1:17" ht="14.45" customHeight="1" x14ac:dyDescent="0.2">
      <c r="A805" s="569" t="s">
        <v>1729</v>
      </c>
      <c r="B805" s="570" t="s">
        <v>1543</v>
      </c>
      <c r="C805" s="570" t="s">
        <v>1544</v>
      </c>
      <c r="D805" s="570" t="s">
        <v>1613</v>
      </c>
      <c r="E805" s="570" t="s">
        <v>1614</v>
      </c>
      <c r="F805" s="587">
        <v>141</v>
      </c>
      <c r="G805" s="587">
        <v>7191</v>
      </c>
      <c r="H805" s="587">
        <v>1.5365384615384616</v>
      </c>
      <c r="I805" s="587">
        <v>51</v>
      </c>
      <c r="J805" s="587">
        <v>90</v>
      </c>
      <c r="K805" s="587">
        <v>4680</v>
      </c>
      <c r="L805" s="587">
        <v>1</v>
      </c>
      <c r="M805" s="587">
        <v>52</v>
      </c>
      <c r="N805" s="587">
        <v>99</v>
      </c>
      <c r="O805" s="587">
        <v>5148</v>
      </c>
      <c r="P805" s="575">
        <v>1.1000000000000001</v>
      </c>
      <c r="Q805" s="588">
        <v>52</v>
      </c>
    </row>
    <row r="806" spans="1:17" ht="14.45" customHeight="1" x14ac:dyDescent="0.2">
      <c r="A806" s="569" t="s">
        <v>1729</v>
      </c>
      <c r="B806" s="570" t="s">
        <v>1543</v>
      </c>
      <c r="C806" s="570" t="s">
        <v>1544</v>
      </c>
      <c r="D806" s="570" t="s">
        <v>1621</v>
      </c>
      <c r="E806" s="570" t="s">
        <v>1622</v>
      </c>
      <c r="F806" s="587">
        <v>7</v>
      </c>
      <c r="G806" s="587">
        <v>1449</v>
      </c>
      <c r="H806" s="587">
        <v>3.4665071770334928</v>
      </c>
      <c r="I806" s="587">
        <v>207</v>
      </c>
      <c r="J806" s="587">
        <v>2</v>
      </c>
      <c r="K806" s="587">
        <v>418</v>
      </c>
      <c r="L806" s="587">
        <v>1</v>
      </c>
      <c r="M806" s="587">
        <v>209</v>
      </c>
      <c r="N806" s="587">
        <v>5</v>
      </c>
      <c r="O806" s="587">
        <v>1055</v>
      </c>
      <c r="P806" s="575">
        <v>2.5239234449760763</v>
      </c>
      <c r="Q806" s="588">
        <v>211</v>
      </c>
    </row>
    <row r="807" spans="1:17" ht="14.45" customHeight="1" x14ac:dyDescent="0.2">
      <c r="A807" s="569" t="s">
        <v>1729</v>
      </c>
      <c r="B807" s="570" t="s">
        <v>1543</v>
      </c>
      <c r="C807" s="570" t="s">
        <v>1544</v>
      </c>
      <c r="D807" s="570" t="s">
        <v>1625</v>
      </c>
      <c r="E807" s="570" t="s">
        <v>1626</v>
      </c>
      <c r="F807" s="587">
        <v>6</v>
      </c>
      <c r="G807" s="587">
        <v>3672</v>
      </c>
      <c r="H807" s="587">
        <v>0.16585365853658537</v>
      </c>
      <c r="I807" s="587">
        <v>612</v>
      </c>
      <c r="J807" s="587">
        <v>36</v>
      </c>
      <c r="K807" s="587">
        <v>22140</v>
      </c>
      <c r="L807" s="587">
        <v>1</v>
      </c>
      <c r="M807" s="587">
        <v>615</v>
      </c>
      <c r="N807" s="587">
        <v>29</v>
      </c>
      <c r="O807" s="587">
        <v>17893</v>
      </c>
      <c r="P807" s="575">
        <v>0.80817524841915089</v>
      </c>
      <c r="Q807" s="588">
        <v>617</v>
      </c>
    </row>
    <row r="808" spans="1:17" ht="14.45" customHeight="1" x14ac:dyDescent="0.2">
      <c r="A808" s="569" t="s">
        <v>1729</v>
      </c>
      <c r="B808" s="570" t="s">
        <v>1543</v>
      </c>
      <c r="C808" s="570" t="s">
        <v>1544</v>
      </c>
      <c r="D808" s="570" t="s">
        <v>1631</v>
      </c>
      <c r="E808" s="570" t="s">
        <v>1632</v>
      </c>
      <c r="F808" s="587"/>
      <c r="G808" s="587"/>
      <c r="H808" s="587"/>
      <c r="I808" s="587"/>
      <c r="J808" s="587">
        <v>2</v>
      </c>
      <c r="K808" s="587">
        <v>3582</v>
      </c>
      <c r="L808" s="587">
        <v>1</v>
      </c>
      <c r="M808" s="587">
        <v>1791</v>
      </c>
      <c r="N808" s="587"/>
      <c r="O808" s="587"/>
      <c r="P808" s="575"/>
      <c r="Q808" s="588"/>
    </row>
    <row r="809" spans="1:17" ht="14.45" customHeight="1" x14ac:dyDescent="0.2">
      <c r="A809" s="569" t="s">
        <v>1729</v>
      </c>
      <c r="B809" s="570" t="s">
        <v>1543</v>
      </c>
      <c r="C809" s="570" t="s">
        <v>1544</v>
      </c>
      <c r="D809" s="570" t="s">
        <v>1651</v>
      </c>
      <c r="E809" s="570" t="s">
        <v>1652</v>
      </c>
      <c r="F809" s="587">
        <v>9</v>
      </c>
      <c r="G809" s="587">
        <v>13437</v>
      </c>
      <c r="H809" s="587">
        <v>8.9819518716577544</v>
      </c>
      <c r="I809" s="587">
        <v>1493</v>
      </c>
      <c r="J809" s="587">
        <v>1</v>
      </c>
      <c r="K809" s="587">
        <v>1496</v>
      </c>
      <c r="L809" s="587">
        <v>1</v>
      </c>
      <c r="M809" s="587">
        <v>1496</v>
      </c>
      <c r="N809" s="587">
        <v>2</v>
      </c>
      <c r="O809" s="587">
        <v>2996</v>
      </c>
      <c r="P809" s="575">
        <v>2.0026737967914436</v>
      </c>
      <c r="Q809" s="588">
        <v>1498</v>
      </c>
    </row>
    <row r="810" spans="1:17" ht="14.45" customHeight="1" x14ac:dyDescent="0.2">
      <c r="A810" s="569" t="s">
        <v>1729</v>
      </c>
      <c r="B810" s="570" t="s">
        <v>1543</v>
      </c>
      <c r="C810" s="570" t="s">
        <v>1544</v>
      </c>
      <c r="D810" s="570" t="s">
        <v>1653</v>
      </c>
      <c r="E810" s="570" t="s">
        <v>1654</v>
      </c>
      <c r="F810" s="587">
        <v>5</v>
      </c>
      <c r="G810" s="587">
        <v>1635</v>
      </c>
      <c r="H810" s="587">
        <v>4.9696048632218845</v>
      </c>
      <c r="I810" s="587">
        <v>327</v>
      </c>
      <c r="J810" s="587">
        <v>1</v>
      </c>
      <c r="K810" s="587">
        <v>329</v>
      </c>
      <c r="L810" s="587">
        <v>1</v>
      </c>
      <c r="M810" s="587">
        <v>329</v>
      </c>
      <c r="N810" s="587">
        <v>7</v>
      </c>
      <c r="O810" s="587">
        <v>2317</v>
      </c>
      <c r="P810" s="575">
        <v>7.042553191489362</v>
      </c>
      <c r="Q810" s="588">
        <v>331</v>
      </c>
    </row>
    <row r="811" spans="1:17" ht="14.45" customHeight="1" x14ac:dyDescent="0.2">
      <c r="A811" s="569" t="s">
        <v>1729</v>
      </c>
      <c r="B811" s="570" t="s">
        <v>1543</v>
      </c>
      <c r="C811" s="570" t="s">
        <v>1544</v>
      </c>
      <c r="D811" s="570" t="s">
        <v>1655</v>
      </c>
      <c r="E811" s="570" t="s">
        <v>1656</v>
      </c>
      <c r="F811" s="587">
        <v>3</v>
      </c>
      <c r="G811" s="587">
        <v>2664</v>
      </c>
      <c r="H811" s="587">
        <v>1.494949494949495</v>
      </c>
      <c r="I811" s="587">
        <v>888</v>
      </c>
      <c r="J811" s="587">
        <v>2</v>
      </c>
      <c r="K811" s="587">
        <v>1782</v>
      </c>
      <c r="L811" s="587">
        <v>1</v>
      </c>
      <c r="M811" s="587">
        <v>891</v>
      </c>
      <c r="N811" s="587">
        <v>28</v>
      </c>
      <c r="O811" s="587">
        <v>25032</v>
      </c>
      <c r="P811" s="575">
        <v>14.047138047138047</v>
      </c>
      <c r="Q811" s="588">
        <v>894</v>
      </c>
    </row>
    <row r="812" spans="1:17" ht="14.45" customHeight="1" x14ac:dyDescent="0.2">
      <c r="A812" s="569" t="s">
        <v>1729</v>
      </c>
      <c r="B812" s="570" t="s">
        <v>1543</v>
      </c>
      <c r="C812" s="570" t="s">
        <v>1544</v>
      </c>
      <c r="D812" s="570" t="s">
        <v>1659</v>
      </c>
      <c r="E812" s="570" t="s">
        <v>1660</v>
      </c>
      <c r="F812" s="587">
        <v>818</v>
      </c>
      <c r="G812" s="587">
        <v>213498</v>
      </c>
      <c r="H812" s="587">
        <v>0.96094087570214604</v>
      </c>
      <c r="I812" s="587">
        <v>261</v>
      </c>
      <c r="J812" s="587">
        <v>848</v>
      </c>
      <c r="K812" s="587">
        <v>222176</v>
      </c>
      <c r="L812" s="587">
        <v>1</v>
      </c>
      <c r="M812" s="587">
        <v>262</v>
      </c>
      <c r="N812" s="587">
        <v>829</v>
      </c>
      <c r="O812" s="587">
        <v>218856</v>
      </c>
      <c r="P812" s="575">
        <v>0.98505689183350131</v>
      </c>
      <c r="Q812" s="588">
        <v>264</v>
      </c>
    </row>
    <row r="813" spans="1:17" ht="14.45" customHeight="1" x14ac:dyDescent="0.2">
      <c r="A813" s="569" t="s">
        <v>1729</v>
      </c>
      <c r="B813" s="570" t="s">
        <v>1543</v>
      </c>
      <c r="C813" s="570" t="s">
        <v>1544</v>
      </c>
      <c r="D813" s="570" t="s">
        <v>1661</v>
      </c>
      <c r="E813" s="570" t="s">
        <v>1662</v>
      </c>
      <c r="F813" s="587">
        <v>66</v>
      </c>
      <c r="G813" s="587">
        <v>10890</v>
      </c>
      <c r="H813" s="587">
        <v>1.4578313253012047</v>
      </c>
      <c r="I813" s="587">
        <v>165</v>
      </c>
      <c r="J813" s="587">
        <v>45</v>
      </c>
      <c r="K813" s="587">
        <v>7470</v>
      </c>
      <c r="L813" s="587">
        <v>1</v>
      </c>
      <c r="M813" s="587">
        <v>166</v>
      </c>
      <c r="N813" s="587">
        <v>79</v>
      </c>
      <c r="O813" s="587">
        <v>13193</v>
      </c>
      <c r="P813" s="575">
        <v>1.7661311914323963</v>
      </c>
      <c r="Q813" s="588">
        <v>167</v>
      </c>
    </row>
    <row r="814" spans="1:17" ht="14.45" customHeight="1" x14ac:dyDescent="0.2">
      <c r="A814" s="569" t="s">
        <v>1729</v>
      </c>
      <c r="B814" s="570" t="s">
        <v>1543</v>
      </c>
      <c r="C814" s="570" t="s">
        <v>1544</v>
      </c>
      <c r="D814" s="570" t="s">
        <v>1665</v>
      </c>
      <c r="E814" s="570" t="s">
        <v>1666</v>
      </c>
      <c r="F814" s="587">
        <v>1</v>
      </c>
      <c r="G814" s="587">
        <v>152</v>
      </c>
      <c r="H814" s="587">
        <v>0.16666666666666666</v>
      </c>
      <c r="I814" s="587">
        <v>152</v>
      </c>
      <c r="J814" s="587">
        <v>6</v>
      </c>
      <c r="K814" s="587">
        <v>912</v>
      </c>
      <c r="L814" s="587">
        <v>1</v>
      </c>
      <c r="M814" s="587">
        <v>152</v>
      </c>
      <c r="N814" s="587">
        <v>1</v>
      </c>
      <c r="O814" s="587">
        <v>153</v>
      </c>
      <c r="P814" s="575">
        <v>0.16776315789473684</v>
      </c>
      <c r="Q814" s="588">
        <v>153</v>
      </c>
    </row>
    <row r="815" spans="1:17" ht="14.45" customHeight="1" thickBot="1" x14ac:dyDescent="0.25">
      <c r="A815" s="577" t="s">
        <v>1729</v>
      </c>
      <c r="B815" s="578" t="s">
        <v>1543</v>
      </c>
      <c r="C815" s="578" t="s">
        <v>1544</v>
      </c>
      <c r="D815" s="578" t="s">
        <v>1667</v>
      </c>
      <c r="E815" s="578" t="s">
        <v>1668</v>
      </c>
      <c r="F815" s="589"/>
      <c r="G815" s="589"/>
      <c r="H815" s="589"/>
      <c r="I815" s="589"/>
      <c r="J815" s="589"/>
      <c r="K815" s="589"/>
      <c r="L815" s="589"/>
      <c r="M815" s="589"/>
      <c r="N815" s="589">
        <v>0</v>
      </c>
      <c r="O815" s="589">
        <v>0</v>
      </c>
      <c r="P815" s="583"/>
      <c r="Q815" s="5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16CDE05-4957-41A2-9FCB-1BDAB60E9A1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17.988029999999998</v>
      </c>
      <c r="C5" s="29">
        <v>20.831809999999994</v>
      </c>
      <c r="D5" s="8"/>
      <c r="E5" s="117">
        <v>17.13279</v>
      </c>
      <c r="F5" s="28">
        <v>0</v>
      </c>
      <c r="G5" s="116">
        <f>E5-F5</f>
        <v>17.13279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19531.20311999998</v>
      </c>
      <c r="C6" s="31">
        <v>19948.382470000008</v>
      </c>
      <c r="D6" s="8"/>
      <c r="E6" s="118">
        <v>42307.212630000002</v>
      </c>
      <c r="F6" s="30">
        <v>0</v>
      </c>
      <c r="G6" s="119">
        <f>E6-F6</f>
        <v>42307.212630000002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16931.274460000001</v>
      </c>
      <c r="C7" s="31">
        <v>17636.75345</v>
      </c>
      <c r="D7" s="8"/>
      <c r="E7" s="118">
        <v>21150.77462</v>
      </c>
      <c r="F7" s="30">
        <v>0</v>
      </c>
      <c r="G7" s="119">
        <f>E7-F7</f>
        <v>21150.77462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2303.2265699999953</v>
      </c>
      <c r="C8" s="33">
        <v>2428.6953700000122</v>
      </c>
      <c r="D8" s="8"/>
      <c r="E8" s="120">
        <v>2995.8385999999955</v>
      </c>
      <c r="F8" s="32">
        <v>0</v>
      </c>
      <c r="G8" s="121">
        <f>E8-F8</f>
        <v>2995.8385999999955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38783.692179999984</v>
      </c>
      <c r="C9" s="35">
        <v>40034.66310000002</v>
      </c>
      <c r="D9" s="8"/>
      <c r="E9" s="3">
        <v>66470.958639999997</v>
      </c>
      <c r="F9" s="34">
        <v>0</v>
      </c>
      <c r="G9" s="34">
        <f>E9-F9</f>
        <v>66470.958639999997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32736.384999999998</v>
      </c>
      <c r="C11" s="29">
        <f>IF(ISERROR(VLOOKUP("Celkem:",'ZV Vykáz.-A'!A:H,5,0)),0,VLOOKUP("Celkem:",'ZV Vykáz.-A'!A:H,5,0)/1000)</f>
        <v>35462.059000000001</v>
      </c>
      <c r="D11" s="8"/>
      <c r="E11" s="117">
        <f>IF(ISERROR(VLOOKUP("Celkem:",'ZV Vykáz.-A'!A:H,8,0)),0,VLOOKUP("Celkem:",'ZV Vykáz.-A'!A:H,8,0)/1000)</f>
        <v>45601.777000000002</v>
      </c>
      <c r="F11" s="28">
        <f>C11</f>
        <v>35462.059000000001</v>
      </c>
      <c r="G11" s="116">
        <f>E11-F11</f>
        <v>10139.718000000001</v>
      </c>
      <c r="H11" s="122">
        <f>IF(F11&lt;0.00000001,"",E11/F11)</f>
        <v>1.285931451414031</v>
      </c>
      <c r="I11" s="116">
        <f>E11-B11</f>
        <v>12865.392000000003</v>
      </c>
      <c r="J11" s="122">
        <f>IF(B11&lt;0.00000001,"",E11/B11)</f>
        <v>1.3929997768537976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32736.384999999998</v>
      </c>
      <c r="C13" s="37">
        <f>SUM(C11:C12)</f>
        <v>35462.059000000001</v>
      </c>
      <c r="D13" s="8"/>
      <c r="E13" s="5">
        <f>SUM(E11:E12)</f>
        <v>45601.777000000002</v>
      </c>
      <c r="F13" s="36">
        <f>SUM(F11:F12)</f>
        <v>35462.059000000001</v>
      </c>
      <c r="G13" s="36">
        <f>E13-F13</f>
        <v>10139.718000000001</v>
      </c>
      <c r="H13" s="126">
        <f>IF(F13&lt;0.00000001,"",E13/F13)</f>
        <v>1.285931451414031</v>
      </c>
      <c r="I13" s="36">
        <f>SUM(I11:I12)</f>
        <v>12865.392000000003</v>
      </c>
      <c r="J13" s="126">
        <f>IF(B13&lt;0.00000001,"",E13/B13)</f>
        <v>1.3929997768537976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0.84407603195864711</v>
      </c>
      <c r="C15" s="39">
        <f>IF(C9=0,"",C13/C9)</f>
        <v>0.88578387462438724</v>
      </c>
      <c r="D15" s="8"/>
      <c r="E15" s="6">
        <f>IF(E9=0,"",E13/E9)</f>
        <v>0.68604060980938497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86DF4506-DFEE-4091-BD89-8F3B5D637DE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0.930258925591543</v>
      </c>
      <c r="C4" s="201">
        <f t="shared" ref="C4:M4" si="0">(C10+C8)/C6</f>
        <v>0.88642692022309566</v>
      </c>
      <c r="D4" s="201">
        <f t="shared" si="0"/>
        <v>0.74091595274262956</v>
      </c>
      <c r="E4" s="201">
        <f t="shared" si="0"/>
        <v>0.7133947908225271</v>
      </c>
      <c r="F4" s="201">
        <f t="shared" si="0"/>
        <v>0.6096399836335602</v>
      </c>
      <c r="G4" s="201">
        <f t="shared" si="0"/>
        <v>0.69936982393747571</v>
      </c>
      <c r="H4" s="201">
        <f t="shared" si="0"/>
        <v>0.69145150350838058</v>
      </c>
      <c r="I4" s="201">
        <f t="shared" si="0"/>
        <v>0.68604060980938486</v>
      </c>
      <c r="J4" s="201">
        <f t="shared" si="0"/>
        <v>0.68604060980938486</v>
      </c>
      <c r="K4" s="201">
        <f t="shared" si="0"/>
        <v>0.68604060980938486</v>
      </c>
      <c r="L4" s="201">
        <f t="shared" si="0"/>
        <v>0.68604060980938486</v>
      </c>
      <c r="M4" s="201">
        <f t="shared" si="0"/>
        <v>0.68604060980938486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5293.3477599999997</v>
      </c>
      <c r="C5" s="201">
        <f>IF(ISERROR(VLOOKUP($A5,'Man Tab'!$A:$Q,COLUMN()+2,0)),0,VLOOKUP($A5,'Man Tab'!$A:$Q,COLUMN()+2,0))</f>
        <v>5638.9206299999996</v>
      </c>
      <c r="D5" s="201">
        <f>IF(ISERROR(VLOOKUP($A5,'Man Tab'!$A:$Q,COLUMN()+2,0)),0,VLOOKUP($A5,'Man Tab'!$A:$Q,COLUMN()+2,0))</f>
        <v>10278.05775</v>
      </c>
      <c r="E5" s="201">
        <f>IF(ISERROR(VLOOKUP($A5,'Man Tab'!$A:$Q,COLUMN()+2,0)),0,VLOOKUP($A5,'Man Tab'!$A:$Q,COLUMN()+2,0))</f>
        <v>12187.596449999999</v>
      </c>
      <c r="F5" s="201">
        <f>IF(ISERROR(VLOOKUP($A5,'Man Tab'!$A:$Q,COLUMN()+2,0)),0,VLOOKUP($A5,'Man Tab'!$A:$Q,COLUMN()+2,0))</f>
        <v>11944.424929999999</v>
      </c>
      <c r="G5" s="201">
        <f>IF(ISERROR(VLOOKUP($A5,'Man Tab'!$A:$Q,COLUMN()+2,0)),0,VLOOKUP($A5,'Man Tab'!$A:$Q,COLUMN()+2,0))</f>
        <v>6587.1606700000002</v>
      </c>
      <c r="H5" s="201">
        <f>IF(ISERROR(VLOOKUP($A5,'Man Tab'!$A:$Q,COLUMN()+2,0)),0,VLOOKUP($A5,'Man Tab'!$A:$Q,COLUMN()+2,0))</f>
        <v>8194.7200300000004</v>
      </c>
      <c r="I5" s="201">
        <f>IF(ISERROR(VLOOKUP($A5,'Man Tab'!$A:$Q,COLUMN()+2,0)),0,VLOOKUP($A5,'Man Tab'!$A:$Q,COLUMN()+2,0))</f>
        <v>6346.7304199999999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5293.3477599999997</v>
      </c>
      <c r="C6" s="203">
        <f t="shared" ref="C6:M6" si="1">C5+B6</f>
        <v>10932.268389999999</v>
      </c>
      <c r="D6" s="203">
        <f t="shared" si="1"/>
        <v>21210.326139999997</v>
      </c>
      <c r="E6" s="203">
        <f t="shared" si="1"/>
        <v>33397.922589999995</v>
      </c>
      <c r="F6" s="203">
        <f t="shared" si="1"/>
        <v>45342.347519999996</v>
      </c>
      <c r="G6" s="203">
        <f t="shared" si="1"/>
        <v>51929.508189999993</v>
      </c>
      <c r="H6" s="203">
        <f t="shared" si="1"/>
        <v>60124.22821999999</v>
      </c>
      <c r="I6" s="203">
        <f t="shared" si="1"/>
        <v>66470.958639999997</v>
      </c>
      <c r="J6" s="203">
        <f t="shared" si="1"/>
        <v>66470.958639999997</v>
      </c>
      <c r="K6" s="203">
        <f t="shared" si="1"/>
        <v>66470.958639999997</v>
      </c>
      <c r="L6" s="203">
        <f t="shared" si="1"/>
        <v>66470.958639999997</v>
      </c>
      <c r="M6" s="203">
        <f t="shared" si="1"/>
        <v>66470.958639999997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4924184</v>
      </c>
      <c r="C9" s="202">
        <v>4766473</v>
      </c>
      <c r="D9" s="202">
        <v>6024412</v>
      </c>
      <c r="E9" s="202">
        <v>8110835</v>
      </c>
      <c r="F9" s="202">
        <v>3816604</v>
      </c>
      <c r="G9" s="202">
        <v>8675423</v>
      </c>
      <c r="H9" s="202">
        <v>5255057</v>
      </c>
      <c r="I9" s="202">
        <v>4028789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4924.1840000000002</v>
      </c>
      <c r="C10" s="203">
        <f t="shared" ref="C10:M10" si="3">C9/1000+B10</f>
        <v>9690.6569999999992</v>
      </c>
      <c r="D10" s="203">
        <f t="shared" si="3"/>
        <v>15715.069</v>
      </c>
      <c r="E10" s="203">
        <f t="shared" si="3"/>
        <v>23825.903999999999</v>
      </c>
      <c r="F10" s="203">
        <f t="shared" si="3"/>
        <v>27642.507999999998</v>
      </c>
      <c r="G10" s="203">
        <f t="shared" si="3"/>
        <v>36317.930999999997</v>
      </c>
      <c r="H10" s="203">
        <f t="shared" si="3"/>
        <v>41572.987999999998</v>
      </c>
      <c r="I10" s="203">
        <f t="shared" si="3"/>
        <v>45601.776999999995</v>
      </c>
      <c r="J10" s="203">
        <f t="shared" si="3"/>
        <v>45601.776999999995</v>
      </c>
      <c r="K10" s="203">
        <f t="shared" si="3"/>
        <v>45601.776999999995</v>
      </c>
      <c r="L10" s="203">
        <f t="shared" si="3"/>
        <v>45601.776999999995</v>
      </c>
      <c r="M10" s="203">
        <f t="shared" si="3"/>
        <v>45601.776999999995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B4DE1493-E6D8-4AFD-BE84-5E1B96AE694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34.299999799999995</v>
      </c>
      <c r="C7" s="52">
        <v>2.8583333166666662</v>
      </c>
      <c r="D7" s="52">
        <v>2.3626900000000002</v>
      </c>
      <c r="E7" s="52">
        <v>3.18363</v>
      </c>
      <c r="F7" s="52">
        <v>2.69916</v>
      </c>
      <c r="G7" s="52">
        <v>1.3613299999999999</v>
      </c>
      <c r="H7" s="52">
        <v>2.2619600000000002</v>
      </c>
      <c r="I7" s="52">
        <v>1.3853599999999999</v>
      </c>
      <c r="J7" s="52">
        <v>3.3861999999999997</v>
      </c>
      <c r="K7" s="52">
        <v>0.49245999999999995</v>
      </c>
      <c r="L7" s="52">
        <v>0</v>
      </c>
      <c r="M7" s="52">
        <v>0</v>
      </c>
      <c r="N7" s="52">
        <v>0</v>
      </c>
      <c r="O7" s="52">
        <v>0</v>
      </c>
      <c r="P7" s="53">
        <v>17.132790000000004</v>
      </c>
      <c r="Q7" s="95">
        <v>0.49949825364138939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29999.999999600001</v>
      </c>
      <c r="C9" s="52">
        <v>2499.9999999666666</v>
      </c>
      <c r="D9" s="52">
        <v>2628.2546000000002</v>
      </c>
      <c r="E9" s="52">
        <v>3077.0260600000001</v>
      </c>
      <c r="F9" s="52">
        <v>7457.5708299999997</v>
      </c>
      <c r="G9" s="52">
        <v>8963.1080700000002</v>
      </c>
      <c r="H9" s="52">
        <v>8810.9389700000011</v>
      </c>
      <c r="I9" s="52">
        <v>3721.5341600000002</v>
      </c>
      <c r="J9" s="52">
        <v>4200.5559499999999</v>
      </c>
      <c r="K9" s="52">
        <v>3448.2239900000004</v>
      </c>
      <c r="L9" s="52">
        <v>0</v>
      </c>
      <c r="M9" s="52">
        <v>0</v>
      </c>
      <c r="N9" s="52">
        <v>0</v>
      </c>
      <c r="O9" s="52">
        <v>0</v>
      </c>
      <c r="P9" s="53">
        <v>42307.212630000009</v>
      </c>
      <c r="Q9" s="95">
        <v>1.4102404210188038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233.65322750000001</v>
      </c>
      <c r="C11" s="52">
        <v>19.471102291666668</v>
      </c>
      <c r="D11" s="52">
        <v>7.6299700000000001</v>
      </c>
      <c r="E11" s="52">
        <v>20.392049999999998</v>
      </c>
      <c r="F11" s="52">
        <v>26.640240000000002</v>
      </c>
      <c r="G11" s="52">
        <v>15.374879999999999</v>
      </c>
      <c r="H11" s="52">
        <v>23.756080000000001</v>
      </c>
      <c r="I11" s="52">
        <v>25.627659999999999</v>
      </c>
      <c r="J11" s="52">
        <v>8.1898400000000002</v>
      </c>
      <c r="K11" s="52">
        <v>29.12555</v>
      </c>
      <c r="L11" s="52">
        <v>0</v>
      </c>
      <c r="M11" s="52">
        <v>0</v>
      </c>
      <c r="N11" s="52">
        <v>0</v>
      </c>
      <c r="O11" s="52">
        <v>0</v>
      </c>
      <c r="P11" s="53">
        <v>156.73627000000002</v>
      </c>
      <c r="Q11" s="95">
        <v>0.67080721151176914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5.9999997</v>
      </c>
      <c r="C13" s="52">
        <v>0.49999997499999999</v>
      </c>
      <c r="D13" s="52">
        <v>0.31218000000000001</v>
      </c>
      <c r="E13" s="52">
        <v>1.8749500000000001</v>
      </c>
      <c r="F13" s="52">
        <v>33.671599999999998</v>
      </c>
      <c r="G13" s="52">
        <v>76.521679999999989</v>
      </c>
      <c r="H13" s="52">
        <v>13.629899999999999</v>
      </c>
      <c r="I13" s="52">
        <v>20.635339999999999</v>
      </c>
      <c r="J13" s="52">
        <v>1.1773800000000001</v>
      </c>
      <c r="K13" s="52">
        <v>18.409279999999999</v>
      </c>
      <c r="L13" s="52">
        <v>0</v>
      </c>
      <c r="M13" s="52">
        <v>0</v>
      </c>
      <c r="N13" s="52">
        <v>0</v>
      </c>
      <c r="O13" s="52">
        <v>0</v>
      </c>
      <c r="P13" s="53">
        <v>166.23230999999998</v>
      </c>
      <c r="Q13" s="95">
        <v>27.705386385269318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193.25323710000001</v>
      </c>
      <c r="C17" s="52">
        <v>16.104436424999999</v>
      </c>
      <c r="D17" s="52">
        <v>13.10188</v>
      </c>
      <c r="E17" s="52">
        <v>24.784790000000001</v>
      </c>
      <c r="F17" s="52">
        <v>1.61181</v>
      </c>
      <c r="G17" s="52">
        <v>0</v>
      </c>
      <c r="H17" s="52">
        <v>1.9239000000000002</v>
      </c>
      <c r="I17" s="52">
        <v>0.17499999999999999</v>
      </c>
      <c r="J17" s="52">
        <v>0</v>
      </c>
      <c r="K17" s="52">
        <v>10.765370000000001</v>
      </c>
      <c r="L17" s="52">
        <v>0</v>
      </c>
      <c r="M17" s="52">
        <v>0</v>
      </c>
      <c r="N17" s="52">
        <v>0</v>
      </c>
      <c r="O17" s="52">
        <v>0</v>
      </c>
      <c r="P17" s="53">
        <v>52.362750000000005</v>
      </c>
      <c r="Q17" s="95">
        <v>0.27095406413764034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9.2560000000000002</v>
      </c>
      <c r="F18" s="52">
        <v>6.5350000000000001</v>
      </c>
      <c r="G18" s="52">
        <v>0</v>
      </c>
      <c r="H18" s="52">
        <v>0</v>
      </c>
      <c r="I18" s="52">
        <v>0.15</v>
      </c>
      <c r="J18" s="52">
        <v>1.7669999999999999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17.708000000000002</v>
      </c>
      <c r="Q18" s="95" t="s">
        <v>271</v>
      </c>
    </row>
    <row r="19" spans="1:17" ht="14.45" customHeight="1" x14ac:dyDescent="0.2">
      <c r="A19" s="15" t="s">
        <v>47</v>
      </c>
      <c r="B19" s="51">
        <v>1271.1718599000001</v>
      </c>
      <c r="C19" s="52">
        <v>105.930988325</v>
      </c>
      <c r="D19" s="52">
        <v>136.48121</v>
      </c>
      <c r="E19" s="52">
        <v>85.390799999999999</v>
      </c>
      <c r="F19" s="52">
        <v>51.436410000000002</v>
      </c>
      <c r="G19" s="52">
        <v>260.07895000000002</v>
      </c>
      <c r="H19" s="52">
        <v>76.351649999999992</v>
      </c>
      <c r="I19" s="52">
        <v>167.70179999999999</v>
      </c>
      <c r="J19" s="52">
        <v>162.33309</v>
      </c>
      <c r="K19" s="52">
        <v>45.304110000000001</v>
      </c>
      <c r="L19" s="52">
        <v>0</v>
      </c>
      <c r="M19" s="52">
        <v>0</v>
      </c>
      <c r="N19" s="52">
        <v>0</v>
      </c>
      <c r="O19" s="52">
        <v>0</v>
      </c>
      <c r="P19" s="53">
        <v>985.07802000000004</v>
      </c>
      <c r="Q19" s="95">
        <v>0.77493693109088624</v>
      </c>
    </row>
    <row r="20" spans="1:17" ht="14.45" customHeight="1" x14ac:dyDescent="0.2">
      <c r="A20" s="15" t="s">
        <v>48</v>
      </c>
      <c r="B20" s="51">
        <v>31352.5789998</v>
      </c>
      <c r="C20" s="52">
        <v>2612.7149166499999</v>
      </c>
      <c r="D20" s="52">
        <v>2310.28593</v>
      </c>
      <c r="E20" s="52">
        <v>2218.0570499999999</v>
      </c>
      <c r="F20" s="52">
        <v>2481.88843</v>
      </c>
      <c r="G20" s="52">
        <v>2676.1477400000003</v>
      </c>
      <c r="H20" s="52">
        <v>2813.5560499999997</v>
      </c>
      <c r="I20" s="52">
        <v>2456.5225800000003</v>
      </c>
      <c r="J20" s="52">
        <v>3625.1522999999997</v>
      </c>
      <c r="K20" s="52">
        <v>2569.1645400000002</v>
      </c>
      <c r="L20" s="52">
        <v>0</v>
      </c>
      <c r="M20" s="52">
        <v>0</v>
      </c>
      <c r="N20" s="52">
        <v>0</v>
      </c>
      <c r="O20" s="52">
        <v>0</v>
      </c>
      <c r="P20" s="53">
        <v>21150.77462</v>
      </c>
      <c r="Q20" s="95">
        <v>0.67461036044706002</v>
      </c>
    </row>
    <row r="21" spans="1:17" ht="14.45" customHeight="1" x14ac:dyDescent="0.2">
      <c r="A21" s="16" t="s">
        <v>49</v>
      </c>
      <c r="B21" s="51">
        <v>2605.3173404999998</v>
      </c>
      <c r="C21" s="52">
        <v>217.10977837499999</v>
      </c>
      <c r="D21" s="52">
        <v>194.65529999999998</v>
      </c>
      <c r="E21" s="52">
        <v>194.65529999999998</v>
      </c>
      <c r="F21" s="52">
        <v>194.65429999999998</v>
      </c>
      <c r="G21" s="52">
        <v>194.50379999999998</v>
      </c>
      <c r="H21" s="52">
        <v>194.42678000000001</v>
      </c>
      <c r="I21" s="52">
        <v>192.17876999999999</v>
      </c>
      <c r="J21" s="52">
        <v>192.15826999999999</v>
      </c>
      <c r="K21" s="52">
        <v>192.15826999999999</v>
      </c>
      <c r="L21" s="52">
        <v>0</v>
      </c>
      <c r="M21" s="52">
        <v>0</v>
      </c>
      <c r="N21" s="52">
        <v>0</v>
      </c>
      <c r="O21" s="52">
        <v>0</v>
      </c>
      <c r="P21" s="53">
        <v>1549.3907899999997</v>
      </c>
      <c r="Q21" s="95">
        <v>0.59470328850712983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21.349970000000003</v>
      </c>
      <c r="G22" s="52">
        <v>0</v>
      </c>
      <c r="H22" s="52">
        <v>7.57944</v>
      </c>
      <c r="I22" s="52">
        <v>0</v>
      </c>
      <c r="J22" s="52">
        <v>0</v>
      </c>
      <c r="K22" s="52">
        <v>33.086849999999998</v>
      </c>
      <c r="L22" s="52">
        <v>0</v>
      </c>
      <c r="M22" s="52">
        <v>0</v>
      </c>
      <c r="N22" s="52">
        <v>0</v>
      </c>
      <c r="O22" s="52">
        <v>0</v>
      </c>
      <c r="P22" s="53">
        <v>62.016260000000003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34.652907600087929</v>
      </c>
      <c r="C24" s="52">
        <v>2.8877423000073272</v>
      </c>
      <c r="D24" s="52">
        <v>0.2639999999992142</v>
      </c>
      <c r="E24" s="52">
        <v>4.2999999999992724</v>
      </c>
      <c r="F24" s="52">
        <v>0</v>
      </c>
      <c r="G24" s="52">
        <v>0.5</v>
      </c>
      <c r="H24" s="52">
        <v>2.0000000040454324E-4</v>
      </c>
      <c r="I24" s="52">
        <v>1.2499999999990905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6.3141999999979816</v>
      </c>
      <c r="Q24" s="95">
        <v>0.18221270413631785</v>
      </c>
    </row>
    <row r="25" spans="1:17" ht="14.45" customHeight="1" x14ac:dyDescent="0.2">
      <c r="A25" s="17" t="s">
        <v>53</v>
      </c>
      <c r="B25" s="54">
        <v>65730.927571500099</v>
      </c>
      <c r="C25" s="55">
        <v>5477.5772976250082</v>
      </c>
      <c r="D25" s="55">
        <v>5293.3477599999997</v>
      </c>
      <c r="E25" s="55">
        <v>5638.9206299999996</v>
      </c>
      <c r="F25" s="55">
        <v>10278.05775</v>
      </c>
      <c r="G25" s="55">
        <v>12187.596449999999</v>
      </c>
      <c r="H25" s="55">
        <v>11944.424929999999</v>
      </c>
      <c r="I25" s="55">
        <v>6587.1606700000002</v>
      </c>
      <c r="J25" s="55">
        <v>8194.7200300000004</v>
      </c>
      <c r="K25" s="55">
        <v>6346.7304199999999</v>
      </c>
      <c r="L25" s="55">
        <v>0</v>
      </c>
      <c r="M25" s="55">
        <v>0</v>
      </c>
      <c r="N25" s="55">
        <v>0</v>
      </c>
      <c r="O25" s="55">
        <v>0</v>
      </c>
      <c r="P25" s="56">
        <v>66470.958639999997</v>
      </c>
      <c r="Q25" s="96">
        <v>1.0112584911827833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390.02253999999999</v>
      </c>
      <c r="E26" s="52">
        <v>248.63287</v>
      </c>
      <c r="F26" s="52">
        <v>319.70868999999999</v>
      </c>
      <c r="G26" s="52">
        <v>377.59197999999998</v>
      </c>
      <c r="H26" s="52">
        <v>234.92717000000002</v>
      </c>
      <c r="I26" s="52">
        <v>511.26866999999999</v>
      </c>
      <c r="J26" s="52">
        <v>345.57990000000001</v>
      </c>
      <c r="K26" s="52">
        <v>407.87415999999996</v>
      </c>
      <c r="L26" s="52">
        <v>0</v>
      </c>
      <c r="M26" s="52">
        <v>0</v>
      </c>
      <c r="N26" s="52">
        <v>0</v>
      </c>
      <c r="O26" s="52">
        <v>0</v>
      </c>
      <c r="P26" s="53">
        <v>2835.6059799999998</v>
      </c>
      <c r="Q26" s="95" t="s">
        <v>271</v>
      </c>
    </row>
    <row r="27" spans="1:17" ht="14.45" customHeight="1" x14ac:dyDescent="0.2">
      <c r="A27" s="18" t="s">
        <v>55</v>
      </c>
      <c r="B27" s="54">
        <v>65730.927571500099</v>
      </c>
      <c r="C27" s="55">
        <v>5477.5772976250082</v>
      </c>
      <c r="D27" s="55">
        <v>5683.3702999999996</v>
      </c>
      <c r="E27" s="55">
        <v>5887.5535</v>
      </c>
      <c r="F27" s="55">
        <v>10597.766439999999</v>
      </c>
      <c r="G27" s="55">
        <v>12565.188429999998</v>
      </c>
      <c r="H27" s="55">
        <v>12179.3521</v>
      </c>
      <c r="I27" s="55">
        <v>7098.4293400000006</v>
      </c>
      <c r="J27" s="55">
        <v>8540.299930000001</v>
      </c>
      <c r="K27" s="55">
        <v>6754.6045800000002</v>
      </c>
      <c r="L27" s="55">
        <v>0</v>
      </c>
      <c r="M27" s="55">
        <v>0</v>
      </c>
      <c r="N27" s="55">
        <v>0</v>
      </c>
      <c r="O27" s="55">
        <v>0</v>
      </c>
      <c r="P27" s="56">
        <v>69306.564620000005</v>
      </c>
      <c r="Q27" s="96">
        <v>1.0543980920489893</v>
      </c>
    </row>
    <row r="28" spans="1:17" ht="14.45" customHeight="1" x14ac:dyDescent="0.2">
      <c r="A28" s="16" t="s">
        <v>56</v>
      </c>
      <c r="B28" s="51">
        <v>627.93206129999999</v>
      </c>
      <c r="C28" s="52">
        <v>52.327671774999999</v>
      </c>
      <c r="D28" s="52">
        <v>51.125039999999998</v>
      </c>
      <c r="E28" s="52">
        <v>61.289239999999999</v>
      </c>
      <c r="F28" s="52">
        <v>70.98236</v>
      </c>
      <c r="G28" s="52">
        <v>123.84367999999999</v>
      </c>
      <c r="H28" s="52">
        <v>1330.5822499999999</v>
      </c>
      <c r="I28" s="52">
        <v>1337.7607800000001</v>
      </c>
      <c r="J28" s="52">
        <v>1082.46432</v>
      </c>
      <c r="K28" s="52">
        <v>-967.69455000000005</v>
      </c>
      <c r="L28" s="52">
        <v>0</v>
      </c>
      <c r="M28" s="52">
        <v>0</v>
      </c>
      <c r="N28" s="52">
        <v>0</v>
      </c>
      <c r="O28" s="52">
        <v>0</v>
      </c>
      <c r="P28" s="53">
        <v>3090.3531199999998</v>
      </c>
      <c r="Q28" s="95">
        <v>4.9214768769762767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1155576-6B76-410D-A68B-95DED0243A1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94352.633291999999</v>
      </c>
      <c r="C6" s="461">
        <v>92891.926309999995</v>
      </c>
      <c r="D6" s="461">
        <v>-1460.7069820000033</v>
      </c>
      <c r="E6" s="462">
        <v>0.98451864106983167</v>
      </c>
      <c r="F6" s="460">
        <v>-65082.050373500104</v>
      </c>
      <c r="G6" s="461">
        <v>-43388.033582333403</v>
      </c>
      <c r="H6" s="461">
        <v>7980.89005</v>
      </c>
      <c r="I6" s="461">
        <v>87658.505400000009</v>
      </c>
      <c r="J6" s="461">
        <v>131046.53898233341</v>
      </c>
      <c r="K6" s="463">
        <v>-1.3468921906568039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60373.065738999903</v>
      </c>
      <c r="C7" s="461">
        <v>61357.402390000003</v>
      </c>
      <c r="D7" s="461">
        <v>984.33665100009966</v>
      </c>
      <c r="E7" s="462">
        <v>1.0163042349920659</v>
      </c>
      <c r="F7" s="460">
        <v>65730.927571500099</v>
      </c>
      <c r="G7" s="461">
        <v>43820.618381000066</v>
      </c>
      <c r="H7" s="461">
        <v>6346.7304199999999</v>
      </c>
      <c r="I7" s="461">
        <v>66470.958639999997</v>
      </c>
      <c r="J7" s="461">
        <v>22650.340258999931</v>
      </c>
      <c r="K7" s="463">
        <v>1.0112584911827833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30351.114975</v>
      </c>
      <c r="C8" s="461">
        <v>30278.822210000002</v>
      </c>
      <c r="D8" s="461">
        <v>-72.292764999998326</v>
      </c>
      <c r="E8" s="462">
        <v>0.99761811831098968</v>
      </c>
      <c r="F8" s="460">
        <v>30273.953226599999</v>
      </c>
      <c r="G8" s="461">
        <v>20182.635484399998</v>
      </c>
      <c r="H8" s="461">
        <v>3496.25128</v>
      </c>
      <c r="I8" s="461">
        <v>42647.578200000004</v>
      </c>
      <c r="J8" s="461">
        <v>22464.942715600006</v>
      </c>
      <c r="K8" s="463">
        <v>1.4087218104878356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30351.114975</v>
      </c>
      <c r="C9" s="461">
        <v>30278.822210000002</v>
      </c>
      <c r="D9" s="461">
        <v>-72.292764999998326</v>
      </c>
      <c r="E9" s="462">
        <v>0.99761811831098968</v>
      </c>
      <c r="F9" s="460">
        <v>30273.953226599999</v>
      </c>
      <c r="G9" s="461">
        <v>20182.635484399998</v>
      </c>
      <c r="H9" s="461">
        <v>3496.25128</v>
      </c>
      <c r="I9" s="461">
        <v>42647.578200000004</v>
      </c>
      <c r="J9" s="461">
        <v>22464.942715600006</v>
      </c>
      <c r="K9" s="463">
        <v>1.4087218104878356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-1.07E-3</v>
      </c>
      <c r="D10" s="461">
        <v>-1.07E-3</v>
      </c>
      <c r="E10" s="462">
        <v>0</v>
      </c>
      <c r="F10" s="460">
        <v>0</v>
      </c>
      <c r="G10" s="461">
        <v>0</v>
      </c>
      <c r="H10" s="461">
        <v>0</v>
      </c>
      <c r="I10" s="461">
        <v>2.0000000000000001E-4</v>
      </c>
      <c r="J10" s="461">
        <v>2.0000000000000001E-4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-1.07E-3</v>
      </c>
      <c r="D11" s="461">
        <v>-1.07E-3</v>
      </c>
      <c r="E11" s="462">
        <v>0</v>
      </c>
      <c r="F11" s="460">
        <v>0</v>
      </c>
      <c r="G11" s="461">
        <v>0</v>
      </c>
      <c r="H11" s="461">
        <v>0</v>
      </c>
      <c r="I11" s="461">
        <v>2.0000000000000001E-4</v>
      </c>
      <c r="J11" s="461">
        <v>2.0000000000000001E-4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40.000000999999997</v>
      </c>
      <c r="C12" s="461">
        <v>28.236660000000001</v>
      </c>
      <c r="D12" s="461">
        <v>-11.763340999999997</v>
      </c>
      <c r="E12" s="462">
        <v>0.70591648235208804</v>
      </c>
      <c r="F12" s="460">
        <v>34.299999799999995</v>
      </c>
      <c r="G12" s="461">
        <v>22.86666653333333</v>
      </c>
      <c r="H12" s="461">
        <v>0.49245999999999995</v>
      </c>
      <c r="I12" s="461">
        <v>17.13279</v>
      </c>
      <c r="J12" s="461">
        <v>-5.7338765333333299</v>
      </c>
      <c r="K12" s="463">
        <v>0.49949825364138933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35</v>
      </c>
      <c r="C13" s="461">
        <v>25.432130000000001</v>
      </c>
      <c r="D13" s="461">
        <v>-9.5678699999999992</v>
      </c>
      <c r="E13" s="462">
        <v>0.72663228571428573</v>
      </c>
      <c r="F13" s="460">
        <v>30</v>
      </c>
      <c r="G13" s="461">
        <v>20</v>
      </c>
      <c r="H13" s="461">
        <v>0.49245999999999995</v>
      </c>
      <c r="I13" s="461">
        <v>16.449990000000003</v>
      </c>
      <c r="J13" s="461">
        <v>-3.5500099999999968</v>
      </c>
      <c r="K13" s="463">
        <v>0.54833300000000007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5.0000010000000001</v>
      </c>
      <c r="C14" s="461">
        <v>1.86073</v>
      </c>
      <c r="D14" s="461">
        <v>-3.1392709999999999</v>
      </c>
      <c r="E14" s="462">
        <v>0.37214592557081488</v>
      </c>
      <c r="F14" s="460">
        <v>2.9999997999999999</v>
      </c>
      <c r="G14" s="461">
        <v>1.9999998666666665</v>
      </c>
      <c r="H14" s="461">
        <v>0</v>
      </c>
      <c r="I14" s="461">
        <v>0.68279999999999996</v>
      </c>
      <c r="J14" s="461">
        <v>-1.3171998666666664</v>
      </c>
      <c r="K14" s="463">
        <v>0.22760001517333434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0</v>
      </c>
      <c r="C15" s="461">
        <v>0.94379999999999997</v>
      </c>
      <c r="D15" s="461">
        <v>0.94379999999999997</v>
      </c>
      <c r="E15" s="462">
        <v>0</v>
      </c>
      <c r="F15" s="460">
        <v>1.3</v>
      </c>
      <c r="G15" s="461">
        <v>0.8666666666666667</v>
      </c>
      <c r="H15" s="461">
        <v>0</v>
      </c>
      <c r="I15" s="461">
        <v>0</v>
      </c>
      <c r="J15" s="461">
        <v>-0.8666666666666667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30139.070811000001</v>
      </c>
      <c r="C16" s="461">
        <v>30002.69297</v>
      </c>
      <c r="D16" s="461">
        <v>-136.37784100000135</v>
      </c>
      <c r="E16" s="462">
        <v>0.99547504825695465</v>
      </c>
      <c r="F16" s="460">
        <v>29999.999999600001</v>
      </c>
      <c r="G16" s="461">
        <v>19999.999999733333</v>
      </c>
      <c r="H16" s="461">
        <v>3448.2239900000004</v>
      </c>
      <c r="I16" s="461">
        <v>42307.212630000002</v>
      </c>
      <c r="J16" s="461">
        <v>22307.212630266669</v>
      </c>
      <c r="K16" s="463">
        <v>1.4102404210188033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29303.804874000001</v>
      </c>
      <c r="C17" s="461">
        <v>29110.997800000001</v>
      </c>
      <c r="D17" s="461">
        <v>-192.80707400000028</v>
      </c>
      <c r="E17" s="462">
        <v>0.99342040820879651</v>
      </c>
      <c r="F17" s="460">
        <v>29054</v>
      </c>
      <c r="G17" s="461">
        <v>19369.333333333332</v>
      </c>
      <c r="H17" s="461">
        <v>3001.8182999999999</v>
      </c>
      <c r="I17" s="461">
        <v>40672.085380000004</v>
      </c>
      <c r="J17" s="461">
        <v>21302.752046666672</v>
      </c>
      <c r="K17" s="463">
        <v>1.3998790314586633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698.26593500000001</v>
      </c>
      <c r="C18" s="461">
        <v>485.05790999999999</v>
      </c>
      <c r="D18" s="461">
        <v>-213.20802500000002</v>
      </c>
      <c r="E18" s="462">
        <v>0.69466070974807037</v>
      </c>
      <c r="F18" s="460">
        <v>499.99999969999999</v>
      </c>
      <c r="G18" s="461">
        <v>333.33333313333333</v>
      </c>
      <c r="H18" s="461">
        <v>332.03318000000002</v>
      </c>
      <c r="I18" s="461">
        <v>1094.8839399999999</v>
      </c>
      <c r="J18" s="461">
        <v>761.55060686666661</v>
      </c>
      <c r="K18" s="463">
        <v>2.1897678813138608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15.000001000000001</v>
      </c>
      <c r="C19" s="461">
        <v>14.442969999999999</v>
      </c>
      <c r="D19" s="461">
        <v>-0.55703100000000205</v>
      </c>
      <c r="E19" s="462">
        <v>0.96286460247569305</v>
      </c>
      <c r="F19" s="460">
        <v>15.999999900000001</v>
      </c>
      <c r="G19" s="461">
        <v>10.666666600000001</v>
      </c>
      <c r="H19" s="461">
        <v>1.2675799999999999</v>
      </c>
      <c r="I19" s="461">
        <v>9.0157900000000009</v>
      </c>
      <c r="J19" s="461">
        <v>-1.6508766000000001</v>
      </c>
      <c r="K19" s="463">
        <v>0.56348687852179302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90</v>
      </c>
      <c r="C20" s="461">
        <v>363.39747999999997</v>
      </c>
      <c r="D20" s="461">
        <v>273.39747999999997</v>
      </c>
      <c r="E20" s="462">
        <v>4.0377497777777771</v>
      </c>
      <c r="F20" s="460">
        <v>400</v>
      </c>
      <c r="G20" s="461">
        <v>266.66666666666669</v>
      </c>
      <c r="H20" s="461">
        <v>108.87027999999999</v>
      </c>
      <c r="I20" s="461">
        <v>251.57767000000001</v>
      </c>
      <c r="J20" s="461">
        <v>-15.088996666666674</v>
      </c>
      <c r="K20" s="463">
        <v>0.62894417499999999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2.000003</v>
      </c>
      <c r="C21" s="461">
        <v>1.585</v>
      </c>
      <c r="D21" s="461">
        <v>-0.41500300000000001</v>
      </c>
      <c r="E21" s="462">
        <v>0.79249881125178312</v>
      </c>
      <c r="F21" s="460">
        <v>2</v>
      </c>
      <c r="G21" s="461">
        <v>1.3333333333333333</v>
      </c>
      <c r="H21" s="461">
        <v>0</v>
      </c>
      <c r="I21" s="461">
        <v>0.78400000000000003</v>
      </c>
      <c r="J21" s="461">
        <v>-0.54933333333333323</v>
      </c>
      <c r="K21" s="463">
        <v>0.39200000000000002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29.999997999999998</v>
      </c>
      <c r="C22" s="461">
        <v>27.21181</v>
      </c>
      <c r="D22" s="461">
        <v>-2.7881879999999981</v>
      </c>
      <c r="E22" s="462">
        <v>0.90706039380402625</v>
      </c>
      <c r="F22" s="460">
        <v>28</v>
      </c>
      <c r="G22" s="461">
        <v>18.666666666666668</v>
      </c>
      <c r="H22" s="461">
        <v>4.2346499999999994</v>
      </c>
      <c r="I22" s="461">
        <v>36.865850000000002</v>
      </c>
      <c r="J22" s="461">
        <v>18.199183333333334</v>
      </c>
      <c r="K22" s="463">
        <v>1.3166375000000001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242</v>
      </c>
      <c r="J23" s="461">
        <v>242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166.04416500000002</v>
      </c>
      <c r="C24" s="461">
        <v>233.91364000000002</v>
      </c>
      <c r="D24" s="461">
        <v>67.869474999999994</v>
      </c>
      <c r="E24" s="462">
        <v>1.4087435111013988</v>
      </c>
      <c r="F24" s="460">
        <v>233.65322750000001</v>
      </c>
      <c r="G24" s="461">
        <v>155.76881833333334</v>
      </c>
      <c r="H24" s="461">
        <v>29.12555</v>
      </c>
      <c r="I24" s="461">
        <v>156.73626999999999</v>
      </c>
      <c r="J24" s="461">
        <v>0.96745166666664772</v>
      </c>
      <c r="K24" s="463">
        <v>0.67080721151176903</v>
      </c>
      <c r="L24" s="150"/>
      <c r="M24" s="459" t="str">
        <f t="shared" si="0"/>
        <v>X</v>
      </c>
    </row>
    <row r="25" spans="1:13" ht="14.45" customHeight="1" x14ac:dyDescent="0.2">
      <c r="A25" s="464" t="s">
        <v>291</v>
      </c>
      <c r="B25" s="460">
        <v>5.0000010000000001</v>
      </c>
      <c r="C25" s="461">
        <v>1.03573</v>
      </c>
      <c r="D25" s="461">
        <v>-3.9642710000000001</v>
      </c>
      <c r="E25" s="462">
        <v>0.20714595857080828</v>
      </c>
      <c r="F25" s="460">
        <v>0.99999990000000005</v>
      </c>
      <c r="G25" s="461">
        <v>0.6666666</v>
      </c>
      <c r="H25" s="461">
        <v>5.373E-2</v>
      </c>
      <c r="I25" s="461">
        <v>0.50285999999999997</v>
      </c>
      <c r="J25" s="461">
        <v>-0.16380660000000002</v>
      </c>
      <c r="K25" s="463">
        <v>0.502860050286005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34.999999000000003</v>
      </c>
      <c r="C26" s="461">
        <v>34.029139999999998</v>
      </c>
      <c r="D26" s="461">
        <v>-0.97085900000000436</v>
      </c>
      <c r="E26" s="462">
        <v>0.97226117063603335</v>
      </c>
      <c r="F26" s="460">
        <v>36</v>
      </c>
      <c r="G26" s="461">
        <v>24</v>
      </c>
      <c r="H26" s="461">
        <v>0.16813</v>
      </c>
      <c r="I26" s="461">
        <v>29.890459999999997</v>
      </c>
      <c r="J26" s="461">
        <v>5.8904599999999974</v>
      </c>
      <c r="K26" s="463">
        <v>0.83029055555555553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63</v>
      </c>
      <c r="C27" s="461">
        <v>56.006589999999996</v>
      </c>
      <c r="D27" s="461">
        <v>-6.9934100000000043</v>
      </c>
      <c r="E27" s="462">
        <v>0.88899349206349199</v>
      </c>
      <c r="F27" s="460">
        <v>60</v>
      </c>
      <c r="G27" s="461">
        <v>40</v>
      </c>
      <c r="H27" s="461">
        <v>4.1750600000000002</v>
      </c>
      <c r="I27" s="461">
        <v>19.8325</v>
      </c>
      <c r="J27" s="461">
        <v>-20.1675</v>
      </c>
      <c r="K27" s="463">
        <v>0.33054166666666668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10.000001000000001</v>
      </c>
      <c r="C28" s="461">
        <v>8.5260699999999989</v>
      </c>
      <c r="D28" s="461">
        <v>-1.4739310000000021</v>
      </c>
      <c r="E28" s="462">
        <v>0.85260691473930839</v>
      </c>
      <c r="F28" s="460">
        <v>11.000000099999999</v>
      </c>
      <c r="G28" s="461">
        <v>7.3333333999999999</v>
      </c>
      <c r="H28" s="461">
        <v>2.5172099999999999</v>
      </c>
      <c r="I28" s="461">
        <v>10.817270000000001</v>
      </c>
      <c r="J28" s="461">
        <v>3.4839366000000007</v>
      </c>
      <c r="K28" s="463">
        <v>0.9833881728782895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8.0441640000000003</v>
      </c>
      <c r="C29" s="461">
        <v>10.151</v>
      </c>
      <c r="D29" s="461">
        <v>2.1068359999999995</v>
      </c>
      <c r="E29" s="462">
        <v>1.2619086333893739</v>
      </c>
      <c r="F29" s="460">
        <v>9.5217050999999984</v>
      </c>
      <c r="G29" s="461">
        <v>6.3478033999999992</v>
      </c>
      <c r="H29" s="461">
        <v>-0.75624999999999998</v>
      </c>
      <c r="I29" s="461">
        <v>-2.6735000000000002</v>
      </c>
      <c r="J29" s="461">
        <v>-9.021303399999999</v>
      </c>
      <c r="K29" s="463">
        <v>-0.28077954231117708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3.706</v>
      </c>
      <c r="D30" s="461">
        <v>3.706</v>
      </c>
      <c r="E30" s="462">
        <v>0</v>
      </c>
      <c r="F30" s="460">
        <v>0</v>
      </c>
      <c r="G30" s="461">
        <v>0</v>
      </c>
      <c r="H30" s="461">
        <v>1.85324</v>
      </c>
      <c r="I30" s="461">
        <v>3.70648</v>
      </c>
      <c r="J30" s="461">
        <v>3.70648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45</v>
      </c>
      <c r="C31" s="461">
        <v>34.44021</v>
      </c>
      <c r="D31" s="461">
        <v>-10.55979</v>
      </c>
      <c r="E31" s="462">
        <v>0.76533799999999996</v>
      </c>
      <c r="F31" s="460">
        <v>32.999999799999998</v>
      </c>
      <c r="G31" s="461">
        <v>21.999999866666666</v>
      </c>
      <c r="H31" s="461">
        <v>8.8329300000000011</v>
      </c>
      <c r="I31" s="461">
        <v>39.50235</v>
      </c>
      <c r="J31" s="461">
        <v>17.502350133333334</v>
      </c>
      <c r="K31" s="463">
        <v>1.1970409163457025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86.018899999999988</v>
      </c>
      <c r="D32" s="461">
        <v>86.018899999999988</v>
      </c>
      <c r="E32" s="462">
        <v>0</v>
      </c>
      <c r="F32" s="460">
        <v>83.131522599999997</v>
      </c>
      <c r="G32" s="461">
        <v>55.421015066666662</v>
      </c>
      <c r="H32" s="461">
        <v>12.281499999999999</v>
      </c>
      <c r="I32" s="461">
        <v>54.45</v>
      </c>
      <c r="J32" s="461">
        <v>-0.97101506666665927</v>
      </c>
      <c r="K32" s="463">
        <v>0.65498619894157939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0</v>
      </c>
      <c r="D33" s="461">
        <v>0</v>
      </c>
      <c r="E33" s="462">
        <v>0</v>
      </c>
      <c r="F33" s="460">
        <v>0</v>
      </c>
      <c r="G33" s="461">
        <v>0</v>
      </c>
      <c r="H33" s="461">
        <v>0</v>
      </c>
      <c r="I33" s="461">
        <v>0.70784999999999998</v>
      </c>
      <c r="J33" s="461">
        <v>0.70784999999999998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5.9999979999999997</v>
      </c>
      <c r="C34" s="461">
        <v>13.716010000000001</v>
      </c>
      <c r="D34" s="461">
        <v>7.716012000000001</v>
      </c>
      <c r="E34" s="462">
        <v>2.2860024286674765</v>
      </c>
      <c r="F34" s="460">
        <v>5.9999997</v>
      </c>
      <c r="G34" s="461">
        <v>3.9999997999999999</v>
      </c>
      <c r="H34" s="461">
        <v>18.409279999999999</v>
      </c>
      <c r="I34" s="461">
        <v>166.23230999999998</v>
      </c>
      <c r="J34" s="461">
        <v>162.23231019999997</v>
      </c>
      <c r="K34" s="463">
        <v>27.705386385269318</v>
      </c>
      <c r="L34" s="150"/>
      <c r="M34" s="459" t="str">
        <f t="shared" si="0"/>
        <v>X</v>
      </c>
    </row>
    <row r="35" spans="1:13" ht="14.45" customHeight="1" x14ac:dyDescent="0.2">
      <c r="A35" s="464" t="s">
        <v>301</v>
      </c>
      <c r="B35" s="460">
        <v>0</v>
      </c>
      <c r="C35" s="461">
        <v>8.1741399999999995</v>
      </c>
      <c r="D35" s="461">
        <v>8.1741399999999995</v>
      </c>
      <c r="E35" s="462">
        <v>0</v>
      </c>
      <c r="F35" s="460">
        <v>0</v>
      </c>
      <c r="G35" s="461">
        <v>0</v>
      </c>
      <c r="H35" s="461">
        <v>0.31218000000000001</v>
      </c>
      <c r="I35" s="461">
        <v>5.4112999999999998</v>
      </c>
      <c r="J35" s="461">
        <v>5.4112999999999998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0.43007999999999996</v>
      </c>
      <c r="D36" s="461">
        <v>0.43007999999999996</v>
      </c>
      <c r="E36" s="462">
        <v>0</v>
      </c>
      <c r="F36" s="460">
        <v>0</v>
      </c>
      <c r="G36" s="461">
        <v>0</v>
      </c>
      <c r="H36" s="461">
        <v>9.6799999999999997E-2</v>
      </c>
      <c r="I36" s="461">
        <v>7.7918500000000002</v>
      </c>
      <c r="J36" s="461">
        <v>7.7918500000000002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5</v>
      </c>
      <c r="C37" s="461">
        <v>3.4578000000000002</v>
      </c>
      <c r="D37" s="461">
        <v>-1.5421999999999998</v>
      </c>
      <c r="E37" s="462">
        <v>0.69156000000000006</v>
      </c>
      <c r="F37" s="460">
        <v>3.9999997</v>
      </c>
      <c r="G37" s="461">
        <v>2.6666664666666668</v>
      </c>
      <c r="H37" s="461">
        <v>0.57629999999999992</v>
      </c>
      <c r="I37" s="461">
        <v>5.5144099999999998</v>
      </c>
      <c r="J37" s="461">
        <v>2.847743533333333</v>
      </c>
      <c r="K37" s="463">
        <v>1.3786026033951952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0.99999800000000005</v>
      </c>
      <c r="C38" s="461">
        <v>1.6539900000000001</v>
      </c>
      <c r="D38" s="461">
        <v>0.65399200000000002</v>
      </c>
      <c r="E38" s="462">
        <v>1.653993307986616</v>
      </c>
      <c r="F38" s="460">
        <v>2</v>
      </c>
      <c r="G38" s="461">
        <v>1.3333333333333333</v>
      </c>
      <c r="H38" s="461">
        <v>0</v>
      </c>
      <c r="I38" s="461">
        <v>7.5179999999999998</v>
      </c>
      <c r="J38" s="461">
        <v>6.1846666666666668</v>
      </c>
      <c r="K38" s="463">
        <v>3.7589999999999999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0</v>
      </c>
      <c r="C39" s="461">
        <v>0</v>
      </c>
      <c r="D39" s="461">
        <v>0</v>
      </c>
      <c r="E39" s="462">
        <v>0</v>
      </c>
      <c r="F39" s="460">
        <v>0</v>
      </c>
      <c r="G39" s="461">
        <v>0</v>
      </c>
      <c r="H39" s="461">
        <v>0</v>
      </c>
      <c r="I39" s="461">
        <v>0.79664999999999997</v>
      </c>
      <c r="J39" s="461">
        <v>0.79664999999999997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</v>
      </c>
      <c r="D40" s="461">
        <v>0</v>
      </c>
      <c r="E40" s="462">
        <v>0</v>
      </c>
      <c r="F40" s="460">
        <v>0</v>
      </c>
      <c r="G40" s="461">
        <v>0</v>
      </c>
      <c r="H40" s="461">
        <v>17.423999999999999</v>
      </c>
      <c r="I40" s="461">
        <v>71.656199999999998</v>
      </c>
      <c r="J40" s="461">
        <v>71.656199999999998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0</v>
      </c>
      <c r="D41" s="461">
        <v>0</v>
      </c>
      <c r="E41" s="462">
        <v>0</v>
      </c>
      <c r="F41" s="460">
        <v>0</v>
      </c>
      <c r="G41" s="461">
        <v>0</v>
      </c>
      <c r="H41" s="461">
        <v>0</v>
      </c>
      <c r="I41" s="461">
        <v>27.649000000000001</v>
      </c>
      <c r="J41" s="461">
        <v>27.649000000000001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0</v>
      </c>
      <c r="I42" s="461">
        <v>39.8949</v>
      </c>
      <c r="J42" s="461">
        <v>39.8949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0.26400000000000001</v>
      </c>
      <c r="D43" s="461">
        <v>0.26400000000000001</v>
      </c>
      <c r="E43" s="462">
        <v>0</v>
      </c>
      <c r="F43" s="460">
        <v>0</v>
      </c>
      <c r="G43" s="461">
        <v>0</v>
      </c>
      <c r="H43" s="461">
        <v>0</v>
      </c>
      <c r="I43" s="461">
        <v>0.26400000000000001</v>
      </c>
      <c r="J43" s="461">
        <v>0.26400000000000001</v>
      </c>
      <c r="K43" s="463">
        <v>0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0.26400000000000001</v>
      </c>
      <c r="D44" s="461">
        <v>0.26400000000000001</v>
      </c>
      <c r="E44" s="462">
        <v>0</v>
      </c>
      <c r="F44" s="460">
        <v>0</v>
      </c>
      <c r="G44" s="461">
        <v>0</v>
      </c>
      <c r="H44" s="461">
        <v>0</v>
      </c>
      <c r="I44" s="461">
        <v>0.26400000000000001</v>
      </c>
      <c r="J44" s="461">
        <v>0.26400000000000001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976.83568400000001</v>
      </c>
      <c r="C45" s="461">
        <v>1106.3141000000001</v>
      </c>
      <c r="D45" s="461">
        <v>129.47841600000004</v>
      </c>
      <c r="E45" s="462">
        <v>1.1325488187223103</v>
      </c>
      <c r="F45" s="460">
        <v>1464.4250970000001</v>
      </c>
      <c r="G45" s="461">
        <v>976.28339800000003</v>
      </c>
      <c r="H45" s="461">
        <v>56.069480000000006</v>
      </c>
      <c r="I45" s="461">
        <v>1055.14877</v>
      </c>
      <c r="J45" s="461">
        <v>78.865371999999979</v>
      </c>
      <c r="K45" s="463">
        <v>0.72052081882614716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42.674036999999998</v>
      </c>
      <c r="C46" s="461">
        <v>188.96621999999999</v>
      </c>
      <c r="D46" s="461">
        <v>146.29218299999999</v>
      </c>
      <c r="E46" s="462">
        <v>4.4281308562393571</v>
      </c>
      <c r="F46" s="460">
        <v>193.25323710000001</v>
      </c>
      <c r="G46" s="461">
        <v>128.8354914</v>
      </c>
      <c r="H46" s="461">
        <v>10.765370000000001</v>
      </c>
      <c r="I46" s="461">
        <v>52.362749999999998</v>
      </c>
      <c r="J46" s="461">
        <v>-76.47274139999999</v>
      </c>
      <c r="K46" s="463">
        <v>0.27095406413764023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42.674036999999998</v>
      </c>
      <c r="C47" s="461">
        <v>188.96621999999999</v>
      </c>
      <c r="D47" s="461">
        <v>146.29218299999999</v>
      </c>
      <c r="E47" s="462">
        <v>4.4281308562393571</v>
      </c>
      <c r="F47" s="460">
        <v>193.25323710000001</v>
      </c>
      <c r="G47" s="461">
        <v>128.8354914</v>
      </c>
      <c r="H47" s="461">
        <v>10.765370000000001</v>
      </c>
      <c r="I47" s="461">
        <v>52.362749999999998</v>
      </c>
      <c r="J47" s="461">
        <v>-76.47274139999999</v>
      </c>
      <c r="K47" s="463">
        <v>0.27095406413764023</v>
      </c>
      <c r="L47" s="150"/>
      <c r="M47" s="459" t="str">
        <f t="shared" si="0"/>
        <v>X</v>
      </c>
    </row>
    <row r="48" spans="1:13" ht="14.45" customHeight="1" x14ac:dyDescent="0.2">
      <c r="A48" s="464" t="s">
        <v>314</v>
      </c>
      <c r="B48" s="460">
        <v>41.256366</v>
      </c>
      <c r="C48" s="461">
        <v>187.42094</v>
      </c>
      <c r="D48" s="461">
        <v>146.16457400000002</v>
      </c>
      <c r="E48" s="462">
        <v>4.5428368557715437</v>
      </c>
      <c r="F48" s="460">
        <v>191.87606599999998</v>
      </c>
      <c r="G48" s="461">
        <v>127.91737733333332</v>
      </c>
      <c r="H48" s="461">
        <v>10.765370000000001</v>
      </c>
      <c r="I48" s="461">
        <v>50.575940000000003</v>
      </c>
      <c r="J48" s="461">
        <v>-77.341437333333317</v>
      </c>
      <c r="K48" s="463">
        <v>0.26358649650446769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1.2019999999999999E-2</v>
      </c>
      <c r="C49" s="461">
        <v>0</v>
      </c>
      <c r="D49" s="461">
        <v>-1.2019999999999999E-2</v>
      </c>
      <c r="E49" s="462">
        <v>0</v>
      </c>
      <c r="F49" s="460">
        <v>0</v>
      </c>
      <c r="G49" s="461">
        <v>0</v>
      </c>
      <c r="H49" s="461">
        <v>0</v>
      </c>
      <c r="I49" s="461">
        <v>0.17499999999999999</v>
      </c>
      <c r="J49" s="461">
        <v>0.17499999999999999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0.73813400000000007</v>
      </c>
      <c r="C50" s="461">
        <v>1.54528</v>
      </c>
      <c r="D50" s="461">
        <v>0.80714599999999992</v>
      </c>
      <c r="E50" s="462">
        <v>2.0934952190252716</v>
      </c>
      <c r="F50" s="460">
        <v>1.3771711</v>
      </c>
      <c r="G50" s="461">
        <v>0.91811406666666662</v>
      </c>
      <c r="H50" s="461">
        <v>0</v>
      </c>
      <c r="I50" s="461">
        <v>1.61181</v>
      </c>
      <c r="J50" s="461">
        <v>0.69369593333333335</v>
      </c>
      <c r="K50" s="463">
        <v>1.1703774498317603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0.430838</v>
      </c>
      <c r="C51" s="461">
        <v>0</v>
      </c>
      <c r="D51" s="461">
        <v>-0.430838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0.17871700000000001</v>
      </c>
      <c r="C52" s="461">
        <v>0</v>
      </c>
      <c r="D52" s="461">
        <v>-0.17871700000000001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5.7962000000000007E-2</v>
      </c>
      <c r="C53" s="461">
        <v>0</v>
      </c>
      <c r="D53" s="461">
        <v>-5.7962000000000007E-2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</v>
      </c>
      <c r="C54" s="461">
        <v>74.358000000000004</v>
      </c>
      <c r="D54" s="461">
        <v>74.358000000000004</v>
      </c>
      <c r="E54" s="462">
        <v>0</v>
      </c>
      <c r="F54" s="460">
        <v>0</v>
      </c>
      <c r="G54" s="461">
        <v>0</v>
      </c>
      <c r="H54" s="461">
        <v>0</v>
      </c>
      <c r="I54" s="461">
        <v>17.707999999999998</v>
      </c>
      <c r="J54" s="461">
        <v>17.707999999999998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0</v>
      </c>
      <c r="C55" s="461">
        <v>66.831000000000003</v>
      </c>
      <c r="D55" s="461">
        <v>66.831000000000003</v>
      </c>
      <c r="E55" s="462">
        <v>0</v>
      </c>
      <c r="F55" s="460">
        <v>0</v>
      </c>
      <c r="G55" s="461">
        <v>0</v>
      </c>
      <c r="H55" s="461">
        <v>0</v>
      </c>
      <c r="I55" s="461">
        <v>17.707999999999998</v>
      </c>
      <c r="J55" s="461">
        <v>17.707999999999998</v>
      </c>
      <c r="K55" s="463">
        <v>0</v>
      </c>
      <c r="L55" s="150"/>
      <c r="M55" s="459" t="str">
        <f t="shared" si="0"/>
        <v>X</v>
      </c>
    </row>
    <row r="56" spans="1:13" ht="14.45" customHeight="1" x14ac:dyDescent="0.2">
      <c r="A56" s="464" t="s">
        <v>322</v>
      </c>
      <c r="B56" s="460">
        <v>0</v>
      </c>
      <c r="C56" s="461">
        <v>63.750999999999998</v>
      </c>
      <c r="D56" s="461">
        <v>63.750999999999998</v>
      </c>
      <c r="E56" s="462">
        <v>0</v>
      </c>
      <c r="F56" s="460">
        <v>0</v>
      </c>
      <c r="G56" s="461">
        <v>0</v>
      </c>
      <c r="H56" s="461">
        <v>0</v>
      </c>
      <c r="I56" s="461">
        <v>17.558</v>
      </c>
      <c r="J56" s="461">
        <v>17.558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3.08</v>
      </c>
      <c r="D57" s="461">
        <v>3.08</v>
      </c>
      <c r="E57" s="462">
        <v>0</v>
      </c>
      <c r="F57" s="460">
        <v>0</v>
      </c>
      <c r="G57" s="461">
        <v>0</v>
      </c>
      <c r="H57" s="461">
        <v>0</v>
      </c>
      <c r="I57" s="461">
        <v>0.15</v>
      </c>
      <c r="J57" s="461">
        <v>0.15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7.5270000000000001</v>
      </c>
      <c r="D58" s="461">
        <v>7.5270000000000001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>X</v>
      </c>
    </row>
    <row r="59" spans="1:13" ht="14.45" customHeight="1" x14ac:dyDescent="0.2">
      <c r="A59" s="464" t="s">
        <v>325</v>
      </c>
      <c r="B59" s="460">
        <v>0</v>
      </c>
      <c r="C59" s="461">
        <v>7.5270000000000001</v>
      </c>
      <c r="D59" s="461">
        <v>7.5270000000000001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934.16164700000002</v>
      </c>
      <c r="C60" s="461">
        <v>842.98987999999895</v>
      </c>
      <c r="D60" s="461">
        <v>-91.171767000001068</v>
      </c>
      <c r="E60" s="462">
        <v>0.90240257958267356</v>
      </c>
      <c r="F60" s="460">
        <v>1271.1718599000001</v>
      </c>
      <c r="G60" s="461">
        <v>847.44790660000001</v>
      </c>
      <c r="H60" s="461">
        <v>45.304110000000001</v>
      </c>
      <c r="I60" s="461">
        <v>985.07802000000004</v>
      </c>
      <c r="J60" s="461">
        <v>137.63011340000003</v>
      </c>
      <c r="K60" s="463">
        <v>0.77493693109088624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16.206879000000001</v>
      </c>
      <c r="C61" s="461">
        <v>15.202579999999999</v>
      </c>
      <c r="D61" s="461">
        <v>-1.0042990000000014</v>
      </c>
      <c r="E61" s="462">
        <v>0.93803254778418466</v>
      </c>
      <c r="F61" s="460">
        <v>16.1160566</v>
      </c>
      <c r="G61" s="461">
        <v>10.744037733333334</v>
      </c>
      <c r="H61" s="461">
        <v>1.1225399999999999</v>
      </c>
      <c r="I61" s="461">
        <v>10.219340000000001</v>
      </c>
      <c r="J61" s="461">
        <v>-0.52469773333333336</v>
      </c>
      <c r="K61" s="463">
        <v>0.63410921502968665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7.1705930000000002</v>
      </c>
      <c r="C62" s="461">
        <v>5.0419999999999998</v>
      </c>
      <c r="D62" s="461">
        <v>-2.1285930000000004</v>
      </c>
      <c r="E62" s="462">
        <v>0.70314965582344435</v>
      </c>
      <c r="F62" s="460">
        <v>5.1109327999999996</v>
      </c>
      <c r="G62" s="461">
        <v>3.4072885333333329</v>
      </c>
      <c r="H62" s="461">
        <v>0.20899999999999999</v>
      </c>
      <c r="I62" s="461">
        <v>2.8399000000000001</v>
      </c>
      <c r="J62" s="461">
        <v>-0.56738853333333283</v>
      </c>
      <c r="K62" s="463">
        <v>0.55565199370259777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9.0362860000000005</v>
      </c>
      <c r="C63" s="461">
        <v>10.16058</v>
      </c>
      <c r="D63" s="461">
        <v>1.124293999999999</v>
      </c>
      <c r="E63" s="462">
        <v>1.124419922078606</v>
      </c>
      <c r="F63" s="460">
        <v>11.0051238</v>
      </c>
      <c r="G63" s="461">
        <v>7.3367491999999999</v>
      </c>
      <c r="H63" s="461">
        <v>0.91354000000000002</v>
      </c>
      <c r="I63" s="461">
        <v>7.3794399999999998</v>
      </c>
      <c r="J63" s="461">
        <v>4.2690799999999918E-2</v>
      </c>
      <c r="K63" s="463">
        <v>0.67054584156518071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19.150616999999997</v>
      </c>
      <c r="C64" s="461">
        <v>18.618009999999998</v>
      </c>
      <c r="D64" s="461">
        <v>-0.53260699999999872</v>
      </c>
      <c r="E64" s="462">
        <v>0.9721885200878907</v>
      </c>
      <c r="F64" s="460">
        <v>19.712482499999997</v>
      </c>
      <c r="G64" s="461">
        <v>13.141654999999998</v>
      </c>
      <c r="H64" s="461">
        <v>0</v>
      </c>
      <c r="I64" s="461">
        <v>12.705</v>
      </c>
      <c r="J64" s="461">
        <v>-0.43665499999999824</v>
      </c>
      <c r="K64" s="463">
        <v>0.64451547388818242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19.150616999999997</v>
      </c>
      <c r="C65" s="461">
        <v>18.618009999999998</v>
      </c>
      <c r="D65" s="461">
        <v>-0.53260699999999872</v>
      </c>
      <c r="E65" s="462">
        <v>0.9721885200878907</v>
      </c>
      <c r="F65" s="460">
        <v>19.712482499999997</v>
      </c>
      <c r="G65" s="461">
        <v>13.141654999999998</v>
      </c>
      <c r="H65" s="461">
        <v>0</v>
      </c>
      <c r="I65" s="461">
        <v>12.705</v>
      </c>
      <c r="J65" s="461">
        <v>-0.43665499999999824</v>
      </c>
      <c r="K65" s="463">
        <v>0.64451547388818242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124.12805899999999</v>
      </c>
      <c r="C66" s="461">
        <v>155.87151999999998</v>
      </c>
      <c r="D66" s="461">
        <v>31.743460999999982</v>
      </c>
      <c r="E66" s="462">
        <v>1.2557315505916353</v>
      </c>
      <c r="F66" s="460">
        <v>169.33756120000001</v>
      </c>
      <c r="G66" s="461">
        <v>112.89170746666667</v>
      </c>
      <c r="H66" s="461">
        <v>19.70757</v>
      </c>
      <c r="I66" s="461">
        <v>211.28666000000001</v>
      </c>
      <c r="J66" s="461">
        <v>98.394952533333338</v>
      </c>
      <c r="K66" s="463">
        <v>1.2477247133047762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124.12805899999999</v>
      </c>
      <c r="C67" s="461">
        <v>139.08789999999999</v>
      </c>
      <c r="D67" s="461">
        <v>14.959840999999997</v>
      </c>
      <c r="E67" s="462">
        <v>1.1205194145507422</v>
      </c>
      <c r="F67" s="460">
        <v>139.97156200000001</v>
      </c>
      <c r="G67" s="461">
        <v>93.314374666666666</v>
      </c>
      <c r="H67" s="461">
        <v>9.2047099999999986</v>
      </c>
      <c r="I67" s="461">
        <v>86.45805</v>
      </c>
      <c r="J67" s="461">
        <v>-6.8563246666666657</v>
      </c>
      <c r="K67" s="463">
        <v>0.61768296905910069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</v>
      </c>
      <c r="C68" s="461">
        <v>16.783619999999999</v>
      </c>
      <c r="D68" s="461">
        <v>16.783619999999999</v>
      </c>
      <c r="E68" s="462">
        <v>0</v>
      </c>
      <c r="F68" s="460">
        <v>29.365999199999997</v>
      </c>
      <c r="G68" s="461">
        <v>19.577332799999997</v>
      </c>
      <c r="H68" s="461">
        <v>10.50286</v>
      </c>
      <c r="I68" s="461">
        <v>124.82861</v>
      </c>
      <c r="J68" s="461">
        <v>105.2512772</v>
      </c>
      <c r="K68" s="463">
        <v>4.2507870803183847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434.67609600000003</v>
      </c>
      <c r="C69" s="461">
        <v>402.82907</v>
      </c>
      <c r="D69" s="461">
        <v>-31.847026000000028</v>
      </c>
      <c r="E69" s="462">
        <v>0.92673389152735919</v>
      </c>
      <c r="F69" s="460">
        <v>728.9685439000001</v>
      </c>
      <c r="G69" s="461">
        <v>485.97902926666671</v>
      </c>
      <c r="H69" s="461">
        <v>23.474</v>
      </c>
      <c r="I69" s="461">
        <v>575.2310500000001</v>
      </c>
      <c r="J69" s="461">
        <v>89.252020733333381</v>
      </c>
      <c r="K69" s="463">
        <v>0.78910270520384795</v>
      </c>
      <c r="L69" s="150"/>
      <c r="M69" s="459" t="str">
        <f t="shared" si="0"/>
        <v>X</v>
      </c>
    </row>
    <row r="70" spans="1:13" ht="14.45" customHeight="1" x14ac:dyDescent="0.2">
      <c r="A70" s="464" t="s">
        <v>336</v>
      </c>
      <c r="B70" s="460">
        <v>159.06446599999998</v>
      </c>
      <c r="C70" s="461">
        <v>145.27554999999998</v>
      </c>
      <c r="D70" s="461">
        <v>-13.788916</v>
      </c>
      <c r="E70" s="462">
        <v>0.91331240504714606</v>
      </c>
      <c r="F70" s="460">
        <v>130.00000009999999</v>
      </c>
      <c r="G70" s="461">
        <v>86.666666733333329</v>
      </c>
      <c r="H70" s="461">
        <v>23.474</v>
      </c>
      <c r="I70" s="461">
        <v>133.28111999999999</v>
      </c>
      <c r="J70" s="461">
        <v>46.614453266666658</v>
      </c>
      <c r="K70" s="463">
        <v>1.0252393838267388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70.406788000000006</v>
      </c>
      <c r="C71" s="461">
        <v>46.813199999999995</v>
      </c>
      <c r="D71" s="461">
        <v>-23.593588000000011</v>
      </c>
      <c r="E71" s="462">
        <v>0.66489611768683432</v>
      </c>
      <c r="F71" s="460">
        <v>48.968544199999997</v>
      </c>
      <c r="G71" s="461">
        <v>32.645696133333331</v>
      </c>
      <c r="H71" s="461">
        <v>0</v>
      </c>
      <c r="I71" s="461">
        <v>117.02285999999999</v>
      </c>
      <c r="J71" s="461">
        <v>84.377163866666663</v>
      </c>
      <c r="K71" s="463">
        <v>2.3897557485484735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205.20484200000001</v>
      </c>
      <c r="C72" s="461">
        <v>210.74032</v>
      </c>
      <c r="D72" s="461">
        <v>5.5354779999999835</v>
      </c>
      <c r="E72" s="462">
        <v>1.0269753771209744</v>
      </c>
      <c r="F72" s="460">
        <v>549.99999960000002</v>
      </c>
      <c r="G72" s="461">
        <v>366.6666664</v>
      </c>
      <c r="H72" s="461">
        <v>0</v>
      </c>
      <c r="I72" s="461">
        <v>320.33875</v>
      </c>
      <c r="J72" s="461">
        <v>-46.327916399999992</v>
      </c>
      <c r="K72" s="463">
        <v>0.58243409133267932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0</v>
      </c>
      <c r="C73" s="461">
        <v>0</v>
      </c>
      <c r="D73" s="461">
        <v>0</v>
      </c>
      <c r="E73" s="462">
        <v>0</v>
      </c>
      <c r="F73" s="460">
        <v>0</v>
      </c>
      <c r="G73" s="461">
        <v>0</v>
      </c>
      <c r="H73" s="461">
        <v>0</v>
      </c>
      <c r="I73" s="461">
        <v>4.5883199999999995</v>
      </c>
      <c r="J73" s="461">
        <v>4.5883199999999995</v>
      </c>
      <c r="K73" s="463">
        <v>0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339.99999600000001</v>
      </c>
      <c r="C74" s="461">
        <v>250.46870000000001</v>
      </c>
      <c r="D74" s="461">
        <v>-89.531295999999998</v>
      </c>
      <c r="E74" s="462">
        <v>0.73667265572556062</v>
      </c>
      <c r="F74" s="460">
        <v>337.03721569999999</v>
      </c>
      <c r="G74" s="461">
        <v>224.69147713333334</v>
      </c>
      <c r="H74" s="461">
        <v>1</v>
      </c>
      <c r="I74" s="461">
        <v>175.63597000000001</v>
      </c>
      <c r="J74" s="461">
        <v>-49.055507133333322</v>
      </c>
      <c r="K74" s="463">
        <v>0.52111743694303259</v>
      </c>
      <c r="L74" s="150"/>
      <c r="M74" s="459" t="str">
        <f t="shared" si="1"/>
        <v>X</v>
      </c>
    </row>
    <row r="75" spans="1:13" ht="14.45" customHeight="1" x14ac:dyDescent="0.2">
      <c r="A75" s="464" t="s">
        <v>341</v>
      </c>
      <c r="B75" s="460">
        <v>270</v>
      </c>
      <c r="C75" s="461">
        <v>202.25970000000001</v>
      </c>
      <c r="D75" s="461">
        <v>-67.740299999999991</v>
      </c>
      <c r="E75" s="462">
        <v>0.74911000000000005</v>
      </c>
      <c r="F75" s="460">
        <v>198.54051530000001</v>
      </c>
      <c r="G75" s="461">
        <v>132.36034353333335</v>
      </c>
      <c r="H75" s="461">
        <v>1</v>
      </c>
      <c r="I75" s="461">
        <v>130.08597</v>
      </c>
      <c r="J75" s="461">
        <v>-2.2743735333333461</v>
      </c>
      <c r="K75" s="463">
        <v>0.6552112036348684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69.999995999999996</v>
      </c>
      <c r="C76" s="461">
        <v>48.209000000000003</v>
      </c>
      <c r="D76" s="461">
        <v>-21.790995999999993</v>
      </c>
      <c r="E76" s="462">
        <v>0.68870003935428803</v>
      </c>
      <c r="F76" s="460">
        <v>138.49670040000001</v>
      </c>
      <c r="G76" s="461">
        <v>92.331133600000001</v>
      </c>
      <c r="H76" s="461">
        <v>0</v>
      </c>
      <c r="I76" s="461">
        <v>45.55</v>
      </c>
      <c r="J76" s="461">
        <v>-46.781133600000004</v>
      </c>
      <c r="K76" s="463">
        <v>0.32888870181343322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26783.115083999997</v>
      </c>
      <c r="C77" s="461">
        <v>27664.883530000003</v>
      </c>
      <c r="D77" s="461">
        <v>881.7684460000055</v>
      </c>
      <c r="E77" s="462">
        <v>1.0329225500183421</v>
      </c>
      <c r="F77" s="460">
        <v>31352.5789998</v>
      </c>
      <c r="G77" s="461">
        <v>20901.719333199999</v>
      </c>
      <c r="H77" s="461">
        <v>2569.1645400000002</v>
      </c>
      <c r="I77" s="461">
        <v>21150.77462</v>
      </c>
      <c r="J77" s="461">
        <v>249.05528680000134</v>
      </c>
      <c r="K77" s="463">
        <v>0.67461036044705991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19148.48</v>
      </c>
      <c r="C78" s="461">
        <v>20385.282999999999</v>
      </c>
      <c r="D78" s="461">
        <v>1236.8029999999999</v>
      </c>
      <c r="E78" s="462">
        <v>1.0645901397917745</v>
      </c>
      <c r="F78" s="460">
        <v>23017.704114599997</v>
      </c>
      <c r="G78" s="461">
        <v>15345.136076399998</v>
      </c>
      <c r="H78" s="461">
        <v>1894.3219999999999</v>
      </c>
      <c r="I78" s="461">
        <v>15602.645</v>
      </c>
      <c r="J78" s="461">
        <v>257.50892360000216</v>
      </c>
      <c r="K78" s="463">
        <v>0.67785409536580721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19059.72</v>
      </c>
      <c r="C79" s="461">
        <v>20263.798999999999</v>
      </c>
      <c r="D79" s="461">
        <v>1204.0789999999979</v>
      </c>
      <c r="E79" s="462">
        <v>1.0631740130495095</v>
      </c>
      <c r="F79" s="460">
        <v>22903.623971500001</v>
      </c>
      <c r="G79" s="461">
        <v>15269.082647666668</v>
      </c>
      <c r="H79" s="461">
        <v>1875.075</v>
      </c>
      <c r="I79" s="461">
        <v>15447.112999999999</v>
      </c>
      <c r="J79" s="461">
        <v>178.03035233333139</v>
      </c>
      <c r="K79" s="463">
        <v>0.67443968776388963</v>
      </c>
      <c r="L79" s="150"/>
      <c r="M79" s="459" t="str">
        <f t="shared" si="1"/>
        <v>X</v>
      </c>
    </row>
    <row r="80" spans="1:13" ht="14.45" customHeight="1" x14ac:dyDescent="0.2">
      <c r="A80" s="464" t="s">
        <v>346</v>
      </c>
      <c r="B80" s="460">
        <v>19059.72</v>
      </c>
      <c r="C80" s="461">
        <v>20263.798999999999</v>
      </c>
      <c r="D80" s="461">
        <v>1204.0789999999979</v>
      </c>
      <c r="E80" s="462">
        <v>1.0631740130495095</v>
      </c>
      <c r="F80" s="460">
        <v>22903.623971500001</v>
      </c>
      <c r="G80" s="461">
        <v>15269.082647666668</v>
      </c>
      <c r="H80" s="461">
        <v>1875.075</v>
      </c>
      <c r="I80" s="461">
        <v>15447.112999999999</v>
      </c>
      <c r="J80" s="461">
        <v>178.03035233333139</v>
      </c>
      <c r="K80" s="463">
        <v>0.67443968776388963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41.2</v>
      </c>
      <c r="D81" s="461">
        <v>41.2</v>
      </c>
      <c r="E81" s="462">
        <v>0</v>
      </c>
      <c r="F81" s="460">
        <v>0</v>
      </c>
      <c r="G81" s="461">
        <v>0</v>
      </c>
      <c r="H81" s="461">
        <v>0</v>
      </c>
      <c r="I81" s="461">
        <v>30.4</v>
      </c>
      <c r="J81" s="461">
        <v>30.4</v>
      </c>
      <c r="K81" s="463">
        <v>0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0</v>
      </c>
      <c r="C82" s="461">
        <v>41.2</v>
      </c>
      <c r="D82" s="461">
        <v>41.2</v>
      </c>
      <c r="E82" s="462">
        <v>0</v>
      </c>
      <c r="F82" s="460">
        <v>0</v>
      </c>
      <c r="G82" s="461">
        <v>0</v>
      </c>
      <c r="H82" s="461">
        <v>0</v>
      </c>
      <c r="I82" s="461">
        <v>30.4</v>
      </c>
      <c r="J82" s="461">
        <v>30.4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33.92</v>
      </c>
      <c r="C83" s="461">
        <v>64.284000000000006</v>
      </c>
      <c r="D83" s="461">
        <v>30.364000000000004</v>
      </c>
      <c r="E83" s="462">
        <v>1.8951650943396228</v>
      </c>
      <c r="F83" s="460">
        <v>92.216545100000005</v>
      </c>
      <c r="G83" s="461">
        <v>61.477696733333339</v>
      </c>
      <c r="H83" s="461">
        <v>9.2469999999999999</v>
      </c>
      <c r="I83" s="461">
        <v>102.13200000000001</v>
      </c>
      <c r="J83" s="461">
        <v>40.654303266666666</v>
      </c>
      <c r="K83" s="463">
        <v>1.1075235999055011</v>
      </c>
      <c r="L83" s="150"/>
      <c r="M83" s="459" t="str">
        <f t="shared" si="1"/>
        <v>X</v>
      </c>
    </row>
    <row r="84" spans="1:13" ht="14.45" customHeight="1" x14ac:dyDescent="0.2">
      <c r="A84" s="464" t="s">
        <v>350</v>
      </c>
      <c r="B84" s="460">
        <v>33.92</v>
      </c>
      <c r="C84" s="461">
        <v>64.284000000000006</v>
      </c>
      <c r="D84" s="461">
        <v>30.364000000000004</v>
      </c>
      <c r="E84" s="462">
        <v>1.8951650943396228</v>
      </c>
      <c r="F84" s="460">
        <v>92.216545100000005</v>
      </c>
      <c r="G84" s="461">
        <v>61.477696733333339</v>
      </c>
      <c r="H84" s="461">
        <v>9.2469999999999999</v>
      </c>
      <c r="I84" s="461">
        <v>102.13200000000001</v>
      </c>
      <c r="J84" s="461">
        <v>40.654303266666666</v>
      </c>
      <c r="K84" s="463">
        <v>1.1075235999055011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54.84</v>
      </c>
      <c r="C85" s="461">
        <v>16</v>
      </c>
      <c r="D85" s="461">
        <v>-38.840000000000003</v>
      </c>
      <c r="E85" s="462">
        <v>0.29175784099197666</v>
      </c>
      <c r="F85" s="460">
        <v>21.863598000000003</v>
      </c>
      <c r="G85" s="461">
        <v>14.575732000000002</v>
      </c>
      <c r="H85" s="461">
        <v>10</v>
      </c>
      <c r="I85" s="461">
        <v>23</v>
      </c>
      <c r="J85" s="461">
        <v>8.4242679999999979</v>
      </c>
      <c r="K85" s="463">
        <v>1.0519768978555128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54.84</v>
      </c>
      <c r="C86" s="461">
        <v>16</v>
      </c>
      <c r="D86" s="461">
        <v>-38.840000000000003</v>
      </c>
      <c r="E86" s="462">
        <v>0.29175784099197666</v>
      </c>
      <c r="F86" s="460">
        <v>21.863598000000003</v>
      </c>
      <c r="G86" s="461">
        <v>14.575732000000002</v>
      </c>
      <c r="H86" s="461">
        <v>10</v>
      </c>
      <c r="I86" s="461">
        <v>23</v>
      </c>
      <c r="J86" s="461">
        <v>8.4242679999999979</v>
      </c>
      <c r="K86" s="463">
        <v>1.0519768978555128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7127.68</v>
      </c>
      <c r="C87" s="461">
        <v>6873.0161100000005</v>
      </c>
      <c r="D87" s="461">
        <v>-254.66388999999981</v>
      </c>
      <c r="E87" s="462">
        <v>0.96427113871554282</v>
      </c>
      <c r="F87" s="460">
        <v>7779.9839918999996</v>
      </c>
      <c r="G87" s="461">
        <v>5186.6559945999998</v>
      </c>
      <c r="H87" s="461">
        <v>637.15281999999991</v>
      </c>
      <c r="I87" s="461">
        <v>5237.1329299999998</v>
      </c>
      <c r="J87" s="461">
        <v>50.476935400000002</v>
      </c>
      <c r="K87" s="463">
        <v>0.67315471798560933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1886.74</v>
      </c>
      <c r="C88" s="461">
        <v>1825.1702700000001</v>
      </c>
      <c r="D88" s="461">
        <v>-61.569729999999936</v>
      </c>
      <c r="E88" s="462">
        <v>0.96736713590637824</v>
      </c>
      <c r="F88" s="460">
        <v>2071.5933688</v>
      </c>
      <c r="G88" s="461">
        <v>1381.0622458666667</v>
      </c>
      <c r="H88" s="461">
        <v>169.65423000000001</v>
      </c>
      <c r="I88" s="461">
        <v>1394.4937199999999</v>
      </c>
      <c r="J88" s="461">
        <v>13.431474133333268</v>
      </c>
      <c r="K88" s="463">
        <v>0.67315031077154897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1886.74</v>
      </c>
      <c r="C89" s="461">
        <v>1825.1702700000001</v>
      </c>
      <c r="D89" s="461">
        <v>-61.569729999999936</v>
      </c>
      <c r="E89" s="462">
        <v>0.96736713590637824</v>
      </c>
      <c r="F89" s="460">
        <v>2071.5933688</v>
      </c>
      <c r="G89" s="461">
        <v>1381.0622458666667</v>
      </c>
      <c r="H89" s="461">
        <v>169.65423000000001</v>
      </c>
      <c r="I89" s="461">
        <v>1394.4937199999999</v>
      </c>
      <c r="J89" s="461">
        <v>13.431474133333268</v>
      </c>
      <c r="K89" s="463">
        <v>0.67315031077154897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5240.9399999999996</v>
      </c>
      <c r="C90" s="461">
        <v>5047.84584</v>
      </c>
      <c r="D90" s="461">
        <v>-193.09415999999965</v>
      </c>
      <c r="E90" s="462">
        <v>0.96315657878166905</v>
      </c>
      <c r="F90" s="460">
        <v>5708.3906231000001</v>
      </c>
      <c r="G90" s="461">
        <v>3805.5937487333335</v>
      </c>
      <c r="H90" s="461">
        <v>467.49859000000004</v>
      </c>
      <c r="I90" s="461">
        <v>3842.6392099999998</v>
      </c>
      <c r="J90" s="461">
        <v>37.04546126666628</v>
      </c>
      <c r="K90" s="463">
        <v>0.67315631737780679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5240.9399999999996</v>
      </c>
      <c r="C91" s="461">
        <v>5047.84584</v>
      </c>
      <c r="D91" s="461">
        <v>-193.09415999999965</v>
      </c>
      <c r="E91" s="462">
        <v>0.96315657878166905</v>
      </c>
      <c r="F91" s="460">
        <v>5708.3906231000001</v>
      </c>
      <c r="G91" s="461">
        <v>3805.5937487333335</v>
      </c>
      <c r="H91" s="461">
        <v>467.49859000000004</v>
      </c>
      <c r="I91" s="461">
        <v>3842.6392099999998</v>
      </c>
      <c r="J91" s="461">
        <v>37.04546126666628</v>
      </c>
      <c r="K91" s="463">
        <v>0.67315631737780679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87.675083999999998</v>
      </c>
      <c r="C92" s="461">
        <v>0</v>
      </c>
      <c r="D92" s="461">
        <v>-87.675083999999998</v>
      </c>
      <c r="E92" s="462">
        <v>0</v>
      </c>
      <c r="F92" s="460">
        <v>94.536810400000007</v>
      </c>
      <c r="G92" s="461">
        <v>63.024540266666669</v>
      </c>
      <c r="H92" s="461">
        <v>0</v>
      </c>
      <c r="I92" s="461">
        <v>0</v>
      </c>
      <c r="J92" s="461">
        <v>-63.024540266666669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87.675083999999998</v>
      </c>
      <c r="C93" s="461">
        <v>0</v>
      </c>
      <c r="D93" s="461">
        <v>-87.675083999999998</v>
      </c>
      <c r="E93" s="462">
        <v>0</v>
      </c>
      <c r="F93" s="460">
        <v>94.536810400000007</v>
      </c>
      <c r="G93" s="461">
        <v>63.024540266666669</v>
      </c>
      <c r="H93" s="461">
        <v>0</v>
      </c>
      <c r="I93" s="461">
        <v>0</v>
      </c>
      <c r="J93" s="461">
        <v>-63.024540266666669</v>
      </c>
      <c r="K93" s="463">
        <v>0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87.675083999999998</v>
      </c>
      <c r="C94" s="461">
        <v>0</v>
      </c>
      <c r="D94" s="461">
        <v>-87.675083999999998</v>
      </c>
      <c r="E94" s="462">
        <v>0</v>
      </c>
      <c r="F94" s="460">
        <v>94.536810400000007</v>
      </c>
      <c r="G94" s="461">
        <v>63.024540266666669</v>
      </c>
      <c r="H94" s="461">
        <v>0</v>
      </c>
      <c r="I94" s="461">
        <v>0</v>
      </c>
      <c r="J94" s="461">
        <v>-63.024540266666669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419.28</v>
      </c>
      <c r="C95" s="461">
        <v>406.58441999999997</v>
      </c>
      <c r="D95" s="461">
        <v>-12.695580000000007</v>
      </c>
      <c r="E95" s="462">
        <v>0.96972052089295935</v>
      </c>
      <c r="F95" s="460">
        <v>460.35408289999998</v>
      </c>
      <c r="G95" s="461">
        <v>306.90272193333334</v>
      </c>
      <c r="H95" s="461">
        <v>37.689720000000001</v>
      </c>
      <c r="I95" s="461">
        <v>310.99669</v>
      </c>
      <c r="J95" s="461">
        <v>4.0939680666666618</v>
      </c>
      <c r="K95" s="463">
        <v>0.67555975183466765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419.28</v>
      </c>
      <c r="C96" s="461">
        <v>406.58441999999997</v>
      </c>
      <c r="D96" s="461">
        <v>-12.695580000000007</v>
      </c>
      <c r="E96" s="462">
        <v>0.96972052089295935</v>
      </c>
      <c r="F96" s="460">
        <v>460.35408289999998</v>
      </c>
      <c r="G96" s="461">
        <v>306.90272193333334</v>
      </c>
      <c r="H96" s="461">
        <v>37.689720000000001</v>
      </c>
      <c r="I96" s="461">
        <v>310.99669</v>
      </c>
      <c r="J96" s="461">
        <v>4.0939680666666618</v>
      </c>
      <c r="K96" s="463">
        <v>0.67555975183466765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419.28</v>
      </c>
      <c r="C97" s="461">
        <v>406.58441999999997</v>
      </c>
      <c r="D97" s="461">
        <v>-12.695580000000007</v>
      </c>
      <c r="E97" s="462">
        <v>0.96972052089295935</v>
      </c>
      <c r="F97" s="460">
        <v>460.35408289999998</v>
      </c>
      <c r="G97" s="461">
        <v>306.90272193333334</v>
      </c>
      <c r="H97" s="461">
        <v>37.689720000000001</v>
      </c>
      <c r="I97" s="461">
        <v>310.99669</v>
      </c>
      <c r="J97" s="461">
        <v>4.0939680666666618</v>
      </c>
      <c r="K97" s="463">
        <v>0.67555975183466765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32.433999999999997</v>
      </c>
      <c r="D98" s="461">
        <v>32.433999999999997</v>
      </c>
      <c r="E98" s="462">
        <v>0</v>
      </c>
      <c r="F98" s="460">
        <v>34.069139999999997</v>
      </c>
      <c r="G98" s="461">
        <v>22.712759999999999</v>
      </c>
      <c r="H98" s="461">
        <v>0</v>
      </c>
      <c r="I98" s="461">
        <v>6.05</v>
      </c>
      <c r="J98" s="461">
        <v>-16.662759999999999</v>
      </c>
      <c r="K98" s="463">
        <v>0.17758006219117947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0</v>
      </c>
      <c r="C99" s="461">
        <v>32.433999999999997</v>
      </c>
      <c r="D99" s="461">
        <v>32.433999999999997</v>
      </c>
      <c r="E99" s="462">
        <v>0</v>
      </c>
      <c r="F99" s="460">
        <v>34.069139999999997</v>
      </c>
      <c r="G99" s="461">
        <v>22.712759999999999</v>
      </c>
      <c r="H99" s="461">
        <v>0</v>
      </c>
      <c r="I99" s="461">
        <v>6.05</v>
      </c>
      <c r="J99" s="461">
        <v>-16.662759999999999</v>
      </c>
      <c r="K99" s="463">
        <v>0.17758006219117947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0</v>
      </c>
      <c r="C100" s="461">
        <v>20.084</v>
      </c>
      <c r="D100" s="461">
        <v>20.084</v>
      </c>
      <c r="E100" s="462">
        <v>0</v>
      </c>
      <c r="F100" s="460">
        <v>26.989844400000003</v>
      </c>
      <c r="G100" s="461">
        <v>17.993229600000003</v>
      </c>
      <c r="H100" s="461">
        <v>0</v>
      </c>
      <c r="I100" s="461">
        <v>1.75</v>
      </c>
      <c r="J100" s="461">
        <v>-16.243229600000003</v>
      </c>
      <c r="K100" s="463">
        <v>6.4839203000370008E-2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0</v>
      </c>
      <c r="C101" s="461">
        <v>9.6999999999999993</v>
      </c>
      <c r="D101" s="461">
        <v>9.6999999999999993</v>
      </c>
      <c r="E101" s="462">
        <v>0</v>
      </c>
      <c r="F101" s="460">
        <v>15.463752000000001</v>
      </c>
      <c r="G101" s="461">
        <v>10.309168000000001</v>
      </c>
      <c r="H101" s="461">
        <v>0</v>
      </c>
      <c r="I101" s="461">
        <v>0</v>
      </c>
      <c r="J101" s="461">
        <v>-10.309168000000001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10.384</v>
      </c>
      <c r="D102" s="461">
        <v>10.384</v>
      </c>
      <c r="E102" s="462">
        <v>0</v>
      </c>
      <c r="F102" s="460">
        <v>11.5260924</v>
      </c>
      <c r="G102" s="461">
        <v>7.6840615999999997</v>
      </c>
      <c r="H102" s="461">
        <v>0</v>
      </c>
      <c r="I102" s="461">
        <v>1.75</v>
      </c>
      <c r="J102" s="461">
        <v>-5.9340615999999997</v>
      </c>
      <c r="K102" s="463">
        <v>0.15182942659734361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5.5</v>
      </c>
      <c r="D103" s="461">
        <v>5.5</v>
      </c>
      <c r="E103" s="462">
        <v>0</v>
      </c>
      <c r="F103" s="460">
        <v>4.3272864000000002</v>
      </c>
      <c r="G103" s="461">
        <v>2.8848576000000001</v>
      </c>
      <c r="H103" s="461">
        <v>0</v>
      </c>
      <c r="I103" s="461">
        <v>3</v>
      </c>
      <c r="J103" s="461">
        <v>0.11514239999999987</v>
      </c>
      <c r="K103" s="463">
        <v>0.69327512040802286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0</v>
      </c>
      <c r="C104" s="461">
        <v>5.5</v>
      </c>
      <c r="D104" s="461">
        <v>5.5</v>
      </c>
      <c r="E104" s="462">
        <v>0</v>
      </c>
      <c r="F104" s="460">
        <v>4.3272864000000002</v>
      </c>
      <c r="G104" s="461">
        <v>2.8848576000000001</v>
      </c>
      <c r="H104" s="461">
        <v>0</v>
      </c>
      <c r="I104" s="461">
        <v>3</v>
      </c>
      <c r="J104" s="461">
        <v>0.11514239999999987</v>
      </c>
      <c r="K104" s="463">
        <v>0.69327512040802286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0</v>
      </c>
      <c r="C105" s="461">
        <v>6.85</v>
      </c>
      <c r="D105" s="461">
        <v>6.85</v>
      </c>
      <c r="E105" s="462">
        <v>0</v>
      </c>
      <c r="F105" s="460">
        <v>2.7520091999999998</v>
      </c>
      <c r="G105" s="461">
        <v>1.8346727999999999</v>
      </c>
      <c r="H105" s="461">
        <v>0</v>
      </c>
      <c r="I105" s="461">
        <v>1.3</v>
      </c>
      <c r="J105" s="461">
        <v>-0.53467279999999984</v>
      </c>
      <c r="K105" s="463">
        <v>0.47238214174574711</v>
      </c>
      <c r="L105" s="150"/>
      <c r="M105" s="459" t="str">
        <f t="shared" si="1"/>
        <v>X</v>
      </c>
    </row>
    <row r="106" spans="1:13" ht="14.45" customHeight="1" x14ac:dyDescent="0.2">
      <c r="A106" s="464" t="s">
        <v>372</v>
      </c>
      <c r="B106" s="460">
        <v>0</v>
      </c>
      <c r="C106" s="461">
        <v>6.85</v>
      </c>
      <c r="D106" s="461">
        <v>6.85</v>
      </c>
      <c r="E106" s="462">
        <v>0</v>
      </c>
      <c r="F106" s="460">
        <v>2.7520091999999998</v>
      </c>
      <c r="G106" s="461">
        <v>1.8346727999999999</v>
      </c>
      <c r="H106" s="461">
        <v>0</v>
      </c>
      <c r="I106" s="461">
        <v>1.3</v>
      </c>
      <c r="J106" s="461">
        <v>-0.53467279999999984</v>
      </c>
      <c r="K106" s="463">
        <v>0.47238214174574711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2261.999996</v>
      </c>
      <c r="C107" s="461">
        <v>2274.4493299999999</v>
      </c>
      <c r="D107" s="461">
        <v>12.449333999999908</v>
      </c>
      <c r="E107" s="462">
        <v>1.005503684359865</v>
      </c>
      <c r="F107" s="460">
        <v>2605.3173404999998</v>
      </c>
      <c r="G107" s="461">
        <v>1736.8782269999999</v>
      </c>
      <c r="H107" s="461">
        <v>225.24511999999999</v>
      </c>
      <c r="I107" s="461">
        <v>1611.40705</v>
      </c>
      <c r="J107" s="461">
        <v>-125.4711769999999</v>
      </c>
      <c r="K107" s="463">
        <v>0.61850701446248646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2214.999996</v>
      </c>
      <c r="C108" s="461">
        <v>2206.81457</v>
      </c>
      <c r="D108" s="461">
        <v>-8.1854260000000068</v>
      </c>
      <c r="E108" s="462">
        <v>0.99630454807459057</v>
      </c>
      <c r="F108" s="460">
        <v>2605.3173404999998</v>
      </c>
      <c r="G108" s="461">
        <v>1736.8782269999999</v>
      </c>
      <c r="H108" s="461">
        <v>192.15826999999999</v>
      </c>
      <c r="I108" s="461">
        <v>1549.3907899999999</v>
      </c>
      <c r="J108" s="461">
        <v>-187.487437</v>
      </c>
      <c r="K108" s="463">
        <v>0.59470328850712995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2214.999996</v>
      </c>
      <c r="C109" s="461">
        <v>2206.81457</v>
      </c>
      <c r="D109" s="461">
        <v>-8.1854260000000068</v>
      </c>
      <c r="E109" s="462">
        <v>0.99630454807459057</v>
      </c>
      <c r="F109" s="460">
        <v>2605.3173404999998</v>
      </c>
      <c r="G109" s="461">
        <v>1736.8782269999999</v>
      </c>
      <c r="H109" s="461">
        <v>192.15826999999999</v>
      </c>
      <c r="I109" s="461">
        <v>1549.3907899999999</v>
      </c>
      <c r="J109" s="461">
        <v>-187.487437</v>
      </c>
      <c r="K109" s="463">
        <v>0.59470328850712995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231</v>
      </c>
      <c r="C110" s="461">
        <v>236.49199999999999</v>
      </c>
      <c r="D110" s="461">
        <v>5.4919999999999902</v>
      </c>
      <c r="E110" s="462">
        <v>1.0237748917748917</v>
      </c>
      <c r="F110" s="460">
        <v>409.78199999999998</v>
      </c>
      <c r="G110" s="461">
        <v>273.18799999999999</v>
      </c>
      <c r="H110" s="461">
        <v>19.503</v>
      </c>
      <c r="I110" s="461">
        <v>156.71100000000001</v>
      </c>
      <c r="J110" s="461">
        <v>-116.47699999999998</v>
      </c>
      <c r="K110" s="463">
        <v>0.38242528954419674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9</v>
      </c>
      <c r="C111" s="461">
        <v>9.804590000000001</v>
      </c>
      <c r="D111" s="461">
        <v>0.80459000000000103</v>
      </c>
      <c r="E111" s="462">
        <v>1.089398888888889</v>
      </c>
      <c r="F111" s="460">
        <v>12.682090200000001</v>
      </c>
      <c r="G111" s="461">
        <v>8.4547268000000013</v>
      </c>
      <c r="H111" s="461">
        <v>0.78617999999999999</v>
      </c>
      <c r="I111" s="461">
        <v>6.42835</v>
      </c>
      <c r="J111" s="461">
        <v>-2.0263768000000013</v>
      </c>
      <c r="K111" s="463">
        <v>0.50688410968721853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1941.999996</v>
      </c>
      <c r="C112" s="461">
        <v>1926.0129999999999</v>
      </c>
      <c r="D112" s="461">
        <v>-15.98699600000009</v>
      </c>
      <c r="E112" s="462">
        <v>0.99176776723330118</v>
      </c>
      <c r="F112" s="460">
        <v>2136.7097307000004</v>
      </c>
      <c r="G112" s="461">
        <v>1424.4731538000003</v>
      </c>
      <c r="H112" s="461">
        <v>168.035</v>
      </c>
      <c r="I112" s="461">
        <v>1355.5309999999999</v>
      </c>
      <c r="J112" s="461">
        <v>-68.942153800000369</v>
      </c>
      <c r="K112" s="463">
        <v>0.63440109834475222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30</v>
      </c>
      <c r="C113" s="461">
        <v>31.274000000000001</v>
      </c>
      <c r="D113" s="461">
        <v>1.2740000000000009</v>
      </c>
      <c r="E113" s="462">
        <v>1.0424666666666667</v>
      </c>
      <c r="F113" s="460">
        <v>42.911999999999999</v>
      </c>
      <c r="G113" s="461">
        <v>28.608000000000001</v>
      </c>
      <c r="H113" s="461">
        <v>3.5750000000000002</v>
      </c>
      <c r="I113" s="461">
        <v>28.602</v>
      </c>
      <c r="J113" s="461">
        <v>-6.0000000000002274E-3</v>
      </c>
      <c r="K113" s="463">
        <v>0.66652684563758391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3</v>
      </c>
      <c r="C114" s="461">
        <v>3.2309800000000002</v>
      </c>
      <c r="D114" s="461">
        <v>0.23098000000000019</v>
      </c>
      <c r="E114" s="462">
        <v>1.0769933333333335</v>
      </c>
      <c r="F114" s="460">
        <v>3.2315195999999999</v>
      </c>
      <c r="G114" s="461">
        <v>2.1543464000000001</v>
      </c>
      <c r="H114" s="461">
        <v>0.25908999999999999</v>
      </c>
      <c r="I114" s="461">
        <v>2.1184400000000001</v>
      </c>
      <c r="J114" s="461">
        <v>-3.5906400000000005E-2</v>
      </c>
      <c r="K114" s="463">
        <v>0.65555536163234174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47</v>
      </c>
      <c r="C115" s="461">
        <v>67.63476</v>
      </c>
      <c r="D115" s="461">
        <v>20.63476</v>
      </c>
      <c r="E115" s="462">
        <v>1.4390374468085105</v>
      </c>
      <c r="F115" s="460">
        <v>0</v>
      </c>
      <c r="G115" s="461">
        <v>0</v>
      </c>
      <c r="H115" s="461">
        <v>33.086849999999998</v>
      </c>
      <c r="I115" s="461">
        <v>62.016260000000003</v>
      </c>
      <c r="J115" s="461">
        <v>62.016260000000003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47</v>
      </c>
      <c r="C116" s="461">
        <v>67.63476</v>
      </c>
      <c r="D116" s="461">
        <v>20.63476</v>
      </c>
      <c r="E116" s="462">
        <v>1.4390374468085105</v>
      </c>
      <c r="F116" s="460">
        <v>0</v>
      </c>
      <c r="G116" s="461">
        <v>0</v>
      </c>
      <c r="H116" s="461">
        <v>33.086849999999998</v>
      </c>
      <c r="I116" s="461">
        <v>55.428290000000004</v>
      </c>
      <c r="J116" s="461">
        <v>55.428290000000004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47</v>
      </c>
      <c r="C117" s="461">
        <v>67.63476</v>
      </c>
      <c r="D117" s="461">
        <v>20.63476</v>
      </c>
      <c r="E117" s="462">
        <v>1.4390374468085105</v>
      </c>
      <c r="F117" s="460">
        <v>0</v>
      </c>
      <c r="G117" s="461">
        <v>0</v>
      </c>
      <c r="H117" s="461">
        <v>33.086849999999998</v>
      </c>
      <c r="I117" s="461">
        <v>55.428290000000004</v>
      </c>
      <c r="J117" s="461">
        <v>55.428290000000004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0</v>
      </c>
      <c r="I118" s="461">
        <v>6.5879700000000003</v>
      </c>
      <c r="J118" s="461">
        <v>6.5879700000000003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0</v>
      </c>
      <c r="C119" s="461">
        <v>0</v>
      </c>
      <c r="D119" s="461">
        <v>0</v>
      </c>
      <c r="E119" s="462">
        <v>0</v>
      </c>
      <c r="F119" s="460">
        <v>0</v>
      </c>
      <c r="G119" s="461">
        <v>0</v>
      </c>
      <c r="H119" s="461">
        <v>0</v>
      </c>
      <c r="I119" s="461">
        <v>6.5879700000000003</v>
      </c>
      <c r="J119" s="461">
        <v>6.5879700000000003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0</v>
      </c>
      <c r="C120" s="461">
        <v>0.49922000000000005</v>
      </c>
      <c r="D120" s="461">
        <v>0.49922000000000005</v>
      </c>
      <c r="E120" s="462">
        <v>0</v>
      </c>
      <c r="F120" s="460">
        <v>0.58376760000000005</v>
      </c>
      <c r="G120" s="461">
        <v>0.38917840000000004</v>
      </c>
      <c r="H120" s="461">
        <v>0</v>
      </c>
      <c r="I120" s="461">
        <v>0</v>
      </c>
      <c r="J120" s="461">
        <v>-0.38917840000000004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0.49922000000000005</v>
      </c>
      <c r="D121" s="461">
        <v>0.49922000000000005</v>
      </c>
      <c r="E121" s="462">
        <v>0</v>
      </c>
      <c r="F121" s="460">
        <v>0.58376760000000005</v>
      </c>
      <c r="G121" s="461">
        <v>0.38917840000000004</v>
      </c>
      <c r="H121" s="461">
        <v>0</v>
      </c>
      <c r="I121" s="461">
        <v>0</v>
      </c>
      <c r="J121" s="461">
        <v>-0.38917840000000004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0</v>
      </c>
      <c r="C122" s="461">
        <v>0.49922000000000005</v>
      </c>
      <c r="D122" s="461">
        <v>0.49922000000000005</v>
      </c>
      <c r="E122" s="462">
        <v>0</v>
      </c>
      <c r="F122" s="460">
        <v>0.58376760000000005</v>
      </c>
      <c r="G122" s="461">
        <v>0.38917840000000004</v>
      </c>
      <c r="H122" s="461">
        <v>0</v>
      </c>
      <c r="I122" s="461">
        <v>0</v>
      </c>
      <c r="J122" s="461">
        <v>-0.38917840000000004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389</v>
      </c>
      <c r="B123" s="460">
        <v>0</v>
      </c>
      <c r="C123" s="461">
        <v>0.49922000000000005</v>
      </c>
      <c r="D123" s="461">
        <v>0.49922000000000005</v>
      </c>
      <c r="E123" s="462">
        <v>0</v>
      </c>
      <c r="F123" s="460">
        <v>0.58376760000000005</v>
      </c>
      <c r="G123" s="461">
        <v>0.38917840000000004</v>
      </c>
      <c r="H123" s="461">
        <v>0</v>
      </c>
      <c r="I123" s="461">
        <v>0</v>
      </c>
      <c r="J123" s="461">
        <v>-0.38917840000000004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154725.699031</v>
      </c>
      <c r="C124" s="461">
        <v>139303.43734</v>
      </c>
      <c r="D124" s="461">
        <v>-15422.261690999992</v>
      </c>
      <c r="E124" s="462">
        <v>0.9003251445132584</v>
      </c>
      <c r="F124" s="460">
        <v>648.87719800000002</v>
      </c>
      <c r="G124" s="461">
        <v>432.5847986666667</v>
      </c>
      <c r="H124" s="461">
        <v>13613.1366</v>
      </c>
      <c r="I124" s="461">
        <v>144920.53396999999</v>
      </c>
      <c r="J124" s="461">
        <v>144487.94917133331</v>
      </c>
      <c r="K124" s="463">
        <v>223.34046321350311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154725.699031</v>
      </c>
      <c r="C125" s="461">
        <v>139260.96590000001</v>
      </c>
      <c r="D125" s="461">
        <v>-15464.733130999986</v>
      </c>
      <c r="E125" s="462">
        <v>0.90005064945351088</v>
      </c>
      <c r="F125" s="460">
        <v>627.93206129999999</v>
      </c>
      <c r="G125" s="461">
        <v>418.62137419999999</v>
      </c>
      <c r="H125" s="461">
        <v>13600.2436</v>
      </c>
      <c r="I125" s="461">
        <v>144884.20781999998</v>
      </c>
      <c r="J125" s="461">
        <v>144465.58644579997</v>
      </c>
      <c r="K125" s="463">
        <v>230.73229852294529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154725.699031</v>
      </c>
      <c r="C126" s="461">
        <v>139260.96590000001</v>
      </c>
      <c r="D126" s="461">
        <v>-15464.733130999986</v>
      </c>
      <c r="E126" s="462">
        <v>0.90005064945351088</v>
      </c>
      <c r="F126" s="460">
        <v>627.93206129999999</v>
      </c>
      <c r="G126" s="461">
        <v>418.62137419999999</v>
      </c>
      <c r="H126" s="461">
        <v>13600.2436</v>
      </c>
      <c r="I126" s="461">
        <v>144884.20781999998</v>
      </c>
      <c r="J126" s="461">
        <v>144465.58644579997</v>
      </c>
      <c r="K126" s="463">
        <v>230.73229852294529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735.82672300000002</v>
      </c>
      <c r="C127" s="461">
        <v>641.37366000000009</v>
      </c>
      <c r="D127" s="461">
        <v>-94.453062999999929</v>
      </c>
      <c r="E127" s="462">
        <v>0.87163681333166265</v>
      </c>
      <c r="F127" s="460">
        <v>627.93206129999999</v>
      </c>
      <c r="G127" s="461">
        <v>418.62137419999999</v>
      </c>
      <c r="H127" s="461">
        <v>-967.69455000000005</v>
      </c>
      <c r="I127" s="461">
        <v>3090.3531200000002</v>
      </c>
      <c r="J127" s="461">
        <v>2671.7317458000002</v>
      </c>
      <c r="K127" s="463">
        <v>4.9214768769762776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513.03051200000004</v>
      </c>
      <c r="C128" s="461">
        <v>503.05420000000004</v>
      </c>
      <c r="D128" s="461">
        <v>-9.9763120000000072</v>
      </c>
      <c r="E128" s="462">
        <v>0.98055415464256046</v>
      </c>
      <c r="F128" s="460">
        <v>493.86262199999999</v>
      </c>
      <c r="G128" s="461">
        <v>329.24174799999997</v>
      </c>
      <c r="H128" s="461">
        <v>-69.621839999999992</v>
      </c>
      <c r="I128" s="461">
        <v>588.34347000000002</v>
      </c>
      <c r="J128" s="461">
        <v>259.10172200000005</v>
      </c>
      <c r="K128" s="463">
        <v>1.1913099793164748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7.5034999999999998</v>
      </c>
      <c r="D129" s="461">
        <v>7.5034999999999998</v>
      </c>
      <c r="E129" s="462">
        <v>0</v>
      </c>
      <c r="F129" s="460">
        <v>6.9907950000000003</v>
      </c>
      <c r="G129" s="461">
        <v>4.6605300000000005</v>
      </c>
      <c r="H129" s="461">
        <v>1.8806099999999999</v>
      </c>
      <c r="I129" s="461">
        <v>1.8806099999999999</v>
      </c>
      <c r="J129" s="461">
        <v>-2.7799200000000006</v>
      </c>
      <c r="K129" s="463">
        <v>0.26901232263283359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0</v>
      </c>
      <c r="D130" s="461">
        <v>0</v>
      </c>
      <c r="E130" s="462">
        <v>0</v>
      </c>
      <c r="F130" s="460">
        <v>0</v>
      </c>
      <c r="G130" s="461">
        <v>0</v>
      </c>
      <c r="H130" s="461">
        <v>0</v>
      </c>
      <c r="I130" s="461">
        <v>5.6449499999999997</v>
      </c>
      <c r="J130" s="461">
        <v>5.6449499999999997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181.507036</v>
      </c>
      <c r="C131" s="461">
        <v>118.30119999999999</v>
      </c>
      <c r="D131" s="461">
        <v>-63.205836000000005</v>
      </c>
      <c r="E131" s="462">
        <v>0.65177197869067727</v>
      </c>
      <c r="F131" s="460">
        <v>114.25767979999999</v>
      </c>
      <c r="G131" s="461">
        <v>76.171786533333332</v>
      </c>
      <c r="H131" s="461">
        <v>0.65867999999999993</v>
      </c>
      <c r="I131" s="461">
        <v>96.10566</v>
      </c>
      <c r="J131" s="461">
        <v>19.933873466666668</v>
      </c>
      <c r="K131" s="463">
        <v>0.84113085587092418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41.289175</v>
      </c>
      <c r="C132" s="461">
        <v>12.514760000000001</v>
      </c>
      <c r="D132" s="461">
        <v>-28.774414999999998</v>
      </c>
      <c r="E132" s="462">
        <v>0.30310026780627125</v>
      </c>
      <c r="F132" s="460">
        <v>12.820964500000001</v>
      </c>
      <c r="G132" s="461">
        <v>8.547309666666667</v>
      </c>
      <c r="H132" s="461">
        <v>-900.61199999999997</v>
      </c>
      <c r="I132" s="461">
        <v>2398.3784300000002</v>
      </c>
      <c r="J132" s="461">
        <v>2389.8311203333337</v>
      </c>
      <c r="K132" s="463">
        <v>187.06692698509539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303.64711200000005</v>
      </c>
      <c r="C133" s="461">
        <v>393.41271999999998</v>
      </c>
      <c r="D133" s="461">
        <v>89.765607999999929</v>
      </c>
      <c r="E133" s="462">
        <v>1.2956247711652857</v>
      </c>
      <c r="F133" s="460">
        <v>0</v>
      </c>
      <c r="G133" s="461">
        <v>0</v>
      </c>
      <c r="H133" s="461">
        <v>30.388169999999999</v>
      </c>
      <c r="I133" s="461">
        <v>497.55002000000002</v>
      </c>
      <c r="J133" s="461">
        <v>497.55002000000002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8.8602070000000008</v>
      </c>
      <c r="C134" s="461">
        <v>6.8422499999999999</v>
      </c>
      <c r="D134" s="461">
        <v>-2.0179570000000009</v>
      </c>
      <c r="E134" s="462">
        <v>0.77224493739254618</v>
      </c>
      <c r="F134" s="460">
        <v>0</v>
      </c>
      <c r="G134" s="461">
        <v>0</v>
      </c>
      <c r="H134" s="461">
        <v>9.4299999999999991E-3</v>
      </c>
      <c r="I134" s="461">
        <v>11.126290000000001</v>
      </c>
      <c r="J134" s="461">
        <v>11.126290000000001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294.78690500000005</v>
      </c>
      <c r="C135" s="461">
        <v>386.57047</v>
      </c>
      <c r="D135" s="461">
        <v>91.783564999999953</v>
      </c>
      <c r="E135" s="462">
        <v>1.3113556384059866</v>
      </c>
      <c r="F135" s="460">
        <v>0</v>
      </c>
      <c r="G135" s="461">
        <v>0</v>
      </c>
      <c r="H135" s="461">
        <v>30.378740000000001</v>
      </c>
      <c r="I135" s="461">
        <v>486.42372999999998</v>
      </c>
      <c r="J135" s="461">
        <v>486.42372999999998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919.000001</v>
      </c>
      <c r="C136" s="461">
        <v>1019.50926</v>
      </c>
      <c r="D136" s="461">
        <v>100.50925900000004</v>
      </c>
      <c r="E136" s="462">
        <v>1.1093680727863242</v>
      </c>
      <c r="F136" s="460">
        <v>0</v>
      </c>
      <c r="G136" s="461">
        <v>0</v>
      </c>
      <c r="H136" s="461">
        <v>136.50839999999999</v>
      </c>
      <c r="I136" s="461">
        <v>507.0249</v>
      </c>
      <c r="J136" s="461">
        <v>507.0249</v>
      </c>
      <c r="K136" s="463">
        <v>0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919.000001</v>
      </c>
      <c r="C137" s="461">
        <v>1019.50926</v>
      </c>
      <c r="D137" s="461">
        <v>100.50925900000004</v>
      </c>
      <c r="E137" s="462">
        <v>1.1093680727863242</v>
      </c>
      <c r="F137" s="460">
        <v>0</v>
      </c>
      <c r="G137" s="461">
        <v>0</v>
      </c>
      <c r="H137" s="461">
        <v>136.50839999999999</v>
      </c>
      <c r="I137" s="461">
        <v>507.0249</v>
      </c>
      <c r="J137" s="461">
        <v>507.0249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152767.22519500001</v>
      </c>
      <c r="C138" s="461">
        <v>130721.81406999999</v>
      </c>
      <c r="D138" s="461">
        <v>-22045.411125000013</v>
      </c>
      <c r="E138" s="462">
        <v>0.85569279603750015</v>
      </c>
      <c r="F138" s="460">
        <v>0</v>
      </c>
      <c r="G138" s="461">
        <v>0</v>
      </c>
      <c r="H138" s="461">
        <v>14230.88236</v>
      </c>
      <c r="I138" s="461">
        <v>138002.81736000002</v>
      </c>
      <c r="J138" s="461">
        <v>138002.81736000002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152767.22519500001</v>
      </c>
      <c r="C139" s="461">
        <v>130721.81406999999</v>
      </c>
      <c r="D139" s="461">
        <v>-22045.411125000013</v>
      </c>
      <c r="E139" s="462">
        <v>0.85569279603750015</v>
      </c>
      <c r="F139" s="460">
        <v>0</v>
      </c>
      <c r="G139" s="461">
        <v>0</v>
      </c>
      <c r="H139" s="461">
        <v>14230.88236</v>
      </c>
      <c r="I139" s="461">
        <v>138002.81736000002</v>
      </c>
      <c r="J139" s="461">
        <v>138002.81736000002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6484.8561900000004</v>
      </c>
      <c r="D140" s="461">
        <v>6484.8561900000004</v>
      </c>
      <c r="E140" s="462">
        <v>0</v>
      </c>
      <c r="F140" s="460">
        <v>0</v>
      </c>
      <c r="G140" s="461">
        <v>0</v>
      </c>
      <c r="H140" s="461">
        <v>170.15922</v>
      </c>
      <c r="I140" s="461">
        <v>2786.4624199999998</v>
      </c>
      <c r="J140" s="461">
        <v>2786.4624199999998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0</v>
      </c>
      <c r="C141" s="461">
        <v>6484.8561900000004</v>
      </c>
      <c r="D141" s="461">
        <v>6484.8561900000004</v>
      </c>
      <c r="E141" s="462">
        <v>0</v>
      </c>
      <c r="F141" s="460">
        <v>0</v>
      </c>
      <c r="G141" s="461">
        <v>0</v>
      </c>
      <c r="H141" s="461">
        <v>170.15922</v>
      </c>
      <c r="I141" s="461">
        <v>2786.4624199999998</v>
      </c>
      <c r="J141" s="461">
        <v>2786.4624199999998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0</v>
      </c>
      <c r="C142" s="461">
        <v>42.471440000000001</v>
      </c>
      <c r="D142" s="461">
        <v>42.471440000000001</v>
      </c>
      <c r="E142" s="462">
        <v>0</v>
      </c>
      <c r="F142" s="460">
        <v>20.945136699999999</v>
      </c>
      <c r="G142" s="461">
        <v>13.963424466666666</v>
      </c>
      <c r="H142" s="461">
        <v>12.893000000000001</v>
      </c>
      <c r="I142" s="461">
        <v>35.939410000000002</v>
      </c>
      <c r="J142" s="461">
        <v>21.975985533333336</v>
      </c>
      <c r="K142" s="463">
        <v>1.7158832866438156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16</v>
      </c>
      <c r="D143" s="461">
        <v>16</v>
      </c>
      <c r="E143" s="462">
        <v>0</v>
      </c>
      <c r="F143" s="460">
        <v>0</v>
      </c>
      <c r="G143" s="461">
        <v>0</v>
      </c>
      <c r="H143" s="461">
        <v>10</v>
      </c>
      <c r="I143" s="461">
        <v>23</v>
      </c>
      <c r="J143" s="461">
        <v>23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</v>
      </c>
      <c r="C144" s="461">
        <v>16</v>
      </c>
      <c r="D144" s="461">
        <v>16</v>
      </c>
      <c r="E144" s="462">
        <v>0</v>
      </c>
      <c r="F144" s="460">
        <v>0</v>
      </c>
      <c r="G144" s="461">
        <v>0</v>
      </c>
      <c r="H144" s="461">
        <v>10</v>
      </c>
      <c r="I144" s="461">
        <v>23</v>
      </c>
      <c r="J144" s="461">
        <v>23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0</v>
      </c>
      <c r="C145" s="461">
        <v>16</v>
      </c>
      <c r="D145" s="461">
        <v>16</v>
      </c>
      <c r="E145" s="462">
        <v>0</v>
      </c>
      <c r="F145" s="460">
        <v>0</v>
      </c>
      <c r="G145" s="461">
        <v>0</v>
      </c>
      <c r="H145" s="461">
        <v>10</v>
      </c>
      <c r="I145" s="461">
        <v>23</v>
      </c>
      <c r="J145" s="461">
        <v>23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26.471439999999998</v>
      </c>
      <c r="D146" s="461">
        <v>26.471439999999998</v>
      </c>
      <c r="E146" s="462">
        <v>0</v>
      </c>
      <c r="F146" s="460">
        <v>20.945136699999999</v>
      </c>
      <c r="G146" s="461">
        <v>13.963424466666666</v>
      </c>
      <c r="H146" s="461">
        <v>2.8929999999999998</v>
      </c>
      <c r="I146" s="461">
        <v>12.939410000000001</v>
      </c>
      <c r="J146" s="461">
        <v>-1.0240144666666655</v>
      </c>
      <c r="K146" s="463">
        <v>0.61777634518852298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0</v>
      </c>
      <c r="C147" s="461">
        <v>3.8000000000000002E-4</v>
      </c>
      <c r="D147" s="461">
        <v>3.8000000000000002E-4</v>
      </c>
      <c r="E147" s="462">
        <v>0</v>
      </c>
      <c r="F147" s="460">
        <v>0</v>
      </c>
      <c r="G147" s="461">
        <v>0</v>
      </c>
      <c r="H147" s="461">
        <v>4.0000000000000002E-4</v>
      </c>
      <c r="I147" s="461">
        <v>2.81E-3</v>
      </c>
      <c r="J147" s="461">
        <v>2.81E-3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0</v>
      </c>
      <c r="C148" s="461">
        <v>3.8000000000000002E-4</v>
      </c>
      <c r="D148" s="461">
        <v>3.8000000000000002E-4</v>
      </c>
      <c r="E148" s="462">
        <v>0</v>
      </c>
      <c r="F148" s="460">
        <v>0</v>
      </c>
      <c r="G148" s="461">
        <v>0</v>
      </c>
      <c r="H148" s="461">
        <v>4.0000000000000002E-4</v>
      </c>
      <c r="I148" s="461">
        <v>2.81E-3</v>
      </c>
      <c r="J148" s="461">
        <v>2.81E-3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26.471060000000001</v>
      </c>
      <c r="D149" s="461">
        <v>26.471060000000001</v>
      </c>
      <c r="E149" s="462">
        <v>0</v>
      </c>
      <c r="F149" s="460">
        <v>20.945136699999999</v>
      </c>
      <c r="G149" s="461">
        <v>13.963424466666666</v>
      </c>
      <c r="H149" s="461">
        <v>2.8925999999999998</v>
      </c>
      <c r="I149" s="461">
        <v>12.9366</v>
      </c>
      <c r="J149" s="461">
        <v>-1.0268244666666657</v>
      </c>
      <c r="K149" s="463">
        <v>0.61764218516654512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0</v>
      </c>
      <c r="D150" s="461">
        <v>0</v>
      </c>
      <c r="E150" s="462">
        <v>0</v>
      </c>
      <c r="F150" s="460">
        <v>0</v>
      </c>
      <c r="G150" s="461">
        <v>0</v>
      </c>
      <c r="H150" s="461">
        <v>0</v>
      </c>
      <c r="I150" s="461">
        <v>10.044</v>
      </c>
      <c r="J150" s="461">
        <v>10.044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26.471060000000001</v>
      </c>
      <c r="D151" s="461">
        <v>26.471060000000001</v>
      </c>
      <c r="E151" s="462">
        <v>0</v>
      </c>
      <c r="F151" s="460">
        <v>20.945136699999999</v>
      </c>
      <c r="G151" s="461">
        <v>13.963424466666666</v>
      </c>
      <c r="H151" s="461">
        <v>2.8925999999999998</v>
      </c>
      <c r="I151" s="461">
        <v>2.8925999999999998</v>
      </c>
      <c r="J151" s="461">
        <v>-11.070824466666666</v>
      </c>
      <c r="K151" s="463">
        <v>0.13810365821102519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0</v>
      </c>
      <c r="D152" s="461">
        <v>0</v>
      </c>
      <c r="E152" s="462">
        <v>0</v>
      </c>
      <c r="F152" s="460">
        <v>0</v>
      </c>
      <c r="G152" s="461">
        <v>0</v>
      </c>
      <c r="H152" s="461">
        <v>0</v>
      </c>
      <c r="I152" s="461">
        <v>0.38674000000000003</v>
      </c>
      <c r="J152" s="461">
        <v>0.38674000000000003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0</v>
      </c>
      <c r="D153" s="461">
        <v>0</v>
      </c>
      <c r="E153" s="462">
        <v>0</v>
      </c>
      <c r="F153" s="460">
        <v>0</v>
      </c>
      <c r="G153" s="461">
        <v>0</v>
      </c>
      <c r="H153" s="461">
        <v>0</v>
      </c>
      <c r="I153" s="461">
        <v>0.38674000000000003</v>
      </c>
      <c r="J153" s="461">
        <v>0.38674000000000003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0</v>
      </c>
      <c r="D154" s="461">
        <v>0</v>
      </c>
      <c r="E154" s="462">
        <v>0</v>
      </c>
      <c r="F154" s="460">
        <v>0</v>
      </c>
      <c r="G154" s="461">
        <v>0</v>
      </c>
      <c r="H154" s="461">
        <v>0</v>
      </c>
      <c r="I154" s="461">
        <v>0.38674000000000003</v>
      </c>
      <c r="J154" s="461">
        <v>0.38674000000000003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0</v>
      </c>
      <c r="D155" s="461">
        <v>0</v>
      </c>
      <c r="E155" s="462">
        <v>0</v>
      </c>
      <c r="F155" s="460">
        <v>0</v>
      </c>
      <c r="G155" s="461">
        <v>0</v>
      </c>
      <c r="H155" s="461">
        <v>0</v>
      </c>
      <c r="I155" s="461">
        <v>0.38674000000000003</v>
      </c>
      <c r="J155" s="461">
        <v>0.38674000000000003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4103.7993900000001</v>
      </c>
      <c r="D156" s="461">
        <v>4103.7993900000001</v>
      </c>
      <c r="E156" s="462">
        <v>0</v>
      </c>
      <c r="F156" s="460">
        <v>0</v>
      </c>
      <c r="G156" s="461">
        <v>0</v>
      </c>
      <c r="H156" s="461">
        <v>407.87415999999996</v>
      </c>
      <c r="I156" s="461">
        <v>2835.6059799999998</v>
      </c>
      <c r="J156" s="461">
        <v>2835.6059799999998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4103.7993900000001</v>
      </c>
      <c r="D157" s="461">
        <v>4103.7993900000001</v>
      </c>
      <c r="E157" s="462">
        <v>0</v>
      </c>
      <c r="F157" s="460">
        <v>0</v>
      </c>
      <c r="G157" s="461">
        <v>0</v>
      </c>
      <c r="H157" s="461">
        <v>407.87415999999996</v>
      </c>
      <c r="I157" s="461">
        <v>2835.6059799999998</v>
      </c>
      <c r="J157" s="461">
        <v>2835.6059799999998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4103.7993900000001</v>
      </c>
      <c r="D158" s="461">
        <v>4103.7993900000001</v>
      </c>
      <c r="E158" s="462">
        <v>0</v>
      </c>
      <c r="F158" s="460">
        <v>0</v>
      </c>
      <c r="G158" s="461">
        <v>0</v>
      </c>
      <c r="H158" s="461">
        <v>407.87415999999996</v>
      </c>
      <c r="I158" s="461">
        <v>2835.6059799999998</v>
      </c>
      <c r="J158" s="461">
        <v>2835.6059799999998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0.43485000000000001</v>
      </c>
      <c r="D159" s="461">
        <v>0.43485000000000001</v>
      </c>
      <c r="E159" s="462">
        <v>0</v>
      </c>
      <c r="F159" s="460">
        <v>0</v>
      </c>
      <c r="G159" s="461">
        <v>0</v>
      </c>
      <c r="H159" s="461">
        <v>0</v>
      </c>
      <c r="I159" s="461">
        <v>0.33368999999999999</v>
      </c>
      <c r="J159" s="461">
        <v>0.33368999999999999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426</v>
      </c>
      <c r="B160" s="460">
        <v>0</v>
      </c>
      <c r="C160" s="461">
        <v>0.43485000000000001</v>
      </c>
      <c r="D160" s="461">
        <v>0.43485000000000001</v>
      </c>
      <c r="E160" s="462">
        <v>0</v>
      </c>
      <c r="F160" s="460">
        <v>0</v>
      </c>
      <c r="G160" s="461">
        <v>0</v>
      </c>
      <c r="H160" s="461">
        <v>0</v>
      </c>
      <c r="I160" s="461">
        <v>0.33368999999999999</v>
      </c>
      <c r="J160" s="461">
        <v>0.33368999999999999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18.121659999999999</v>
      </c>
      <c r="D161" s="461">
        <v>18.121659999999999</v>
      </c>
      <c r="E161" s="462">
        <v>0</v>
      </c>
      <c r="F161" s="460">
        <v>0</v>
      </c>
      <c r="G161" s="461">
        <v>0</v>
      </c>
      <c r="H161" s="461">
        <v>1.9200599999999999</v>
      </c>
      <c r="I161" s="461">
        <v>5.7621199999999995</v>
      </c>
      <c r="J161" s="461">
        <v>5.7621199999999995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0</v>
      </c>
      <c r="C162" s="461">
        <v>2.5960000000000001</v>
      </c>
      <c r="D162" s="461">
        <v>2.5960000000000001</v>
      </c>
      <c r="E162" s="462">
        <v>0</v>
      </c>
      <c r="F162" s="460">
        <v>0</v>
      </c>
      <c r="G162" s="461">
        <v>0</v>
      </c>
      <c r="H162" s="461">
        <v>1.1879999999999999</v>
      </c>
      <c r="I162" s="461">
        <v>2.948</v>
      </c>
      <c r="J162" s="461">
        <v>2.948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10.692299999999999</v>
      </c>
      <c r="D163" s="461">
        <v>10.692299999999999</v>
      </c>
      <c r="E163" s="462">
        <v>0</v>
      </c>
      <c r="F163" s="460">
        <v>0</v>
      </c>
      <c r="G163" s="461">
        <v>0</v>
      </c>
      <c r="H163" s="461">
        <v>0</v>
      </c>
      <c r="I163" s="461">
        <v>0.4239</v>
      </c>
      <c r="J163" s="461">
        <v>0.4239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4.8333599999999999</v>
      </c>
      <c r="D164" s="461">
        <v>4.8333599999999999</v>
      </c>
      <c r="E164" s="462">
        <v>0</v>
      </c>
      <c r="F164" s="460">
        <v>0</v>
      </c>
      <c r="G164" s="461">
        <v>0</v>
      </c>
      <c r="H164" s="461">
        <v>0.73205999999999993</v>
      </c>
      <c r="I164" s="461">
        <v>2.3902199999999998</v>
      </c>
      <c r="J164" s="461">
        <v>2.3902199999999998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1.13503</v>
      </c>
      <c r="D165" s="461">
        <v>1.13503</v>
      </c>
      <c r="E165" s="462">
        <v>0</v>
      </c>
      <c r="F165" s="460">
        <v>0</v>
      </c>
      <c r="G165" s="461">
        <v>0</v>
      </c>
      <c r="H165" s="461">
        <v>0.45332</v>
      </c>
      <c r="I165" s="461">
        <v>6.7950499999999998</v>
      </c>
      <c r="J165" s="461">
        <v>6.7950499999999998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432</v>
      </c>
      <c r="B166" s="460">
        <v>0</v>
      </c>
      <c r="C166" s="461">
        <v>1.13503</v>
      </c>
      <c r="D166" s="461">
        <v>1.13503</v>
      </c>
      <c r="E166" s="462">
        <v>0</v>
      </c>
      <c r="F166" s="460">
        <v>0</v>
      </c>
      <c r="G166" s="461">
        <v>0</v>
      </c>
      <c r="H166" s="461">
        <v>0.45332</v>
      </c>
      <c r="I166" s="461">
        <v>6.7950499999999998</v>
      </c>
      <c r="J166" s="461">
        <v>6.7950499999999998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11.883209999999998</v>
      </c>
      <c r="D167" s="461">
        <v>11.883209999999998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434</v>
      </c>
      <c r="B168" s="460">
        <v>0</v>
      </c>
      <c r="C168" s="461">
        <v>11.883209999999998</v>
      </c>
      <c r="D168" s="461">
        <v>11.883209999999998</v>
      </c>
      <c r="E168" s="462">
        <v>0</v>
      </c>
      <c r="F168" s="460">
        <v>0</v>
      </c>
      <c r="G168" s="461">
        <v>0</v>
      </c>
      <c r="H168" s="461">
        <v>0</v>
      </c>
      <c r="I168" s="461">
        <v>0</v>
      </c>
      <c r="J168" s="461">
        <v>0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1285.01376</v>
      </c>
      <c r="D169" s="461">
        <v>1285.01376</v>
      </c>
      <c r="E169" s="462">
        <v>0</v>
      </c>
      <c r="F169" s="460">
        <v>0</v>
      </c>
      <c r="G169" s="461">
        <v>0</v>
      </c>
      <c r="H169" s="461">
        <v>41.546289999999999</v>
      </c>
      <c r="I169" s="461">
        <v>625.10928000000001</v>
      </c>
      <c r="J169" s="461">
        <v>625.10928000000001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436</v>
      </c>
      <c r="B170" s="460">
        <v>0</v>
      </c>
      <c r="C170" s="461">
        <v>1285.01376</v>
      </c>
      <c r="D170" s="461">
        <v>1285.01376</v>
      </c>
      <c r="E170" s="462">
        <v>0</v>
      </c>
      <c r="F170" s="460">
        <v>0</v>
      </c>
      <c r="G170" s="461">
        <v>0</v>
      </c>
      <c r="H170" s="461">
        <v>41.546289999999999</v>
      </c>
      <c r="I170" s="461">
        <v>625.10928000000001</v>
      </c>
      <c r="J170" s="461">
        <v>625.10928000000001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2787.2108800000001</v>
      </c>
      <c r="D171" s="461">
        <v>2787.2108800000001</v>
      </c>
      <c r="E171" s="462">
        <v>0</v>
      </c>
      <c r="F171" s="460">
        <v>0</v>
      </c>
      <c r="G171" s="461">
        <v>0</v>
      </c>
      <c r="H171" s="461">
        <v>363.95448999999996</v>
      </c>
      <c r="I171" s="461">
        <v>2197.6058399999997</v>
      </c>
      <c r="J171" s="461">
        <v>2197.6058399999997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2787.2108800000001</v>
      </c>
      <c r="D172" s="461">
        <v>2787.2108800000001</v>
      </c>
      <c r="E172" s="462">
        <v>0</v>
      </c>
      <c r="F172" s="460">
        <v>0</v>
      </c>
      <c r="G172" s="461">
        <v>0</v>
      </c>
      <c r="H172" s="461">
        <v>363.95448999999996</v>
      </c>
      <c r="I172" s="461">
        <v>2197.6058399999997</v>
      </c>
      <c r="J172" s="461">
        <v>2197.6058399999997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19049.690750000002</v>
      </c>
      <c r="D173" s="461">
        <v>19049.690750000002</v>
      </c>
      <c r="E173" s="462">
        <v>0</v>
      </c>
      <c r="F173" s="460">
        <v>0</v>
      </c>
      <c r="G173" s="461">
        <v>0</v>
      </c>
      <c r="H173" s="461">
        <v>1122.3580300000001</v>
      </c>
      <c r="I173" s="461">
        <v>12044.536050000001</v>
      </c>
      <c r="J173" s="461">
        <v>12044.536050000001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19049.690750000002</v>
      </c>
      <c r="D174" s="461">
        <v>19049.690750000002</v>
      </c>
      <c r="E174" s="462">
        <v>0</v>
      </c>
      <c r="F174" s="460">
        <v>0</v>
      </c>
      <c r="G174" s="461">
        <v>0</v>
      </c>
      <c r="H174" s="461">
        <v>1122.3580300000001</v>
      </c>
      <c r="I174" s="461">
        <v>12044.536050000001</v>
      </c>
      <c r="J174" s="461">
        <v>12044.536050000001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19049.690750000002</v>
      </c>
      <c r="D175" s="461">
        <v>19049.690750000002</v>
      </c>
      <c r="E175" s="462">
        <v>0</v>
      </c>
      <c r="F175" s="460">
        <v>0</v>
      </c>
      <c r="G175" s="461">
        <v>0</v>
      </c>
      <c r="H175" s="461">
        <v>1122.3580300000001</v>
      </c>
      <c r="I175" s="461">
        <v>12044.536050000001</v>
      </c>
      <c r="J175" s="461">
        <v>12044.536050000001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19049.690750000002</v>
      </c>
      <c r="D176" s="461">
        <v>19049.690750000002</v>
      </c>
      <c r="E176" s="462">
        <v>0</v>
      </c>
      <c r="F176" s="460">
        <v>0</v>
      </c>
      <c r="G176" s="461">
        <v>0</v>
      </c>
      <c r="H176" s="461">
        <v>1122.3580300000001</v>
      </c>
      <c r="I176" s="461">
        <v>12044.536050000001</v>
      </c>
      <c r="J176" s="461">
        <v>12044.536050000001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443</v>
      </c>
      <c r="B177" s="460">
        <v>0</v>
      </c>
      <c r="C177" s="461">
        <v>135.376</v>
      </c>
      <c r="D177" s="461">
        <v>135.376</v>
      </c>
      <c r="E177" s="462">
        <v>0</v>
      </c>
      <c r="F177" s="460">
        <v>0</v>
      </c>
      <c r="G177" s="461">
        <v>0</v>
      </c>
      <c r="H177" s="461">
        <v>0</v>
      </c>
      <c r="I177" s="461">
        <v>229.50700000000001</v>
      </c>
      <c r="J177" s="461">
        <v>229.50700000000001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18582.869549999999</v>
      </c>
      <c r="D178" s="461">
        <v>18582.869549999999</v>
      </c>
      <c r="E178" s="462">
        <v>0</v>
      </c>
      <c r="F178" s="460">
        <v>0</v>
      </c>
      <c r="G178" s="461">
        <v>0</v>
      </c>
      <c r="H178" s="461">
        <v>1117.3580300000001</v>
      </c>
      <c r="I178" s="461">
        <v>11691.254050000001</v>
      </c>
      <c r="J178" s="461">
        <v>11691.254050000001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331.4452</v>
      </c>
      <c r="D179" s="461">
        <v>331.4452</v>
      </c>
      <c r="E179" s="462">
        <v>0</v>
      </c>
      <c r="F179" s="460">
        <v>0</v>
      </c>
      <c r="G179" s="461">
        <v>0</v>
      </c>
      <c r="H179" s="461">
        <v>5</v>
      </c>
      <c r="I179" s="461">
        <v>123.77500000000001</v>
      </c>
      <c r="J179" s="461">
        <v>123.77500000000001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/>
      <c r="B180" s="460"/>
      <c r="C180" s="461"/>
      <c r="D180" s="461"/>
      <c r="E180" s="462"/>
      <c r="F180" s="460"/>
      <c r="G180" s="461"/>
      <c r="H180" s="461"/>
      <c r="I180" s="461"/>
      <c r="J180" s="461"/>
      <c r="K180" s="463"/>
      <c r="L180" s="150"/>
      <c r="M180" s="459" t="str">
        <f t="shared" si="2"/>
        <v/>
      </c>
    </row>
    <row r="181" spans="1:13" ht="14.45" customHeight="1" x14ac:dyDescent="0.2">
      <c r="A181" s="464"/>
      <c r="B181" s="460"/>
      <c r="C181" s="461"/>
      <c r="D181" s="461"/>
      <c r="E181" s="462"/>
      <c r="F181" s="460"/>
      <c r="G181" s="461"/>
      <c r="H181" s="461"/>
      <c r="I181" s="461"/>
      <c r="J181" s="461"/>
      <c r="K181" s="463"/>
      <c r="L181" s="150"/>
      <c r="M181" s="459" t="str">
        <f t="shared" si="2"/>
        <v/>
      </c>
    </row>
    <row r="182" spans="1:13" ht="14.45" customHeight="1" x14ac:dyDescent="0.2">
      <c r="A182" s="464"/>
      <c r="B182" s="460"/>
      <c r="C182" s="461"/>
      <c r="D182" s="461"/>
      <c r="E182" s="462"/>
      <c r="F182" s="460"/>
      <c r="G182" s="461"/>
      <c r="H182" s="461"/>
      <c r="I182" s="461"/>
      <c r="J182" s="461"/>
      <c r="K182" s="463"/>
      <c r="L182" s="150"/>
      <c r="M182" s="459" t="str">
        <f t="shared" si="2"/>
        <v/>
      </c>
    </row>
    <row r="183" spans="1:13" ht="14.45" customHeight="1" x14ac:dyDescent="0.2">
      <c r="A183" s="464"/>
      <c r="B183" s="460"/>
      <c r="C183" s="461"/>
      <c r="D183" s="461"/>
      <c r="E183" s="462"/>
      <c r="F183" s="460"/>
      <c r="G183" s="461"/>
      <c r="H183" s="461"/>
      <c r="I183" s="461"/>
      <c r="J183" s="461"/>
      <c r="K183" s="463"/>
      <c r="L183" s="150"/>
      <c r="M183" s="459" t="str">
        <f t="shared" si="2"/>
        <v/>
      </c>
    </row>
    <row r="184" spans="1:13" ht="14.45" customHeight="1" x14ac:dyDescent="0.2">
      <c r="A184" s="464"/>
      <c r="B184" s="460"/>
      <c r="C184" s="461"/>
      <c r="D184" s="461"/>
      <c r="E184" s="462"/>
      <c r="F184" s="460"/>
      <c r="G184" s="461"/>
      <c r="H184" s="461"/>
      <c r="I184" s="461"/>
      <c r="J184" s="461"/>
      <c r="K184" s="463"/>
      <c r="L184" s="150"/>
      <c r="M184" s="459" t="str">
        <f t="shared" si="2"/>
        <v/>
      </c>
    </row>
    <row r="185" spans="1:13" ht="14.45" customHeight="1" x14ac:dyDescent="0.2">
      <c r="A185" s="464"/>
      <c r="B185" s="460"/>
      <c r="C185" s="461"/>
      <c r="D185" s="461"/>
      <c r="E185" s="462"/>
      <c r="F185" s="460"/>
      <c r="G185" s="461"/>
      <c r="H185" s="461"/>
      <c r="I185" s="461"/>
      <c r="J185" s="461"/>
      <c r="K185" s="463"/>
      <c r="L185" s="150"/>
      <c r="M185" s="459" t="str">
        <f t="shared" si="2"/>
        <v/>
      </c>
    </row>
    <row r="186" spans="1:13" ht="14.45" customHeight="1" x14ac:dyDescent="0.2">
      <c r="A186" s="464"/>
      <c r="B186" s="460"/>
      <c r="C186" s="461"/>
      <c r="D186" s="461"/>
      <c r="E186" s="462"/>
      <c r="F186" s="460"/>
      <c r="G186" s="461"/>
      <c r="H186" s="461"/>
      <c r="I186" s="461"/>
      <c r="J186" s="461"/>
      <c r="K186" s="463"/>
      <c r="L186" s="150"/>
      <c r="M186" s="459" t="str">
        <f t="shared" si="2"/>
        <v/>
      </c>
    </row>
    <row r="187" spans="1:13" ht="14.45" customHeight="1" x14ac:dyDescent="0.2">
      <c r="A187" s="464"/>
      <c r="B187" s="460"/>
      <c r="C187" s="461"/>
      <c r="D187" s="461"/>
      <c r="E187" s="462"/>
      <c r="F187" s="460"/>
      <c r="G187" s="461"/>
      <c r="H187" s="461"/>
      <c r="I187" s="461"/>
      <c r="J187" s="461"/>
      <c r="K187" s="463"/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D639C191-008A-4F3E-BF0D-5D4AF628048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446</v>
      </c>
      <c r="B5" s="466" t="s">
        <v>447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446</v>
      </c>
      <c r="B6" s="466" t="s">
        <v>448</v>
      </c>
      <c r="C6" s="467">
        <v>17.159279999999999</v>
      </c>
      <c r="D6" s="467">
        <v>18.390109999999993</v>
      </c>
      <c r="E6" s="467"/>
      <c r="F6" s="467">
        <v>16.449990000000003</v>
      </c>
      <c r="G6" s="467">
        <v>0</v>
      </c>
      <c r="H6" s="467">
        <v>16.449990000000003</v>
      </c>
      <c r="I6" s="468" t="s">
        <v>271</v>
      </c>
      <c r="J6" s="469" t="s">
        <v>1</v>
      </c>
    </row>
    <row r="7" spans="1:10" ht="14.45" customHeight="1" x14ac:dyDescent="0.2">
      <c r="A7" s="465" t="s">
        <v>446</v>
      </c>
      <c r="B7" s="466" t="s">
        <v>449</v>
      </c>
      <c r="C7" s="467">
        <v>0.82874999999999999</v>
      </c>
      <c r="D7" s="467">
        <v>1.4979</v>
      </c>
      <c r="E7" s="467"/>
      <c r="F7" s="467">
        <v>0.68279999999999996</v>
      </c>
      <c r="G7" s="467">
        <v>0</v>
      </c>
      <c r="H7" s="467">
        <v>0.68279999999999996</v>
      </c>
      <c r="I7" s="468" t="s">
        <v>271</v>
      </c>
      <c r="J7" s="469" t="s">
        <v>1</v>
      </c>
    </row>
    <row r="8" spans="1:10" ht="14.45" customHeight="1" x14ac:dyDescent="0.2">
      <c r="A8" s="465" t="s">
        <v>446</v>
      </c>
      <c r="B8" s="466" t="s">
        <v>450</v>
      </c>
      <c r="C8" s="467">
        <v>0</v>
      </c>
      <c r="D8" s="467">
        <v>0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446</v>
      </c>
      <c r="B9" s="466" t="s">
        <v>451</v>
      </c>
      <c r="C9" s="467">
        <v>0</v>
      </c>
      <c r="D9" s="467">
        <v>0.94379999999999997</v>
      </c>
      <c r="E9" s="467"/>
      <c r="F9" s="467">
        <v>0</v>
      </c>
      <c r="G9" s="467">
        <v>0</v>
      </c>
      <c r="H9" s="467">
        <v>0</v>
      </c>
      <c r="I9" s="468" t="s">
        <v>271</v>
      </c>
      <c r="J9" s="469" t="s">
        <v>1</v>
      </c>
    </row>
    <row r="10" spans="1:10" ht="14.45" customHeight="1" x14ac:dyDescent="0.2">
      <c r="A10" s="465" t="s">
        <v>446</v>
      </c>
      <c r="B10" s="466" t="s">
        <v>452</v>
      </c>
      <c r="C10" s="467">
        <v>17.988029999999998</v>
      </c>
      <c r="D10" s="467">
        <v>20.831809999999994</v>
      </c>
      <c r="E10" s="467"/>
      <c r="F10" s="467">
        <v>17.132790000000004</v>
      </c>
      <c r="G10" s="467">
        <v>0</v>
      </c>
      <c r="H10" s="467">
        <v>17.132790000000004</v>
      </c>
      <c r="I10" s="468" t="s">
        <v>271</v>
      </c>
      <c r="J10" s="469" t="s">
        <v>453</v>
      </c>
    </row>
    <row r="12" spans="1:10" ht="14.45" customHeight="1" x14ac:dyDescent="0.2">
      <c r="A12" s="465" t="s">
        <v>446</v>
      </c>
      <c r="B12" s="466" t="s">
        <v>447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68</v>
      </c>
    </row>
    <row r="13" spans="1:10" ht="14.45" customHeight="1" x14ac:dyDescent="0.2">
      <c r="A13" s="465" t="s">
        <v>454</v>
      </c>
      <c r="B13" s="466" t="s">
        <v>455</v>
      </c>
      <c r="C13" s="467" t="s">
        <v>271</v>
      </c>
      <c r="D13" s="467" t="s">
        <v>271</v>
      </c>
      <c r="E13" s="467"/>
      <c r="F13" s="467" t="s">
        <v>271</v>
      </c>
      <c r="G13" s="467" t="s">
        <v>271</v>
      </c>
      <c r="H13" s="467" t="s">
        <v>271</v>
      </c>
      <c r="I13" s="468" t="s">
        <v>271</v>
      </c>
      <c r="J13" s="469" t="s">
        <v>0</v>
      </c>
    </row>
    <row r="14" spans="1:10" ht="14.45" customHeight="1" x14ac:dyDescent="0.2">
      <c r="A14" s="465" t="s">
        <v>454</v>
      </c>
      <c r="B14" s="466" t="s">
        <v>448</v>
      </c>
      <c r="C14" s="467">
        <v>17.159279999999999</v>
      </c>
      <c r="D14" s="467">
        <v>18.390109999999993</v>
      </c>
      <c r="E14" s="467"/>
      <c r="F14" s="467">
        <v>16.449990000000003</v>
      </c>
      <c r="G14" s="467">
        <v>0</v>
      </c>
      <c r="H14" s="467">
        <v>16.449990000000003</v>
      </c>
      <c r="I14" s="468" t="s">
        <v>271</v>
      </c>
      <c r="J14" s="469" t="s">
        <v>1</v>
      </c>
    </row>
    <row r="15" spans="1:10" ht="14.45" customHeight="1" x14ac:dyDescent="0.2">
      <c r="A15" s="465" t="s">
        <v>454</v>
      </c>
      <c r="B15" s="466" t="s">
        <v>449</v>
      </c>
      <c r="C15" s="467">
        <v>0.82874999999999999</v>
      </c>
      <c r="D15" s="467">
        <v>1.4979</v>
      </c>
      <c r="E15" s="467"/>
      <c r="F15" s="467">
        <v>0.68279999999999996</v>
      </c>
      <c r="G15" s="467">
        <v>0</v>
      </c>
      <c r="H15" s="467">
        <v>0.68279999999999996</v>
      </c>
      <c r="I15" s="468" t="s">
        <v>271</v>
      </c>
      <c r="J15" s="469" t="s">
        <v>1</v>
      </c>
    </row>
    <row r="16" spans="1:10" ht="14.45" customHeight="1" x14ac:dyDescent="0.2">
      <c r="A16" s="465" t="s">
        <v>454</v>
      </c>
      <c r="B16" s="466" t="s">
        <v>450</v>
      </c>
      <c r="C16" s="467">
        <v>0</v>
      </c>
      <c r="D16" s="467">
        <v>0</v>
      </c>
      <c r="E16" s="467"/>
      <c r="F16" s="467">
        <v>0</v>
      </c>
      <c r="G16" s="467">
        <v>0</v>
      </c>
      <c r="H16" s="467">
        <v>0</v>
      </c>
      <c r="I16" s="468" t="s">
        <v>271</v>
      </c>
      <c r="J16" s="469" t="s">
        <v>1</v>
      </c>
    </row>
    <row r="17" spans="1:10" ht="14.45" customHeight="1" x14ac:dyDescent="0.2">
      <c r="A17" s="465" t="s">
        <v>454</v>
      </c>
      <c r="B17" s="466" t="s">
        <v>451</v>
      </c>
      <c r="C17" s="467">
        <v>0</v>
      </c>
      <c r="D17" s="467">
        <v>0.94379999999999997</v>
      </c>
      <c r="E17" s="467"/>
      <c r="F17" s="467">
        <v>0</v>
      </c>
      <c r="G17" s="467">
        <v>0</v>
      </c>
      <c r="H17" s="467">
        <v>0</v>
      </c>
      <c r="I17" s="468" t="s">
        <v>271</v>
      </c>
      <c r="J17" s="469" t="s">
        <v>1</v>
      </c>
    </row>
    <row r="18" spans="1:10" ht="14.45" customHeight="1" x14ac:dyDescent="0.2">
      <c r="A18" s="465" t="s">
        <v>454</v>
      </c>
      <c r="B18" s="466" t="s">
        <v>456</v>
      </c>
      <c r="C18" s="467">
        <v>17.988029999999998</v>
      </c>
      <c r="D18" s="467">
        <v>20.831809999999994</v>
      </c>
      <c r="E18" s="467"/>
      <c r="F18" s="467">
        <v>17.132790000000004</v>
      </c>
      <c r="G18" s="467">
        <v>0</v>
      </c>
      <c r="H18" s="467">
        <v>17.132790000000004</v>
      </c>
      <c r="I18" s="468" t="s">
        <v>271</v>
      </c>
      <c r="J18" s="469" t="s">
        <v>457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458</v>
      </c>
    </row>
    <row r="20" spans="1:10" ht="14.45" customHeight="1" x14ac:dyDescent="0.2">
      <c r="A20" s="465" t="s">
        <v>446</v>
      </c>
      <c r="B20" s="466" t="s">
        <v>452</v>
      </c>
      <c r="C20" s="467">
        <v>17.988029999999998</v>
      </c>
      <c r="D20" s="467">
        <v>20.831809999999994</v>
      </c>
      <c r="E20" s="467"/>
      <c r="F20" s="467">
        <v>17.132790000000004</v>
      </c>
      <c r="G20" s="467">
        <v>0</v>
      </c>
      <c r="H20" s="467">
        <v>17.132790000000004</v>
      </c>
      <c r="I20" s="468" t="s">
        <v>271</v>
      </c>
      <c r="J20" s="469" t="s">
        <v>453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04E182D5-C006-46EF-B079-2F85D9EF6BC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111.87637948870665</v>
      </c>
      <c r="M3" s="98">
        <f>SUBTOTAL(9,M5:M1048576)</f>
        <v>107.17999999999999</v>
      </c>
      <c r="N3" s="99">
        <f>SUBTOTAL(9,N5:N1048576)</f>
        <v>11990.910353599578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446</v>
      </c>
      <c r="B5" s="479" t="s">
        <v>447</v>
      </c>
      <c r="C5" s="480" t="s">
        <v>454</v>
      </c>
      <c r="D5" s="481" t="s">
        <v>455</v>
      </c>
      <c r="E5" s="482">
        <v>50113001</v>
      </c>
      <c r="F5" s="481" t="s">
        <v>459</v>
      </c>
      <c r="G5" s="480" t="s">
        <v>460</v>
      </c>
      <c r="H5" s="480">
        <v>100009</v>
      </c>
      <c r="I5" s="480">
        <v>9</v>
      </c>
      <c r="J5" s="480" t="s">
        <v>461</v>
      </c>
      <c r="K5" s="480" t="s">
        <v>462</v>
      </c>
      <c r="L5" s="483">
        <v>43.97</v>
      </c>
      <c r="M5" s="483">
        <v>2</v>
      </c>
      <c r="N5" s="484">
        <v>87.94</v>
      </c>
    </row>
    <row r="6" spans="1:14" ht="14.45" customHeight="1" x14ac:dyDescent="0.2">
      <c r="A6" s="485" t="s">
        <v>446</v>
      </c>
      <c r="B6" s="486" t="s">
        <v>447</v>
      </c>
      <c r="C6" s="487" t="s">
        <v>454</v>
      </c>
      <c r="D6" s="488" t="s">
        <v>455</v>
      </c>
      <c r="E6" s="489">
        <v>50113001</v>
      </c>
      <c r="F6" s="488" t="s">
        <v>459</v>
      </c>
      <c r="G6" s="487" t="s">
        <v>460</v>
      </c>
      <c r="H6" s="487">
        <v>847974</v>
      </c>
      <c r="I6" s="487">
        <v>125525</v>
      </c>
      <c r="J6" s="487" t="s">
        <v>463</v>
      </c>
      <c r="K6" s="487" t="s">
        <v>464</v>
      </c>
      <c r="L6" s="490">
        <v>46.659999999999989</v>
      </c>
      <c r="M6" s="490">
        <v>3</v>
      </c>
      <c r="N6" s="491">
        <v>139.97999999999996</v>
      </c>
    </row>
    <row r="7" spans="1:14" ht="14.45" customHeight="1" x14ac:dyDescent="0.2">
      <c r="A7" s="485" t="s">
        <v>446</v>
      </c>
      <c r="B7" s="486" t="s">
        <v>447</v>
      </c>
      <c r="C7" s="487" t="s">
        <v>454</v>
      </c>
      <c r="D7" s="488" t="s">
        <v>455</v>
      </c>
      <c r="E7" s="489">
        <v>50113001</v>
      </c>
      <c r="F7" s="488" t="s">
        <v>459</v>
      </c>
      <c r="G7" s="487" t="s">
        <v>460</v>
      </c>
      <c r="H7" s="487">
        <v>189244</v>
      </c>
      <c r="I7" s="487">
        <v>89244</v>
      </c>
      <c r="J7" s="487" t="s">
        <v>465</v>
      </c>
      <c r="K7" s="487" t="s">
        <v>466</v>
      </c>
      <c r="L7" s="490">
        <v>20.759500000000003</v>
      </c>
      <c r="M7" s="490">
        <v>24</v>
      </c>
      <c r="N7" s="491">
        <v>498.22800000000007</v>
      </c>
    </row>
    <row r="8" spans="1:14" ht="14.45" customHeight="1" x14ac:dyDescent="0.2">
      <c r="A8" s="485" t="s">
        <v>446</v>
      </c>
      <c r="B8" s="486" t="s">
        <v>447</v>
      </c>
      <c r="C8" s="487" t="s">
        <v>454</v>
      </c>
      <c r="D8" s="488" t="s">
        <v>455</v>
      </c>
      <c r="E8" s="489">
        <v>50113001</v>
      </c>
      <c r="F8" s="488" t="s">
        <v>459</v>
      </c>
      <c r="G8" s="487" t="s">
        <v>460</v>
      </c>
      <c r="H8" s="487">
        <v>841498</v>
      </c>
      <c r="I8" s="487">
        <v>31951</v>
      </c>
      <c r="J8" s="487" t="s">
        <v>467</v>
      </c>
      <c r="K8" s="487" t="s">
        <v>468</v>
      </c>
      <c r="L8" s="490">
        <v>50.66</v>
      </c>
      <c r="M8" s="490">
        <v>1</v>
      </c>
      <c r="N8" s="491">
        <v>50.66</v>
      </c>
    </row>
    <row r="9" spans="1:14" ht="14.45" customHeight="1" x14ac:dyDescent="0.2">
      <c r="A9" s="485" t="s">
        <v>446</v>
      </c>
      <c r="B9" s="486" t="s">
        <v>447</v>
      </c>
      <c r="C9" s="487" t="s">
        <v>454</v>
      </c>
      <c r="D9" s="488" t="s">
        <v>455</v>
      </c>
      <c r="E9" s="489">
        <v>50113001</v>
      </c>
      <c r="F9" s="488" t="s">
        <v>459</v>
      </c>
      <c r="G9" s="487" t="s">
        <v>460</v>
      </c>
      <c r="H9" s="487">
        <v>930043</v>
      </c>
      <c r="I9" s="487">
        <v>0</v>
      </c>
      <c r="J9" s="487" t="s">
        <v>469</v>
      </c>
      <c r="K9" s="487" t="s">
        <v>271</v>
      </c>
      <c r="L9" s="490">
        <v>32.646528908259818</v>
      </c>
      <c r="M9" s="490">
        <v>37</v>
      </c>
      <c r="N9" s="491">
        <v>1207.9215696056133</v>
      </c>
    </row>
    <row r="10" spans="1:14" ht="14.45" customHeight="1" x14ac:dyDescent="0.2">
      <c r="A10" s="485" t="s">
        <v>446</v>
      </c>
      <c r="B10" s="486" t="s">
        <v>447</v>
      </c>
      <c r="C10" s="487" t="s">
        <v>454</v>
      </c>
      <c r="D10" s="488" t="s">
        <v>455</v>
      </c>
      <c r="E10" s="489">
        <v>50113001</v>
      </c>
      <c r="F10" s="488" t="s">
        <v>459</v>
      </c>
      <c r="G10" s="487" t="s">
        <v>271</v>
      </c>
      <c r="H10" s="487">
        <v>216468</v>
      </c>
      <c r="I10" s="487">
        <v>216468</v>
      </c>
      <c r="J10" s="487" t="s">
        <v>470</v>
      </c>
      <c r="K10" s="487" t="s">
        <v>471</v>
      </c>
      <c r="L10" s="490">
        <v>77.680000000000007</v>
      </c>
      <c r="M10" s="490">
        <v>1</v>
      </c>
      <c r="N10" s="491">
        <v>77.680000000000007</v>
      </c>
    </row>
    <row r="11" spans="1:14" ht="14.45" customHeight="1" x14ac:dyDescent="0.2">
      <c r="A11" s="485" t="s">
        <v>446</v>
      </c>
      <c r="B11" s="486" t="s">
        <v>447</v>
      </c>
      <c r="C11" s="487" t="s">
        <v>454</v>
      </c>
      <c r="D11" s="488" t="s">
        <v>455</v>
      </c>
      <c r="E11" s="489">
        <v>50113001</v>
      </c>
      <c r="F11" s="488" t="s">
        <v>459</v>
      </c>
      <c r="G11" s="487" t="s">
        <v>460</v>
      </c>
      <c r="H11" s="487">
        <v>157608</v>
      </c>
      <c r="I11" s="487">
        <v>57608</v>
      </c>
      <c r="J11" s="487" t="s">
        <v>472</v>
      </c>
      <c r="K11" s="487" t="s">
        <v>473</v>
      </c>
      <c r="L11" s="490">
        <v>100.25</v>
      </c>
      <c r="M11" s="490">
        <v>1</v>
      </c>
      <c r="N11" s="491">
        <v>100.25</v>
      </c>
    </row>
    <row r="12" spans="1:14" ht="14.45" customHeight="1" x14ac:dyDescent="0.2">
      <c r="A12" s="485" t="s">
        <v>446</v>
      </c>
      <c r="B12" s="486" t="s">
        <v>447</v>
      </c>
      <c r="C12" s="487" t="s">
        <v>454</v>
      </c>
      <c r="D12" s="488" t="s">
        <v>455</v>
      </c>
      <c r="E12" s="489">
        <v>50113001</v>
      </c>
      <c r="F12" s="488" t="s">
        <v>459</v>
      </c>
      <c r="G12" s="487" t="s">
        <v>460</v>
      </c>
      <c r="H12" s="487">
        <v>193157</v>
      </c>
      <c r="I12" s="487">
        <v>93157</v>
      </c>
      <c r="J12" s="487" t="s">
        <v>474</v>
      </c>
      <c r="K12" s="487" t="s">
        <v>475</v>
      </c>
      <c r="L12" s="490">
        <v>125.66</v>
      </c>
      <c r="M12" s="490">
        <v>1</v>
      </c>
      <c r="N12" s="491">
        <v>125.66</v>
      </c>
    </row>
    <row r="13" spans="1:14" ht="14.45" customHeight="1" x14ac:dyDescent="0.2">
      <c r="A13" s="485" t="s">
        <v>446</v>
      </c>
      <c r="B13" s="486" t="s">
        <v>447</v>
      </c>
      <c r="C13" s="487" t="s">
        <v>454</v>
      </c>
      <c r="D13" s="488" t="s">
        <v>455</v>
      </c>
      <c r="E13" s="489">
        <v>50113001</v>
      </c>
      <c r="F13" s="488" t="s">
        <v>459</v>
      </c>
      <c r="G13" s="487" t="s">
        <v>460</v>
      </c>
      <c r="H13" s="487">
        <v>920056</v>
      </c>
      <c r="I13" s="487">
        <v>0</v>
      </c>
      <c r="J13" s="487" t="s">
        <v>476</v>
      </c>
      <c r="K13" s="487" t="s">
        <v>271</v>
      </c>
      <c r="L13" s="490">
        <v>1000.9173899929278</v>
      </c>
      <c r="M13" s="490">
        <v>1</v>
      </c>
      <c r="N13" s="491">
        <v>1000.9173899929278</v>
      </c>
    </row>
    <row r="14" spans="1:14" ht="14.45" customHeight="1" x14ac:dyDescent="0.2">
      <c r="A14" s="485" t="s">
        <v>446</v>
      </c>
      <c r="B14" s="486" t="s">
        <v>447</v>
      </c>
      <c r="C14" s="487" t="s">
        <v>454</v>
      </c>
      <c r="D14" s="488" t="s">
        <v>455</v>
      </c>
      <c r="E14" s="489">
        <v>50113001</v>
      </c>
      <c r="F14" s="488" t="s">
        <v>459</v>
      </c>
      <c r="G14" s="487" t="s">
        <v>460</v>
      </c>
      <c r="H14" s="487">
        <v>921175</v>
      </c>
      <c r="I14" s="487">
        <v>0</v>
      </c>
      <c r="J14" s="487" t="s">
        <v>477</v>
      </c>
      <c r="K14" s="487" t="s">
        <v>271</v>
      </c>
      <c r="L14" s="490">
        <v>150.54472080512022</v>
      </c>
      <c r="M14" s="490">
        <v>7</v>
      </c>
      <c r="N14" s="491">
        <v>1053.8130456358415</v>
      </c>
    </row>
    <row r="15" spans="1:14" ht="14.45" customHeight="1" x14ac:dyDescent="0.2">
      <c r="A15" s="485" t="s">
        <v>446</v>
      </c>
      <c r="B15" s="486" t="s">
        <v>447</v>
      </c>
      <c r="C15" s="487" t="s">
        <v>454</v>
      </c>
      <c r="D15" s="488" t="s">
        <v>455</v>
      </c>
      <c r="E15" s="489">
        <v>50113001</v>
      </c>
      <c r="F15" s="488" t="s">
        <v>459</v>
      </c>
      <c r="G15" s="487" t="s">
        <v>460</v>
      </c>
      <c r="H15" s="487">
        <v>500880</v>
      </c>
      <c r="I15" s="487">
        <v>0</v>
      </c>
      <c r="J15" s="487" t="s">
        <v>478</v>
      </c>
      <c r="K15" s="487" t="s">
        <v>271</v>
      </c>
      <c r="L15" s="490">
        <v>612.26</v>
      </c>
      <c r="M15" s="490">
        <v>1</v>
      </c>
      <c r="N15" s="491">
        <v>612.26</v>
      </c>
    </row>
    <row r="16" spans="1:14" ht="14.45" customHeight="1" x14ac:dyDescent="0.2">
      <c r="A16" s="485" t="s">
        <v>446</v>
      </c>
      <c r="B16" s="486" t="s">
        <v>447</v>
      </c>
      <c r="C16" s="487" t="s">
        <v>454</v>
      </c>
      <c r="D16" s="488" t="s">
        <v>455</v>
      </c>
      <c r="E16" s="489">
        <v>50113001</v>
      </c>
      <c r="F16" s="488" t="s">
        <v>459</v>
      </c>
      <c r="G16" s="487" t="s">
        <v>460</v>
      </c>
      <c r="H16" s="487">
        <v>500866</v>
      </c>
      <c r="I16" s="487">
        <v>0</v>
      </c>
      <c r="J16" s="487" t="s">
        <v>479</v>
      </c>
      <c r="K16" s="487" t="s">
        <v>271</v>
      </c>
      <c r="L16" s="490">
        <v>780.20549775394863</v>
      </c>
      <c r="M16" s="490">
        <v>1</v>
      </c>
      <c r="N16" s="491">
        <v>780.20549775394863</v>
      </c>
    </row>
    <row r="17" spans="1:14" ht="14.45" customHeight="1" x14ac:dyDescent="0.2">
      <c r="A17" s="485" t="s">
        <v>446</v>
      </c>
      <c r="B17" s="486" t="s">
        <v>447</v>
      </c>
      <c r="C17" s="487" t="s">
        <v>454</v>
      </c>
      <c r="D17" s="488" t="s">
        <v>455</v>
      </c>
      <c r="E17" s="489">
        <v>50113001</v>
      </c>
      <c r="F17" s="488" t="s">
        <v>459</v>
      </c>
      <c r="G17" s="487" t="s">
        <v>460</v>
      </c>
      <c r="H17" s="487">
        <v>500038</v>
      </c>
      <c r="I17" s="487">
        <v>0</v>
      </c>
      <c r="J17" s="487" t="s">
        <v>480</v>
      </c>
      <c r="K17" s="487" t="s">
        <v>481</v>
      </c>
      <c r="L17" s="490">
        <v>789.78240444481798</v>
      </c>
      <c r="M17" s="490">
        <v>4</v>
      </c>
      <c r="N17" s="491">
        <v>3159.1296177792719</v>
      </c>
    </row>
    <row r="18" spans="1:14" ht="14.45" customHeight="1" x14ac:dyDescent="0.2">
      <c r="A18" s="485" t="s">
        <v>446</v>
      </c>
      <c r="B18" s="486" t="s">
        <v>447</v>
      </c>
      <c r="C18" s="487" t="s">
        <v>454</v>
      </c>
      <c r="D18" s="488" t="s">
        <v>455</v>
      </c>
      <c r="E18" s="489">
        <v>50113001</v>
      </c>
      <c r="F18" s="488" t="s">
        <v>459</v>
      </c>
      <c r="G18" s="487" t="s">
        <v>460</v>
      </c>
      <c r="H18" s="487">
        <v>921176</v>
      </c>
      <c r="I18" s="487">
        <v>0</v>
      </c>
      <c r="J18" s="487" t="s">
        <v>482</v>
      </c>
      <c r="K18" s="487" t="s">
        <v>271</v>
      </c>
      <c r="L18" s="490">
        <v>259.08274887697434</v>
      </c>
      <c r="M18" s="490">
        <v>2</v>
      </c>
      <c r="N18" s="491">
        <v>518.16549775394867</v>
      </c>
    </row>
    <row r="19" spans="1:14" ht="14.45" customHeight="1" x14ac:dyDescent="0.2">
      <c r="A19" s="485" t="s">
        <v>446</v>
      </c>
      <c r="B19" s="486" t="s">
        <v>447</v>
      </c>
      <c r="C19" s="487" t="s">
        <v>454</v>
      </c>
      <c r="D19" s="488" t="s">
        <v>455</v>
      </c>
      <c r="E19" s="489">
        <v>50113001</v>
      </c>
      <c r="F19" s="488" t="s">
        <v>459</v>
      </c>
      <c r="G19" s="487" t="s">
        <v>460</v>
      </c>
      <c r="H19" s="487">
        <v>900321</v>
      </c>
      <c r="I19" s="487">
        <v>0</v>
      </c>
      <c r="J19" s="487" t="s">
        <v>483</v>
      </c>
      <c r="K19" s="487" t="s">
        <v>271</v>
      </c>
      <c r="L19" s="490">
        <v>158.58802127492683</v>
      </c>
      <c r="M19" s="490">
        <v>11</v>
      </c>
      <c r="N19" s="491">
        <v>1744.4682340241952</v>
      </c>
    </row>
    <row r="20" spans="1:14" ht="14.45" customHeight="1" x14ac:dyDescent="0.2">
      <c r="A20" s="485" t="s">
        <v>446</v>
      </c>
      <c r="B20" s="486" t="s">
        <v>447</v>
      </c>
      <c r="C20" s="487" t="s">
        <v>454</v>
      </c>
      <c r="D20" s="488" t="s">
        <v>455</v>
      </c>
      <c r="E20" s="489">
        <v>50113001</v>
      </c>
      <c r="F20" s="488" t="s">
        <v>459</v>
      </c>
      <c r="G20" s="487" t="s">
        <v>460</v>
      </c>
      <c r="H20" s="487">
        <v>900007</v>
      </c>
      <c r="I20" s="487">
        <v>0</v>
      </c>
      <c r="J20" s="487" t="s">
        <v>484</v>
      </c>
      <c r="K20" s="487" t="s">
        <v>271</v>
      </c>
      <c r="L20" s="490">
        <v>86.314301053830945</v>
      </c>
      <c r="M20" s="490">
        <v>1</v>
      </c>
      <c r="N20" s="491">
        <v>86.314301053830945</v>
      </c>
    </row>
    <row r="21" spans="1:14" ht="14.45" customHeight="1" x14ac:dyDescent="0.2">
      <c r="A21" s="485" t="s">
        <v>446</v>
      </c>
      <c r="B21" s="486" t="s">
        <v>447</v>
      </c>
      <c r="C21" s="487" t="s">
        <v>454</v>
      </c>
      <c r="D21" s="488" t="s">
        <v>455</v>
      </c>
      <c r="E21" s="489">
        <v>50113001</v>
      </c>
      <c r="F21" s="488" t="s">
        <v>459</v>
      </c>
      <c r="G21" s="487" t="s">
        <v>460</v>
      </c>
      <c r="H21" s="487">
        <v>192414</v>
      </c>
      <c r="I21" s="487">
        <v>92414</v>
      </c>
      <c r="J21" s="487" t="s">
        <v>485</v>
      </c>
      <c r="K21" s="487" t="s">
        <v>486</v>
      </c>
      <c r="L21" s="490">
        <v>64.52</v>
      </c>
      <c r="M21" s="490">
        <v>1</v>
      </c>
      <c r="N21" s="491">
        <v>64.52</v>
      </c>
    </row>
    <row r="22" spans="1:14" ht="14.45" customHeight="1" x14ac:dyDescent="0.2">
      <c r="A22" s="485" t="s">
        <v>446</v>
      </c>
      <c r="B22" s="486" t="s">
        <v>447</v>
      </c>
      <c r="C22" s="487" t="s">
        <v>454</v>
      </c>
      <c r="D22" s="488" t="s">
        <v>455</v>
      </c>
      <c r="E22" s="489">
        <v>50113013</v>
      </c>
      <c r="F22" s="488" t="s">
        <v>487</v>
      </c>
      <c r="G22" s="487" t="s">
        <v>460</v>
      </c>
      <c r="H22" s="487">
        <v>498791</v>
      </c>
      <c r="I22" s="487">
        <v>9999999</v>
      </c>
      <c r="J22" s="487" t="s">
        <v>488</v>
      </c>
      <c r="K22" s="487" t="s">
        <v>489</v>
      </c>
      <c r="L22" s="490">
        <v>1316.865</v>
      </c>
      <c r="M22" s="490">
        <v>0.08</v>
      </c>
      <c r="N22" s="491">
        <v>105.3492</v>
      </c>
    </row>
    <row r="23" spans="1:14" ht="14.45" customHeight="1" x14ac:dyDescent="0.2">
      <c r="A23" s="485" t="s">
        <v>446</v>
      </c>
      <c r="B23" s="486" t="s">
        <v>447</v>
      </c>
      <c r="C23" s="487" t="s">
        <v>454</v>
      </c>
      <c r="D23" s="488" t="s">
        <v>455</v>
      </c>
      <c r="E23" s="489">
        <v>50113013</v>
      </c>
      <c r="F23" s="488" t="s">
        <v>487</v>
      </c>
      <c r="G23" s="487" t="s">
        <v>460</v>
      </c>
      <c r="H23" s="487">
        <v>844851</v>
      </c>
      <c r="I23" s="487">
        <v>107135</v>
      </c>
      <c r="J23" s="487" t="s">
        <v>490</v>
      </c>
      <c r="K23" s="487" t="s">
        <v>491</v>
      </c>
      <c r="L23" s="490">
        <v>65.400000000000006</v>
      </c>
      <c r="M23" s="490">
        <v>2</v>
      </c>
      <c r="N23" s="491">
        <v>130.80000000000001</v>
      </c>
    </row>
    <row r="24" spans="1:14" ht="14.45" customHeight="1" x14ac:dyDescent="0.2">
      <c r="A24" s="485" t="s">
        <v>446</v>
      </c>
      <c r="B24" s="486" t="s">
        <v>447</v>
      </c>
      <c r="C24" s="487" t="s">
        <v>454</v>
      </c>
      <c r="D24" s="488" t="s">
        <v>455</v>
      </c>
      <c r="E24" s="489">
        <v>50113013</v>
      </c>
      <c r="F24" s="488" t="s">
        <v>487</v>
      </c>
      <c r="G24" s="487" t="s">
        <v>460</v>
      </c>
      <c r="H24" s="487">
        <v>96414</v>
      </c>
      <c r="I24" s="487">
        <v>96414</v>
      </c>
      <c r="J24" s="487" t="s">
        <v>492</v>
      </c>
      <c r="K24" s="487" t="s">
        <v>493</v>
      </c>
      <c r="L24" s="490">
        <v>59.2</v>
      </c>
      <c r="M24" s="490">
        <v>2</v>
      </c>
      <c r="N24" s="491">
        <v>118.4</v>
      </c>
    </row>
    <row r="25" spans="1:14" ht="14.45" customHeight="1" x14ac:dyDescent="0.2">
      <c r="A25" s="485" t="s">
        <v>446</v>
      </c>
      <c r="B25" s="486" t="s">
        <v>447</v>
      </c>
      <c r="C25" s="487" t="s">
        <v>454</v>
      </c>
      <c r="D25" s="488" t="s">
        <v>455</v>
      </c>
      <c r="E25" s="489">
        <v>50113013</v>
      </c>
      <c r="F25" s="488" t="s">
        <v>487</v>
      </c>
      <c r="G25" s="487" t="s">
        <v>460</v>
      </c>
      <c r="H25" s="487">
        <v>105114</v>
      </c>
      <c r="I25" s="487">
        <v>5114</v>
      </c>
      <c r="J25" s="487" t="s">
        <v>494</v>
      </c>
      <c r="K25" s="487" t="s">
        <v>495</v>
      </c>
      <c r="L25" s="490">
        <v>73.989999999999995</v>
      </c>
      <c r="M25" s="490">
        <v>2</v>
      </c>
      <c r="N25" s="491">
        <v>147.97999999999999</v>
      </c>
    </row>
    <row r="26" spans="1:14" ht="14.45" customHeight="1" x14ac:dyDescent="0.2">
      <c r="A26" s="485" t="s">
        <v>446</v>
      </c>
      <c r="B26" s="486" t="s">
        <v>447</v>
      </c>
      <c r="C26" s="487" t="s">
        <v>454</v>
      </c>
      <c r="D26" s="488" t="s">
        <v>455</v>
      </c>
      <c r="E26" s="489">
        <v>50113013</v>
      </c>
      <c r="F26" s="488" t="s">
        <v>487</v>
      </c>
      <c r="G26" s="487" t="s">
        <v>496</v>
      </c>
      <c r="H26" s="487">
        <v>166265</v>
      </c>
      <c r="I26" s="487">
        <v>166265</v>
      </c>
      <c r="J26" s="487" t="s">
        <v>497</v>
      </c>
      <c r="K26" s="487" t="s">
        <v>498</v>
      </c>
      <c r="L26" s="490">
        <v>33.39</v>
      </c>
      <c r="M26" s="490">
        <v>2</v>
      </c>
      <c r="N26" s="491">
        <v>66.78</v>
      </c>
    </row>
    <row r="27" spans="1:14" ht="14.45" customHeight="1" thickBot="1" x14ac:dyDescent="0.25">
      <c r="A27" s="492" t="s">
        <v>446</v>
      </c>
      <c r="B27" s="493" t="s">
        <v>447</v>
      </c>
      <c r="C27" s="494" t="s">
        <v>454</v>
      </c>
      <c r="D27" s="495" t="s">
        <v>455</v>
      </c>
      <c r="E27" s="496">
        <v>50113013</v>
      </c>
      <c r="F27" s="495" t="s">
        <v>487</v>
      </c>
      <c r="G27" s="494" t="s">
        <v>271</v>
      </c>
      <c r="H27" s="494">
        <v>103708</v>
      </c>
      <c r="I27" s="494">
        <v>3708</v>
      </c>
      <c r="J27" s="494" t="s">
        <v>499</v>
      </c>
      <c r="K27" s="494" t="s">
        <v>500</v>
      </c>
      <c r="L27" s="497">
        <v>1134.8800000000001</v>
      </c>
      <c r="M27" s="497">
        <v>0.1</v>
      </c>
      <c r="N27" s="498">
        <v>113.48800000000001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9916BF8-8464-4923-BEBB-03AFB6C0531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501</v>
      </c>
      <c r="B5" s="476">
        <v>191.16800000000001</v>
      </c>
      <c r="C5" s="503">
        <v>0.74111061144106571</v>
      </c>
      <c r="D5" s="476">
        <v>66.78</v>
      </c>
      <c r="E5" s="503">
        <v>0.2588893885589344</v>
      </c>
      <c r="F5" s="477">
        <v>257.94799999999998</v>
      </c>
    </row>
    <row r="6" spans="1:6" ht="14.45" customHeight="1" thickBot="1" x14ac:dyDescent="0.25">
      <c r="A6" s="507" t="s">
        <v>3</v>
      </c>
      <c r="B6" s="508">
        <v>191.16800000000001</v>
      </c>
      <c r="C6" s="509">
        <v>0.74111061144106571</v>
      </c>
      <c r="D6" s="508">
        <v>66.78</v>
      </c>
      <c r="E6" s="509">
        <v>0.2588893885589344</v>
      </c>
      <c r="F6" s="510">
        <v>257.94799999999998</v>
      </c>
    </row>
    <row r="7" spans="1:6" ht="14.45" customHeight="1" thickBot="1" x14ac:dyDescent="0.25"/>
    <row r="8" spans="1:6" ht="14.45" customHeight="1" x14ac:dyDescent="0.2">
      <c r="A8" s="517" t="s">
        <v>502</v>
      </c>
      <c r="B8" s="483"/>
      <c r="C8" s="504">
        <v>0</v>
      </c>
      <c r="D8" s="483">
        <v>66.78</v>
      </c>
      <c r="E8" s="504">
        <v>1</v>
      </c>
      <c r="F8" s="484">
        <v>66.78</v>
      </c>
    </row>
    <row r="9" spans="1:6" ht="14.45" customHeight="1" x14ac:dyDescent="0.2">
      <c r="A9" s="518" t="s">
        <v>503</v>
      </c>
      <c r="B9" s="490">
        <v>113.48800000000001</v>
      </c>
      <c r="C9" s="513">
        <v>1</v>
      </c>
      <c r="D9" s="490"/>
      <c r="E9" s="513">
        <v>0</v>
      </c>
      <c r="F9" s="491">
        <v>113.48800000000001</v>
      </c>
    </row>
    <row r="10" spans="1:6" ht="14.45" customHeight="1" thickBot="1" x14ac:dyDescent="0.25">
      <c r="A10" s="519" t="s">
        <v>504</v>
      </c>
      <c r="B10" s="514">
        <v>77.680000000000007</v>
      </c>
      <c r="C10" s="515">
        <v>1</v>
      </c>
      <c r="D10" s="514"/>
      <c r="E10" s="515">
        <v>0</v>
      </c>
      <c r="F10" s="516">
        <v>77.680000000000007</v>
      </c>
    </row>
    <row r="11" spans="1:6" ht="14.45" customHeight="1" thickBot="1" x14ac:dyDescent="0.25">
      <c r="A11" s="507" t="s">
        <v>3</v>
      </c>
      <c r="B11" s="508">
        <v>191.16800000000001</v>
      </c>
      <c r="C11" s="509">
        <v>0.7411106114410656</v>
      </c>
      <c r="D11" s="508">
        <v>66.78</v>
      </c>
      <c r="E11" s="509">
        <v>0.25888938855893434</v>
      </c>
      <c r="F11" s="510">
        <v>257.94800000000004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1F8E3DF3-B355-4E90-92BD-CB2C3C05788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2020-09-24T09:52:14Z</dcterms:modified>
</cp:coreProperties>
</file>