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9" i="431"/>
  <c r="D13" i="431"/>
  <c r="D17" i="431"/>
  <c r="D21" i="431"/>
  <c r="E9" i="431"/>
  <c r="E13" i="431"/>
  <c r="E17" i="431"/>
  <c r="E21" i="431"/>
  <c r="F9" i="431"/>
  <c r="F13" i="431"/>
  <c r="F17" i="431"/>
  <c r="F21" i="431"/>
  <c r="G9" i="431"/>
  <c r="G13" i="431"/>
  <c r="G17" i="431"/>
  <c r="G21" i="431"/>
  <c r="H9" i="431"/>
  <c r="H13" i="431"/>
  <c r="H17" i="431"/>
  <c r="H21" i="431"/>
  <c r="I9" i="431"/>
  <c r="I13" i="431"/>
  <c r="I17" i="431"/>
  <c r="I21" i="431"/>
  <c r="J9" i="431"/>
  <c r="J13" i="431"/>
  <c r="J17" i="431"/>
  <c r="J21" i="431"/>
  <c r="K9" i="431"/>
  <c r="K13" i="431"/>
  <c r="K17" i="431"/>
  <c r="K21" i="431"/>
  <c r="L9" i="431"/>
  <c r="L13" i="431"/>
  <c r="L17" i="431"/>
  <c r="L21" i="431"/>
  <c r="M9" i="431"/>
  <c r="M13" i="431"/>
  <c r="M17" i="431"/>
  <c r="M21" i="431"/>
  <c r="N9" i="431"/>
  <c r="N13" i="431"/>
  <c r="N17" i="431"/>
  <c r="N21" i="431"/>
  <c r="O9" i="431"/>
  <c r="O13" i="431"/>
  <c r="O17" i="431"/>
  <c r="O21" i="431"/>
  <c r="P9" i="431"/>
  <c r="P13" i="431"/>
  <c r="P17" i="431"/>
  <c r="P21" i="431"/>
  <c r="Q9" i="431"/>
  <c r="Q13" i="431"/>
  <c r="Q17" i="431"/>
  <c r="Q21" i="431"/>
  <c r="C10" i="431"/>
  <c r="C14" i="431"/>
  <c r="C18" i="431"/>
  <c r="C22" i="431"/>
  <c r="D10" i="431"/>
  <c r="D14" i="431"/>
  <c r="D18" i="431"/>
  <c r="D22" i="431"/>
  <c r="E10" i="431"/>
  <c r="E14" i="431"/>
  <c r="E18" i="431"/>
  <c r="E22" i="431"/>
  <c r="F10" i="431"/>
  <c r="F14" i="431"/>
  <c r="F18" i="431"/>
  <c r="F22" i="431"/>
  <c r="G10" i="431"/>
  <c r="G14" i="431"/>
  <c r="G18" i="431"/>
  <c r="G22" i="431"/>
  <c r="H10" i="431"/>
  <c r="H14" i="431"/>
  <c r="H18" i="431"/>
  <c r="H22" i="431"/>
  <c r="I10" i="431"/>
  <c r="I14" i="431"/>
  <c r="I18" i="431"/>
  <c r="I22" i="431"/>
  <c r="J10" i="431"/>
  <c r="J14" i="431"/>
  <c r="J18" i="431"/>
  <c r="J22" i="431"/>
  <c r="K10" i="431"/>
  <c r="K14" i="431"/>
  <c r="K18" i="431"/>
  <c r="K22" i="431"/>
  <c r="L10" i="431"/>
  <c r="L14" i="431"/>
  <c r="L18" i="431"/>
  <c r="L22" i="431"/>
  <c r="M10" i="431"/>
  <c r="M14" i="431"/>
  <c r="M18" i="431"/>
  <c r="M22" i="431"/>
  <c r="N10" i="431"/>
  <c r="N14" i="431"/>
  <c r="N18" i="431"/>
  <c r="N22" i="431"/>
  <c r="O10" i="431"/>
  <c r="O14" i="431"/>
  <c r="O18" i="431"/>
  <c r="O22" i="431"/>
  <c r="P10" i="431"/>
  <c r="P14" i="431"/>
  <c r="P18" i="431"/>
  <c r="C11" i="431"/>
  <c r="C19" i="431"/>
  <c r="D11" i="431"/>
  <c r="D19" i="431"/>
  <c r="E11" i="431"/>
  <c r="E19" i="431"/>
  <c r="F11" i="431"/>
  <c r="F19" i="431"/>
  <c r="G11" i="431"/>
  <c r="G19" i="431"/>
  <c r="H11" i="431"/>
  <c r="H19" i="431"/>
  <c r="I11" i="431"/>
  <c r="I19" i="431"/>
  <c r="J11" i="431"/>
  <c r="J19" i="431"/>
  <c r="K11" i="431"/>
  <c r="K19" i="431"/>
  <c r="L11" i="431"/>
  <c r="L19" i="431"/>
  <c r="M11" i="431"/>
  <c r="M19" i="431"/>
  <c r="N11" i="431"/>
  <c r="N19" i="431"/>
  <c r="O11" i="431"/>
  <c r="O19" i="431"/>
  <c r="P11" i="431"/>
  <c r="P19" i="431"/>
  <c r="P24" i="431"/>
  <c r="Q14" i="431"/>
  <c r="Q19" i="431"/>
  <c r="Q24" i="431"/>
  <c r="C12" i="431"/>
  <c r="C20" i="431"/>
  <c r="D12" i="431"/>
  <c r="D20" i="431"/>
  <c r="E12" i="431"/>
  <c r="E20" i="431"/>
  <c r="F12" i="431"/>
  <c r="F20" i="431"/>
  <c r="G12" i="431"/>
  <c r="G20" i="431"/>
  <c r="H12" i="431"/>
  <c r="H20" i="431"/>
  <c r="I12" i="431"/>
  <c r="I20" i="431"/>
  <c r="J12" i="431"/>
  <c r="J20" i="431"/>
  <c r="K12" i="431"/>
  <c r="K20" i="431"/>
  <c r="L12" i="431"/>
  <c r="L20" i="431"/>
  <c r="M12" i="431"/>
  <c r="M20" i="431"/>
  <c r="N12" i="431"/>
  <c r="N20" i="431"/>
  <c r="O12" i="431"/>
  <c r="O20" i="431"/>
  <c r="P12" i="431"/>
  <c r="P20" i="431"/>
  <c r="Q10" i="431"/>
  <c r="Q15" i="431"/>
  <c r="Q20" i="431"/>
  <c r="C15" i="431"/>
  <c r="C23" i="431"/>
  <c r="D15" i="431"/>
  <c r="D23" i="431"/>
  <c r="E15" i="431"/>
  <c r="E23" i="431"/>
  <c r="F15" i="431"/>
  <c r="F23" i="431"/>
  <c r="G15" i="431"/>
  <c r="G23" i="431"/>
  <c r="H15" i="431"/>
  <c r="H23" i="431"/>
  <c r="I15" i="431"/>
  <c r="I23" i="431"/>
  <c r="J15" i="431"/>
  <c r="J23" i="431"/>
  <c r="K15" i="431"/>
  <c r="K23" i="431"/>
  <c r="L15" i="431"/>
  <c r="L23" i="431"/>
  <c r="M15" i="431"/>
  <c r="M23" i="431"/>
  <c r="N15" i="431"/>
  <c r="N23" i="431"/>
  <c r="O15" i="431"/>
  <c r="O23" i="431"/>
  <c r="P15" i="431"/>
  <c r="P22" i="431"/>
  <c r="Q11" i="431"/>
  <c r="Q16" i="431"/>
  <c r="Q22" i="431"/>
  <c r="C16" i="431"/>
  <c r="C24" i="431"/>
  <c r="D16" i="431"/>
  <c r="D24" i="431"/>
  <c r="E16" i="431"/>
  <c r="E24" i="431"/>
  <c r="F16" i="431"/>
  <c r="F24" i="431"/>
  <c r="G16" i="431"/>
  <c r="G24" i="431"/>
  <c r="H16" i="431"/>
  <c r="H24" i="431"/>
  <c r="I16" i="431"/>
  <c r="I24" i="431"/>
  <c r="J16" i="431"/>
  <c r="J24" i="431"/>
  <c r="K16" i="431"/>
  <c r="K24" i="431"/>
  <c r="L16" i="431"/>
  <c r="L24" i="431"/>
  <c r="M16" i="431"/>
  <c r="M24" i="431"/>
  <c r="N16" i="431"/>
  <c r="N24" i="431"/>
  <c r="O16" i="431"/>
  <c r="O24" i="431"/>
  <c r="P16" i="431"/>
  <c r="P23" i="431"/>
  <c r="Q12" i="431"/>
  <c r="Q18" i="431"/>
  <c r="Q23" i="431"/>
  <c r="O8" i="431"/>
  <c r="J8" i="431"/>
  <c r="G8" i="431"/>
  <c r="P8" i="431"/>
  <c r="I8" i="431"/>
  <c r="E8" i="431"/>
  <c r="H8" i="431"/>
  <c r="D8" i="431"/>
  <c r="F8" i="431"/>
  <c r="M8" i="431"/>
  <c r="K8" i="431"/>
  <c r="N8" i="431"/>
  <c r="Q8" i="431"/>
  <c r="C8" i="431"/>
  <c r="L8" i="431"/>
  <c r="R23" i="431" l="1"/>
  <c r="S23" i="431"/>
  <c r="R18" i="431"/>
  <c r="S18" i="431"/>
  <c r="R12" i="431"/>
  <c r="S12" i="431"/>
  <c r="R22" i="431"/>
  <c r="S22" i="431"/>
  <c r="R16" i="431"/>
  <c r="S16" i="431"/>
  <c r="R11" i="431"/>
  <c r="S11" i="431"/>
  <c r="R20" i="431"/>
  <c r="S20" i="431"/>
  <c r="R15" i="431"/>
  <c r="S15" i="431"/>
  <c r="R10" i="431"/>
  <c r="S10" i="431"/>
  <c r="R24" i="431"/>
  <c r="S24" i="431"/>
  <c r="R19" i="431"/>
  <c r="S19" i="431"/>
  <c r="R14" i="431"/>
  <c r="S14" i="431"/>
  <c r="R21" i="431"/>
  <c r="S21" i="431"/>
  <c r="R17" i="431"/>
  <c r="S17" i="431"/>
  <c r="R13" i="431"/>
  <c r="S13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C15" i="414"/>
  <c r="D18" i="414"/>
  <c r="D15" i="414"/>
  <c r="D4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N3" i="220"/>
  <c r="L3" i="220" s="1"/>
  <c r="C23" i="414"/>
  <c r="D23" i="414"/>
  <c r="Q3" i="345" l="1"/>
  <c r="H3" i="390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<sst xmlns="http://schemas.openxmlformats.org/spreadsheetml/2006/main" count="13725" uniqueCount="1812">
  <si>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</si>
  <si>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</si>
  <si>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</si>
  <si>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</si>
  <si>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</si>
  <si>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</si>
  <si>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</si>
  <si>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</si>
  <si>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</si>
  <si>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</si>
  <si>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</si>
  <si>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</si>
  <si>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</si>
  <si>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</si>
  <si>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</si>
  <si>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</si>
  <si>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</si>
  <si>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</si>
  <si>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</si>
  <si>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</si>
  <si>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</si>
  <si>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</si>
  <si>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</si>
  <si>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</si>
  <si>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</si>
  <si>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</si>
  <si>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</si>
  <si>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</si>
  <si>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</si>
  <si>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</si>
  <si>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</si>
  <si>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</si>
  <si>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</si>
  <si>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</si>
  <si>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</si>
  <si>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</si>
  <si>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</si>
  <si>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</si>
  <si>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</si>
  <si>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</si>
  <si>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</si>
  <si>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</si>
  <si>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</si>
  <si>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</si>
  <si>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</si>
  <si>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</si>
  <si>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</si>
  <si>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</si>
  <si>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</si>
  <si>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</si>
  <si>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</si>
  <si>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</si>
  <si>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</si>
  <si>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</si>
  <si>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</si>
  <si>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</si>
  <si>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</si>
  <si>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</si>
  <si>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</si>
  <si>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</si>
  <si>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</si>
  <si>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</si>
  <si>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</si>
  <si>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</si>
  <si>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</si>
  <si>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</si>
  <si>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</si>
  <si>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</si>
  <si>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</si>
  <si>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</si>
  <si>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</si>
  <si>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</si>
  <si>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</si>
  <si>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</si>
  <si>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</si>
  <si>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</si>
  <si>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</si>
  <si>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</si>
  <si>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</si>
  <si>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</si>
  <si>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</si>
  <si>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</si>
  <si>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</si>
  <si>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</si>
  <si>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</si>
  <si>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</si>
  <si>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</si>
  <si>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</si>
  <si>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</si>
  <si>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</si>
  <si>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</si>
  <si>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</si>
  <si>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</si>
  <si>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</si>
  <si>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</si>
  <si>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</si>
  <si>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</si>
  <si>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</si>
  <si>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</si>
  <si>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</si>
  <si>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</si>
  <si>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</si>
  <si>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</si>
  <si>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</si>
  <si>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</si>
  <si>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</si>
  <si>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</si>
  <si>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</si>
  <si>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</si>
  <si>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</si>
  <si>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</si>
  <si>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</si>
  <si>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</si>
  <si>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</si>
  <si>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</si>
  <si>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</si>
  <si>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</si>
  <si>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</si>
  <si>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</si>
  <si>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</si>
  <si>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</si>
  <si>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</si>
  <si>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</si>
  <si>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</si>
  <si>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</si>
  <si>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</si>
  <si>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</si>
  <si>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</si>
  <si>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</si>
  <si>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</si>
  <si>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</si>
  <si>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</si>
  <si>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</si>
  <si>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</si>
  <si>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</si>
  <si>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</si>
  <si>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</si>
  <si>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</si>
  <si>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</si>
  <si>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</si>
  <si>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</si>
  <si>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</si>
  <si>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</si>
  <si>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</si>
  <si>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</si>
  <si>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</si>
  <si>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</si>
  <si>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</si>
  <si>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</si>
  <si>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</si>
  <si>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</si>
  <si>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</si>
  <si>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</si>
  <si>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</si>
  <si>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</si>
  <si>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</si>
  <si>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</si>
  <si>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</si>
  <si>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</si>
  <si>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</si>
  <si>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</si>
  <si>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</si>
  <si>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</si>
  <si>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</si>
  <si>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</si>
  <si>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</si>
  <si>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</si>
  <si>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</si>
  <si>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</si>
  <si>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</si>
  <si>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</si>
  <si>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</si>
  <si>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</si>
  <si>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</si>
  <si>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</si>
  <si>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</si>
  <si>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</si>
  <si>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</si>
  <si>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</si>
  <si>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</si>
  <si>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</si>
  <si>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</si>
  <si>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</si>
  <si>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</si>
  <si>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</si>
  <si>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</si>
  <si>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</si>
  <si>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</si>
  <si>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</si>
  <si>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</si>
  <si>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</si>
  <si>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</si>
  <si>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</si>
  <si>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</si>
  <si>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</si>
  <si>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</si>
  <si>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</si>
  <si>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</si>
  <si>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</si>
  <si>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</si>
  <si>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</si>
  <si>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</si>
  <si>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</si>
  <si>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</si>
  <si>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</si>
  <si>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</si>
  <si>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</si>
  <si>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</si>
  <si>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</si>
  <si>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</si>
  <si>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</si>
  <si>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</si>
  <si>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</si>
  <si>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</si>
  <si>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</si>
  <si>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</si>
  <si>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</si>
  <si>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</si>
  <si>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</si>
  <si>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</si>
  <si>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</si>
  <si>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</si>
  <si>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</si>
  <si>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</si>
  <si>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</si>
  <si>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</si>
  <si>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</si>
  <si>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</si>
  <si>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</si>
  <si>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</si>
  <si>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</si>
  <si>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</si>
  <si>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</si>
  <si>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</si>
  <si>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</si>
  <si>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</si>
  <si>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</si>
  <si>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</si>
  <si>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</si>
  <si>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</si>
  <si>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</si>
  <si>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</si>
  <si>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</si>
  <si>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</si>
  <si>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</si>
  <si>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</si>
  <si>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</si>
  <si>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</si>
  <si>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</si>
  <si>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</si>
  <si>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</si>
  <si>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</si>
  <si>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</si>
  <si>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</si>
  <si>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</si>
  <si>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</si>
  <si>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</si>
  <si>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</si>
  <si>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</si>
  <si>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</si>
  <si>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</si>
  <si>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</si>
  <si>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</si>
  <si>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</si>
  <si>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</si>
  <si>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imunologie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</si>
  <si>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</si>
  <si>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</si>
  <si>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</si>
  <si>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</si>
  <si>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</si>
  <si>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</si>
  <si>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</si>
  <si>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</si>
  <si>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</si>
  <si>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</si>
  <si>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</si>
  <si>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</si>
  <si>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</si>
  <si>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</si>
  <si>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</si>
  <si>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</si>
  <si>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</si>
  <si>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</si>
  <si>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</si>
  <si>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</si>
  <si>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</si>
  <si>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</si>
  <si>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</si>
  <si>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</si>
  <si>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</si>
  <si>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50117015     IT - spotřební materiál (sk. P37, 38,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</si>
  <si>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</si>
  <si>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</si>
  <si>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</si>
  <si>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</si>
  <si>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</si>
  <si>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</si>
  <si>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</si>
  <si>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</si>
  <si>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</si>
  <si>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</si>
  <si>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</si>
  <si>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</si>
  <si>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</si>
  <si>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</si>
  <si>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</si>
  <si>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</si>
  <si>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</si>
  <si>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</si>
  <si>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</si>
  <si>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</si>
  <si>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</si>
  <si>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</si>
  <si>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</si>
  <si>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</si>
  <si>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</si>
  <si>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</si>
  <si>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</si>
  <si>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</si>
  <si>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</si>
  <si>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</si>
  <si>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</si>
  <si>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</si>
  <si>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</si>
  <si>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</si>
  <si>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</si>
  <si>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</si>
  <si>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</si>
  <si>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</si>
  <si>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</si>
  <si>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</si>
  <si>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</si>
  <si>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</si>
  <si>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</si>
  <si>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</si>
  <si>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</si>
  <si>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</si>
  <si>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</si>
  <si>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</si>
  <si>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</si>
  <si>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</si>
  <si>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</si>
  <si>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</si>
  <si>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</si>
  <si>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</si>
  <si>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</si>
  <si>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</si>
  <si>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</si>
  <si>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</si>
  <si>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</si>
  <si>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</si>
  <si>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</si>
  <si>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</si>
  <si>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</si>
  <si>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</si>
  <si>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</si>
  <si>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</si>
  <si>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</si>
  <si>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</si>
  <si>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</si>
  <si>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</si>
  <si>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</si>
  <si>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</si>
  <si>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</si>
  <si>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</si>
  <si>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</si>
  <si>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</si>
  <si>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</si>
  <si>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</si>
  <si>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</si>
  <si>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</si>
  <si>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</si>
  <si>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</si>
  <si>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</si>
  <si>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</si>
  <si>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</si>
  <si>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</si>
  <si>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</si>
  <si>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</si>
  <si>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</si>
  <si>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55802004     DDHM - přepravní pouzdra pro PDS ( Potrubní poštu (sk.V_48)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</si>
  <si>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</si>
  <si>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</si>
  <si>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</si>
  <si>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</si>
  <si>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</si>
  <si>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</si>
  <si>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</si>
  <si>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</si>
  <si>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</si>
  <si>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</si>
  <si>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</si>
  <si>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</si>
  <si>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</si>
  <si>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</si>
  <si>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</si>
  <si>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</si>
  <si>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</si>
  <si>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</si>
  <si>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</si>
  <si>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</si>
  <si>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</si>
  <si>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</si>
  <si>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</si>
  <si>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</si>
  <si>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</si>
  <si>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</si>
  <si>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</si>
  <si>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</si>
  <si>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</si>
  <si>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</si>
  <si>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</si>
  <si>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</si>
  <si>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</si>
  <si>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</si>
  <si>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</si>
  <si>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</si>
  <si>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</si>
  <si>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</si>
  <si>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</si>
  <si>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</si>
  <si>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</si>
  <si>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</si>
  <si>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</si>
  <si>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</si>
  <si>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</si>
  <si>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</si>
  <si>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</si>
  <si>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</si>
  <si>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</si>
  <si>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</si>
  <si>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</si>
  <si>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</si>
  <si>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</si>
  <si>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</si>
  <si>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</si>
  <si>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</si>
  <si>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</si>
  <si>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</si>
  <si>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</si>
  <si>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</si>
  <si>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</si>
  <si>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41</t>
  </si>
  <si>
    <t>IMUNO: Ústav imunologie</t>
  </si>
  <si>
    <t/>
  </si>
  <si>
    <t>50113001 - léky - paušál (LEK)</t>
  </si>
  <si>
    <t>50113009 - léky - RTG diagnostika ZUL (LEK)</t>
  </si>
  <si>
    <t>50113190 - léky - medicinální plyny (sklad SVM)</t>
  </si>
  <si>
    <t>IMUNO: Ústav imunologie Celkem</t>
  </si>
  <si>
    <t>SumaKL</t>
  </si>
  <si>
    <t>4141</t>
  </si>
  <si>
    <t>IMUNO: imunologie - laboratoř</t>
  </si>
  <si>
    <t>IMUNO: imunologie - laboratoř Celkem</t>
  </si>
  <si>
    <t>SumaNS</t>
  </si>
  <si>
    <t>mezeraNS</t>
  </si>
  <si>
    <t>léky - paušál (LEK)</t>
  </si>
  <si>
    <t>O</t>
  </si>
  <si>
    <t>HEPARIN LECIVA</t>
  </si>
  <si>
    <t>INJ 1X10ML/50KU</t>
  </si>
  <si>
    <t>IR  0.9%SOD.CHLOR.FOR IRR. 6X1000 ML</t>
  </si>
  <si>
    <t>Fres. Versylene</t>
  </si>
  <si>
    <t>IR  AQUA STERILE OPLACH.1x1000 ml ECOTAINER</t>
  </si>
  <si>
    <t>IR OPLACH</t>
  </si>
  <si>
    <t>IR AC.BORICI AQ.OPHTAL.50 ML</t>
  </si>
  <si>
    <t>IR OČNI VODA 50 ml</t>
  </si>
  <si>
    <t>KL ETHANOLUM BENZ.DENAT. 4 kg</t>
  </si>
  <si>
    <t>UN 1170</t>
  </si>
  <si>
    <t>KL PRIPRAVEK</t>
  </si>
  <si>
    <t>PARALEN 500</t>
  </si>
  <si>
    <t>POR TBL NOB 12X500MG</t>
  </si>
  <si>
    <t>SEPTONEX</t>
  </si>
  <si>
    <t>SPR 1X45ML</t>
  </si>
  <si>
    <t>léky - RTG diagnostika ZUL (LEK)</t>
  </si>
  <si>
    <t>TELEBRIX 30 MEGLUMINE</t>
  </si>
  <si>
    <t>INJ SOL 1X100ML</t>
  </si>
  <si>
    <t>41 - Ústav imunologie</t>
  </si>
  <si>
    <t>4141 - imunologie - laboratoř</t>
  </si>
  <si>
    <t>Ústav imunologie</t>
  </si>
  <si>
    <t>HVLP</t>
  </si>
  <si>
    <t>89301415</t>
  </si>
  <si>
    <t>Laboratoř imunologie Celkem</t>
  </si>
  <si>
    <t>Ústav imunologie Celkem</t>
  </si>
  <si>
    <t>* Legenda</t>
  </si>
  <si>
    <t>DIAPZT = Pomůcky pro diabetiky, jejichž název začíná slovem "Pumpa"</t>
  </si>
  <si>
    <t>Ambrůzová Zuzana</t>
  </si>
  <si>
    <t>Heřmanová Zuzana</t>
  </si>
  <si>
    <t>Mrázek František</t>
  </si>
  <si>
    <t>CEFUROXIM</t>
  </si>
  <si>
    <t>18547</t>
  </si>
  <si>
    <t>XORIMAX</t>
  </si>
  <si>
    <t>500MG TBL FLM 10</t>
  </si>
  <si>
    <t>ERDOSTEIN</t>
  </si>
  <si>
    <t>87076</t>
  </si>
  <si>
    <t>ERDOMED</t>
  </si>
  <si>
    <t>300MG CPS DUR 20</t>
  </si>
  <si>
    <t>JINÁ ANTIBIOTIKA PRO LOKÁLNÍ APLIKACI</t>
  </si>
  <si>
    <t>48261</t>
  </si>
  <si>
    <t>FRAMYKOIN</t>
  </si>
  <si>
    <t>3300IU/G+250IU/G DRM PLV ADS 1X20G</t>
  </si>
  <si>
    <t>BILASTIN</t>
  </si>
  <si>
    <t>148673</t>
  </si>
  <si>
    <t>XADOS</t>
  </si>
  <si>
    <t>20MG TBL NOB 30</t>
  </si>
  <si>
    <t>DESLORATADIN</t>
  </si>
  <si>
    <t>168836</t>
  </si>
  <si>
    <t>DASSELTA</t>
  </si>
  <si>
    <t>5MG TBL FLM 30</t>
  </si>
  <si>
    <t>PERINDOPRIL A DIURETIKA</t>
  </si>
  <si>
    <t>122690</t>
  </si>
  <si>
    <t>PRESTARIUM NEO COMBI</t>
  </si>
  <si>
    <t>5MG/1,25MG TBL FLM 90(3X30)</t>
  </si>
  <si>
    <t>Laboratoř imunologie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</si>
  <si>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</si>
  <si>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</si>
  <si>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</si>
  <si>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C09BA04 - PERINDOPRIL A DIURETIKA</t>
  </si>
  <si>
    <t>R06AX27 - DESLORATADIN</t>
  </si>
  <si>
    <t>J01DC02 - CEFUROXIM</t>
  </si>
  <si>
    <t>J01DC02</t>
  </si>
  <si>
    <t>C09BA04</t>
  </si>
  <si>
    <t>R06AX27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</si>
  <si>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</si>
  <si>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</si>
  <si>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</si>
  <si>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</si>
  <si>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</si>
  <si>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</si>
  <si>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</si>
  <si>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</si>
  <si>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</si>
  <si>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DF985</t>
  </si>
  <si>
    <t>10x96 iPLEX GOLD Compl.Genot. w SpectroCHIP II</t>
  </si>
  <si>
    <t>DH917</t>
  </si>
  <si>
    <t>25 bp DNA Ladder</t>
  </si>
  <si>
    <t>DI290</t>
  </si>
  <si>
    <t>48.48 Access Array Loading Reagent Kit with Control Line Fluid10 IFCs</t>
  </si>
  <si>
    <t>DH309</t>
  </si>
  <si>
    <t>Access Array 48.48 + Sample/Loading Kit - 10 Chip Package</t>
  </si>
  <si>
    <t>DH539</t>
  </si>
  <si>
    <t>Adsorb out, 50 µl - 25 tests</t>
  </si>
  <si>
    <t>DE069</t>
  </si>
  <si>
    <t>AEA kit, 96 testu</t>
  </si>
  <si>
    <t>DC965</t>
  </si>
  <si>
    <t>AGAROSE SERVA FOR DNA ELECTROPHORESIS</t>
  </si>
  <si>
    <t>DA944</t>
  </si>
  <si>
    <t>Agencourt AMPure XP 5 ml kit</t>
  </si>
  <si>
    <t>DE113</t>
  </si>
  <si>
    <t>AlleleSEQR DQB1 (25 tests)</t>
  </si>
  <si>
    <t>DE017</t>
  </si>
  <si>
    <t>AlleleSEQR DRB-1 (25 tests)</t>
  </si>
  <si>
    <t>DD559</t>
  </si>
  <si>
    <t>AlleleSEQR HLA-A (25 testů)</t>
  </si>
  <si>
    <t>DE018</t>
  </si>
  <si>
    <t>AlleleSEQR HLA-B (25 tests)</t>
  </si>
  <si>
    <t>DE114</t>
  </si>
  <si>
    <t>AlleleSEQR HLA-C (25 tests)</t>
  </si>
  <si>
    <t>DE005</t>
  </si>
  <si>
    <t>AmpliTaq Gold polymeraza with BufferII (6ks/250U)</t>
  </si>
  <si>
    <t>DE600</t>
  </si>
  <si>
    <t>Anode Buffer Container (ABC) 3500 Series 4 ks</t>
  </si>
  <si>
    <t>DA882</t>
  </si>
  <si>
    <t>Anti AB Neutralising Reagent</t>
  </si>
  <si>
    <t>DD752</t>
  </si>
  <si>
    <t>Anti CD42d (anti V)</t>
  </si>
  <si>
    <t>DA635</t>
  </si>
  <si>
    <t>ANTI-dsDNA IgG</t>
  </si>
  <si>
    <t>DB997</t>
  </si>
  <si>
    <t>ANTI-EINZELSTRANG DNA</t>
  </si>
  <si>
    <t>DC554</t>
  </si>
  <si>
    <t>Anti-IgE ImmunoCAPś f. UNICAP</t>
  </si>
  <si>
    <t>DD618</t>
  </si>
  <si>
    <t>Anti-MPO (P-ANCA)</t>
  </si>
  <si>
    <t>DB382</t>
  </si>
  <si>
    <t>Anti-Nucleosome</t>
  </si>
  <si>
    <t>DD407</t>
  </si>
  <si>
    <t>ANTI-NUCLEOSOME</t>
  </si>
  <si>
    <t>DB953</t>
  </si>
  <si>
    <t>Anti-Phospholipase A2 receptor IIFT</t>
  </si>
  <si>
    <t>DD619</t>
  </si>
  <si>
    <t>Anti-PR3 (C-ANCA)</t>
  </si>
  <si>
    <t>DF586</t>
  </si>
  <si>
    <t>Anti-tissue Transglutaminase IgA</t>
  </si>
  <si>
    <t>DA634</t>
  </si>
  <si>
    <t>Anti-tissue Transglutaminase IgG</t>
  </si>
  <si>
    <t>DF772</t>
  </si>
  <si>
    <t>Arrow DNA Blood kit 500, 96preps</t>
  </si>
  <si>
    <t>DD402</t>
  </si>
  <si>
    <t>ASCA - A</t>
  </si>
  <si>
    <t>DE834</t>
  </si>
  <si>
    <t>BAGene HPA-Type</t>
  </si>
  <si>
    <t>DA060</t>
  </si>
  <si>
    <t>BAG-HISTO TYPE Celiac Disease</t>
  </si>
  <si>
    <t>DD998</t>
  </si>
  <si>
    <t>BD FACS 7-Color Setup Beads</t>
  </si>
  <si>
    <t>DD271</t>
  </si>
  <si>
    <t>BN II ADITIV 100 ml</t>
  </si>
  <si>
    <t>DC417</t>
  </si>
  <si>
    <t>BSA 22%</t>
  </si>
  <si>
    <t>DB890</t>
  </si>
  <si>
    <t>C1 PENICILLOYL G</t>
  </si>
  <si>
    <t>DH536</t>
  </si>
  <si>
    <t>C1qScreen</t>
  </si>
  <si>
    <t>DH540</t>
  </si>
  <si>
    <t>C1qScreen Class I Positive Control, 20 tests</t>
  </si>
  <si>
    <t>DH541</t>
  </si>
  <si>
    <t>C1qScreen Class II Positive Control, 20 tests</t>
  </si>
  <si>
    <t>DB891</t>
  </si>
  <si>
    <t>C2 PENICILLOYL V</t>
  </si>
  <si>
    <t>DB892</t>
  </si>
  <si>
    <t>C5 AMPICILLOYL</t>
  </si>
  <si>
    <t>DC494</t>
  </si>
  <si>
    <t>C6 AMOXICILLOYL</t>
  </si>
  <si>
    <t>DB613</t>
  </si>
  <si>
    <t>CD19 APC</t>
  </si>
  <si>
    <t>DB723</t>
  </si>
  <si>
    <t>CD2 APC</t>
  </si>
  <si>
    <t>DC363</t>
  </si>
  <si>
    <t>CD25 APC</t>
  </si>
  <si>
    <t>DB410</t>
  </si>
  <si>
    <t>CD3 APC</t>
  </si>
  <si>
    <t>DC721</t>
  </si>
  <si>
    <t>CD3/Anti-HLA-DR</t>
  </si>
  <si>
    <t>DB215</t>
  </si>
  <si>
    <t>CD3/CD16+CD56</t>
  </si>
  <si>
    <t>DB655</t>
  </si>
  <si>
    <t>CD3/CD19</t>
  </si>
  <si>
    <t>DF098</t>
  </si>
  <si>
    <t>CD3-FITC/CD16+56-PE/CD45-PerCP/CD19-APC Reagent (1mL×1)</t>
  </si>
  <si>
    <t>DF097</t>
  </si>
  <si>
    <t>CD3-FITC/CD8-PE/CD45-PerCP/ CD4-APC Reagent (1mL×1)</t>
  </si>
  <si>
    <t>DC101</t>
  </si>
  <si>
    <t>CD4/CD8</t>
  </si>
  <si>
    <t>DG813</t>
  </si>
  <si>
    <t>Cleaner SCS</t>
  </si>
  <si>
    <t>DB871</t>
  </si>
  <si>
    <t>D1 DERMATOPHAGOIDES PTERONYSSI</t>
  </si>
  <si>
    <t>DB872</t>
  </si>
  <si>
    <t>D2 DERMATOPHAGOIDES FARINAE</t>
  </si>
  <si>
    <t>DB873</t>
  </si>
  <si>
    <t>D70 ACARUS SIRO</t>
  </si>
  <si>
    <t>DB874</t>
  </si>
  <si>
    <t>D74 EUROGLYPHUS MAYNEI</t>
  </si>
  <si>
    <t>DE425</t>
  </si>
  <si>
    <t>Development Soln. (6x100 Det.)</t>
  </si>
  <si>
    <t>804536</t>
  </si>
  <si>
    <t xml:space="preserve">-Diagnostikum připr. </t>
  </si>
  <si>
    <t>DB971</t>
  </si>
  <si>
    <t>DILUENS 5000 ML</t>
  </si>
  <si>
    <t>DA770</t>
  </si>
  <si>
    <t>DNase I roztok (1 mg / ml)</t>
  </si>
  <si>
    <t>DA819</t>
  </si>
  <si>
    <t>dNTP Set (100 mM)</t>
  </si>
  <si>
    <t>DG379</t>
  </si>
  <si>
    <t>Doprava 21%</t>
  </si>
  <si>
    <t>DG894</t>
  </si>
  <si>
    <t>dsDNA Positive Control</t>
  </si>
  <si>
    <t>DB876</t>
  </si>
  <si>
    <t>E1 CAT DANDER</t>
  </si>
  <si>
    <t>DB880</t>
  </si>
  <si>
    <t>E201 CANARY BIRD FEATHERS</t>
  </si>
  <si>
    <t>DB881</t>
  </si>
  <si>
    <t>E213 PARROT FEATHERS</t>
  </si>
  <si>
    <t>DB878</t>
  </si>
  <si>
    <t>E3 HORSE DANDER</t>
  </si>
  <si>
    <t>DB879</t>
  </si>
  <si>
    <t>E5 DOG DANDER</t>
  </si>
  <si>
    <t>DB883</t>
  </si>
  <si>
    <t>E6 GUINEA PIG EPITHELIUM</t>
  </si>
  <si>
    <t>DE025</t>
  </si>
  <si>
    <t>E70 GOOSE FEATHERS</t>
  </si>
  <si>
    <t>DD437</t>
  </si>
  <si>
    <t>E81 SHEEP EPITHELIUM</t>
  </si>
  <si>
    <t>DC232</t>
  </si>
  <si>
    <t>e82 Rabbit epithelium</t>
  </si>
  <si>
    <t>DD436</t>
  </si>
  <si>
    <t>E83 SWINE EPITHELIUM</t>
  </si>
  <si>
    <t>DB882</t>
  </si>
  <si>
    <t>E84 HAMSTER EPITHELIUM</t>
  </si>
  <si>
    <t>DC654</t>
  </si>
  <si>
    <t>e85 Chicken feathers</t>
  </si>
  <si>
    <t>DH152</t>
  </si>
  <si>
    <t>EASY Sep Negative selection HLA B Cell Enrichement kit</t>
  </si>
  <si>
    <t>DD044</t>
  </si>
  <si>
    <t>EasySep Negative Human T Cell, Kit</t>
  </si>
  <si>
    <t>DF821</t>
  </si>
  <si>
    <t>EIA Gliadin DA IgA</t>
  </si>
  <si>
    <t>DF822</t>
  </si>
  <si>
    <t>EIA Gliadin DA IgG</t>
  </si>
  <si>
    <t>DG008</t>
  </si>
  <si>
    <t>EIA Milk IgA</t>
  </si>
  <si>
    <t>DG009</t>
  </si>
  <si>
    <t>EIA Milk IgG</t>
  </si>
  <si>
    <t>DG393</t>
  </si>
  <si>
    <t>Ethanol 96%</t>
  </si>
  <si>
    <t>DC166</t>
  </si>
  <si>
    <t>ETHANOL 99,5%,  P.A.</t>
  </si>
  <si>
    <t>DC678</t>
  </si>
  <si>
    <t>ETHIDIUM BROMID, 5x1 ml</t>
  </si>
  <si>
    <t>DH126</t>
  </si>
  <si>
    <t>EXOSAP-IT for PCR Product Cleanup 100r</t>
  </si>
  <si>
    <t>DB895</t>
  </si>
  <si>
    <t>F1 EGG WHITE</t>
  </si>
  <si>
    <t>DE177</t>
  </si>
  <si>
    <t>F10 SESAME SEED</t>
  </si>
  <si>
    <t>DD450</t>
  </si>
  <si>
    <t>F12 PEA</t>
  </si>
  <si>
    <t>DB910</t>
  </si>
  <si>
    <t>F13 PEANUT</t>
  </si>
  <si>
    <t>DB908</t>
  </si>
  <si>
    <t>F14 SOYA BEAN</t>
  </si>
  <si>
    <t>DD439</t>
  </si>
  <si>
    <t>F15 WHITE BEAN</t>
  </si>
  <si>
    <t>DB909</t>
  </si>
  <si>
    <t>F17 HAZEL NUT</t>
  </si>
  <si>
    <t>DB896</t>
  </si>
  <si>
    <t>F2 MILK</t>
  </si>
  <si>
    <t>DD446</t>
  </si>
  <si>
    <t>F20 ALMOND</t>
  </si>
  <si>
    <t>DE596</t>
  </si>
  <si>
    <t>F212 Mushroom (Champignon)</t>
  </si>
  <si>
    <t>DC187</t>
  </si>
  <si>
    <t>F218 PAPRIKA/SWEET PEPPER</t>
  </si>
  <si>
    <t>DC290</t>
  </si>
  <si>
    <t>F224 POPPY SEED</t>
  </si>
  <si>
    <t>DC288</t>
  </si>
  <si>
    <t>F235*LENTIL/LENS ESCULATA/</t>
  </si>
  <si>
    <t>DD441</t>
  </si>
  <si>
    <t>F237*APRICOT/PRUNUS ARMENIACA/</t>
  </si>
  <si>
    <t>DD443</t>
  </si>
  <si>
    <t>F242*CHERRY/PRUNUS AVIUM/</t>
  </si>
  <si>
    <t>DD438</t>
  </si>
  <si>
    <t>F244*CUCUMBER</t>
  </si>
  <si>
    <t>DC183</t>
  </si>
  <si>
    <t>F25 TOMATO</t>
  </si>
  <si>
    <t>DD442</t>
  </si>
  <si>
    <t>F255*PLUM</t>
  </si>
  <si>
    <t>DA340</t>
  </si>
  <si>
    <t>F256*WALNUT/JUGLANS SPP./16CAP</t>
  </si>
  <si>
    <t>DB905</t>
  </si>
  <si>
    <t>F259 GRAPE /VITIS VINIFERA/</t>
  </si>
  <si>
    <t>DC497</t>
  </si>
  <si>
    <t>F26 PORK</t>
  </si>
  <si>
    <t>DD593</t>
  </si>
  <si>
    <t>F27 BEEF</t>
  </si>
  <si>
    <t>DC186</t>
  </si>
  <si>
    <t>F280 BLACK PEPPER</t>
  </si>
  <si>
    <t>DC182</t>
  </si>
  <si>
    <t>F3 FISH /COD/</t>
  </si>
  <si>
    <t>DB902</t>
  </si>
  <si>
    <t>F31 CARROT</t>
  </si>
  <si>
    <t>DB903</t>
  </si>
  <si>
    <t>F33 ORANGE</t>
  </si>
  <si>
    <t>DE595</t>
  </si>
  <si>
    <t>F332 Mint</t>
  </si>
  <si>
    <t>DA387</t>
  </si>
  <si>
    <t>F353 Allergen rGly m4</t>
  </si>
  <si>
    <t>DB898</t>
  </si>
  <si>
    <t>F4 WHEAT</t>
  </si>
  <si>
    <t>DC185</t>
  </si>
  <si>
    <t>F44 STRAWBERRY</t>
  </si>
  <si>
    <t>DC184</t>
  </si>
  <si>
    <t>F47 GARLIC</t>
  </si>
  <si>
    <t>DC287</t>
  </si>
  <si>
    <t>F48 ONION</t>
  </si>
  <si>
    <t>DB907</t>
  </si>
  <si>
    <t>F49 APPLE</t>
  </si>
  <si>
    <t>DB899</t>
  </si>
  <si>
    <t>F5 RYE</t>
  </si>
  <si>
    <t>DB900</t>
  </si>
  <si>
    <t>F7 OAT</t>
  </si>
  <si>
    <t>DC181</t>
  </si>
  <si>
    <t>F75 EGG YOLK</t>
  </si>
  <si>
    <t>DC702</t>
  </si>
  <si>
    <t>F76 ALPHA-LACTALBUMIN</t>
  </si>
  <si>
    <t>DC495</t>
  </si>
  <si>
    <t>F77 BETA-LACTOGLOBULIN</t>
  </si>
  <si>
    <t>DC496</t>
  </si>
  <si>
    <t>F78 CASEIN</t>
  </si>
  <si>
    <t>DC286</t>
  </si>
  <si>
    <t>F79 GLUTEN</t>
  </si>
  <si>
    <t>DD445</t>
  </si>
  <si>
    <t>F8 MAIZE</t>
  </si>
  <si>
    <t>DB897</t>
  </si>
  <si>
    <t>F81 CHEDDAR CHEESE</t>
  </si>
  <si>
    <t>DD230</t>
  </si>
  <si>
    <t>F83 CHICKEN MEAT</t>
  </si>
  <si>
    <t>DB906</t>
  </si>
  <si>
    <t>F84 KIWI FRUIT</t>
  </si>
  <si>
    <t>DB904</t>
  </si>
  <si>
    <t>F85 CELERY</t>
  </si>
  <si>
    <t>DB901</t>
  </si>
  <si>
    <t>F9 RICE</t>
  </si>
  <si>
    <t>DD935</t>
  </si>
  <si>
    <t>F92* BANANA</t>
  </si>
  <si>
    <t>DB911</t>
  </si>
  <si>
    <t>F93 COCOA</t>
  </si>
  <si>
    <t>DD440</t>
  </si>
  <si>
    <t>F95*PEACH</t>
  </si>
  <si>
    <t>DE510</t>
  </si>
  <si>
    <t>FACS clean solution</t>
  </si>
  <si>
    <t>DC085</t>
  </si>
  <si>
    <t>FACS Flow sheath fluid</t>
  </si>
  <si>
    <t>DD819</t>
  </si>
  <si>
    <t>Ficoll PM400 á 500 g</t>
  </si>
  <si>
    <t>DG018</t>
  </si>
  <si>
    <t>FITC Hi Sens IgG conj with EB</t>
  </si>
  <si>
    <t>DG091</t>
  </si>
  <si>
    <t>FITC IgA Conjugate no EB</t>
  </si>
  <si>
    <t>DA031</t>
  </si>
  <si>
    <t>FITC IgG (H+L) Monkey Adsorbed Conjugate no EB</t>
  </si>
  <si>
    <t>DH537</t>
  </si>
  <si>
    <t>FLEXMAP 3D Calibration Kit - 5 Doses</t>
  </si>
  <si>
    <t>DH538</t>
  </si>
  <si>
    <t>FLEXMAP 3D Verification Kit - 5 Doses</t>
  </si>
  <si>
    <t>DD340</t>
  </si>
  <si>
    <t>Formaldehyd p.a. 1 l</t>
  </si>
  <si>
    <t>DA805</t>
  </si>
  <si>
    <t>Formamide 100ml</t>
  </si>
  <si>
    <t>DB893</t>
  </si>
  <si>
    <t>FX5E /F1,2,3,4,13,14/</t>
  </si>
  <si>
    <t>DC176</t>
  </si>
  <si>
    <t>G12 SECALE CEREALE</t>
  </si>
  <si>
    <t>DE654</t>
  </si>
  <si>
    <t>g213 rPhl p1, rPhl p5b (recombinant)</t>
  </si>
  <si>
    <t>DE655</t>
  </si>
  <si>
    <t>g214 rPhl p7, rPhl p12 (recombinant)</t>
  </si>
  <si>
    <t>DC492</t>
  </si>
  <si>
    <t>G5 LOLIUM PERENNE</t>
  </si>
  <si>
    <t>DB870</t>
  </si>
  <si>
    <t>G6 PHLEUM PRATENSE</t>
  </si>
  <si>
    <t>DF475</t>
  </si>
  <si>
    <t>Gastritis (Parietal Cell Ab/Intrinsic factor AB)</t>
  </si>
  <si>
    <t>DB292</t>
  </si>
  <si>
    <t>GENOVISION A*02</t>
  </si>
  <si>
    <t>DD885</t>
  </si>
  <si>
    <t>GENOVISION A*24</t>
  </si>
  <si>
    <t>DD487</t>
  </si>
  <si>
    <t>GENOVISION A*25</t>
  </si>
  <si>
    <t>DD488</t>
  </si>
  <si>
    <t>GENOVISION A*26</t>
  </si>
  <si>
    <t>DB106</t>
  </si>
  <si>
    <t>GENOVISION -A36</t>
  </si>
  <si>
    <t>DC550</t>
  </si>
  <si>
    <t>GENOVISION B*08</t>
  </si>
  <si>
    <t>DC718</t>
  </si>
  <si>
    <t>GENOVISION B*15</t>
  </si>
  <si>
    <t>DE884</t>
  </si>
  <si>
    <t>GENOVISION B*37</t>
  </si>
  <si>
    <t>DB818</t>
  </si>
  <si>
    <t>GENOVISION B*46</t>
  </si>
  <si>
    <t>DC802</t>
  </si>
  <si>
    <t>GENOVISION B*49</t>
  </si>
  <si>
    <t>DD486</t>
  </si>
  <si>
    <t>GENOVISION DNA Size Marker</t>
  </si>
  <si>
    <t>DB778</t>
  </si>
  <si>
    <t>GENOVISION DQ LOW</t>
  </si>
  <si>
    <t>DC238</t>
  </si>
  <si>
    <t>GENOVISION DQB1*02</t>
  </si>
  <si>
    <t>DB780</t>
  </si>
  <si>
    <t>GENOVISION DQB1*03</t>
  </si>
  <si>
    <t>DB781</t>
  </si>
  <si>
    <t>GENOVISION DQB1*04</t>
  </si>
  <si>
    <t>DC239</t>
  </si>
  <si>
    <t>GENOVISION DQB1*05</t>
  </si>
  <si>
    <t>DF122</t>
  </si>
  <si>
    <t>GENOVISION DRB1*01</t>
  </si>
  <si>
    <t>DF455</t>
  </si>
  <si>
    <t>Genovision DRB1*03</t>
  </si>
  <si>
    <t>DB783</t>
  </si>
  <si>
    <t>GENOVISION DRB1*07</t>
  </si>
  <si>
    <t>DB776</t>
  </si>
  <si>
    <t>GENOVISION DRB1*08</t>
  </si>
  <si>
    <t>DB775</t>
  </si>
  <si>
    <t>GENOVISION DRB1*12</t>
  </si>
  <si>
    <t>DG280</t>
  </si>
  <si>
    <t>Genovision DRB1*13</t>
  </si>
  <si>
    <t>DC665</t>
  </si>
  <si>
    <t>GENOVISION DRB1*14</t>
  </si>
  <si>
    <t>DB995</t>
  </si>
  <si>
    <t>GENOVISION HLA DR /LOW/</t>
  </si>
  <si>
    <t>DC414</t>
  </si>
  <si>
    <t>GENOVISION HLA DR*15</t>
  </si>
  <si>
    <t>DB777</t>
  </si>
  <si>
    <t>GENOVISION HLA DRB1*11</t>
  </si>
  <si>
    <t>DC276</t>
  </si>
  <si>
    <t>GENOVISION HLA-A LOW</t>
  </si>
  <si>
    <t>DB859</t>
  </si>
  <si>
    <t>GENOVISION HLA-A1</t>
  </si>
  <si>
    <t>DB795</t>
  </si>
  <si>
    <t>GENOVISION HLA-A11</t>
  </si>
  <si>
    <t>DB792</t>
  </si>
  <si>
    <t>GENOVISION HLA-A3</t>
  </si>
  <si>
    <t>DB797</t>
  </si>
  <si>
    <t>GENOVISION HLA-A68</t>
  </si>
  <si>
    <t>DC277</t>
  </si>
  <si>
    <t>GENOVISION HLA-B LOW</t>
  </si>
  <si>
    <t>DB801</t>
  </si>
  <si>
    <t>GENOVISION HLA-B13</t>
  </si>
  <si>
    <t>DB802</t>
  </si>
  <si>
    <t>GENOVISION HLA-B14</t>
  </si>
  <si>
    <t>DB806</t>
  </si>
  <si>
    <t>GENOVISION HLA-B18</t>
  </si>
  <si>
    <t>DE581</t>
  </si>
  <si>
    <t>GENOVISION HLA-B27</t>
  </si>
  <si>
    <t>DB821</t>
  </si>
  <si>
    <t>GENOVISION HLA-B35</t>
  </si>
  <si>
    <t>DD728</t>
  </si>
  <si>
    <t>GENOVISION HLA-B44</t>
  </si>
  <si>
    <t>DB798</t>
  </si>
  <si>
    <t>GENOVISION HLA-B51</t>
  </si>
  <si>
    <t>DB774</t>
  </si>
  <si>
    <t>GENOVISION HLA-Cw LOW</t>
  </si>
  <si>
    <t>DD635</t>
  </si>
  <si>
    <t>Genovision HLA-Cw*01</t>
  </si>
  <si>
    <t>DC415</t>
  </si>
  <si>
    <t>GENOVISION HLA-CW*02</t>
  </si>
  <si>
    <t>DB784</t>
  </si>
  <si>
    <t>GENOVISION HLA-CW*03</t>
  </si>
  <si>
    <t>DC570</t>
  </si>
  <si>
    <t>GENOVISION HLA-CW*04</t>
  </si>
  <si>
    <t>DB786</t>
  </si>
  <si>
    <t>GENOVISION HLA-CW*05</t>
  </si>
  <si>
    <t>DB787</t>
  </si>
  <si>
    <t>GENOVISION HLA-CW*06</t>
  </si>
  <si>
    <t>DB788</t>
  </si>
  <si>
    <t>GENOVISION HLA-CW*07</t>
  </si>
  <si>
    <t>DB785</t>
  </si>
  <si>
    <t>GENOVISION HLA-CW*08</t>
  </si>
  <si>
    <t>DD388</t>
  </si>
  <si>
    <t>GENOVISION HLA-CW*12</t>
  </si>
  <si>
    <t>DD250</t>
  </si>
  <si>
    <t>GENOVISION HLA-CW*16</t>
  </si>
  <si>
    <t>DG208</t>
  </si>
  <si>
    <t>GIEMSA-ROMANOWSKI</t>
  </si>
  <si>
    <t>DD522</t>
  </si>
  <si>
    <t>GOAT ANTI MOUSE IgG</t>
  </si>
  <si>
    <t>DE532</t>
  </si>
  <si>
    <t>Goodpasture (GBM), 24t</t>
  </si>
  <si>
    <t>DB869</t>
  </si>
  <si>
    <t>GX1 /G3,4,5,6,8/</t>
  </si>
  <si>
    <t>DB875</t>
  </si>
  <si>
    <t>H1 GREER LABS.INC.</t>
  </si>
  <si>
    <t>DF592</t>
  </si>
  <si>
    <t>HLA C*14</t>
  </si>
  <si>
    <t>DA557</t>
  </si>
  <si>
    <t>HLA Wipe test</t>
  </si>
  <si>
    <t>DB675</t>
  </si>
  <si>
    <t>HLA-A*24 excl. Taq (24)</t>
  </si>
  <si>
    <t>DB779</t>
  </si>
  <si>
    <t>HLA-B*07 excl. Taq (24)</t>
  </si>
  <si>
    <t>DB794</t>
  </si>
  <si>
    <t>HLA-B*35 excl. Taq (24)</t>
  </si>
  <si>
    <t>DB799</t>
  </si>
  <si>
    <t>HLA-B*40 excl. Taq (24)</t>
  </si>
  <si>
    <t>DB804</t>
  </si>
  <si>
    <t>HLA-B*44 excl. Taq (24)</t>
  </si>
  <si>
    <t>DH893</t>
  </si>
  <si>
    <t>HLA-DPB1 AlleleSEQR PCR/SEQUENCING KIT CE (25 testů)</t>
  </si>
  <si>
    <t>DA742</t>
  </si>
  <si>
    <t>HLA-DPB1 excl. Taq</t>
  </si>
  <si>
    <t>DB808</t>
  </si>
  <si>
    <t>HLA-DRB1*04 excl. Taq (24)</t>
  </si>
  <si>
    <t>DH654</t>
  </si>
  <si>
    <t>HLA-Ready Gene DQ Low</t>
  </si>
  <si>
    <t>DC114</t>
  </si>
  <si>
    <t>HUMAN C1 INACTIVATOR-NL-RID</t>
  </si>
  <si>
    <t>DG403</t>
  </si>
  <si>
    <t>Hydrogenfosforečnan sodný x12H2O</t>
  </si>
  <si>
    <t>DH828</t>
  </si>
  <si>
    <t>Chip cleaning kit-RA for MultiNA</t>
  </si>
  <si>
    <t>DB885</t>
  </si>
  <si>
    <t>I1 APIS MELLIFERA,HONEY BEEN</t>
  </si>
  <si>
    <t>DA737</t>
  </si>
  <si>
    <t>I208 rApi m 1 Phospholipase A2 Honey bee</t>
  </si>
  <si>
    <t>DA739</t>
  </si>
  <si>
    <t>i209 rVes v 5 Common Wasp</t>
  </si>
  <si>
    <t>DA738</t>
  </si>
  <si>
    <t>I211 rVes v 1 Phospholipase A1,C ommon Wasp</t>
  </si>
  <si>
    <t>DB886</t>
  </si>
  <si>
    <t>I3 VESPULA SPP.,COMMON WASP</t>
  </si>
  <si>
    <t>DB887</t>
  </si>
  <si>
    <t>I71 AEDES COMMUNIS</t>
  </si>
  <si>
    <t>DC285</t>
  </si>
  <si>
    <t>I75 VESPA CRABRO</t>
  </si>
  <si>
    <t>DF150</t>
  </si>
  <si>
    <t>IgA/IgG Calibrator ImmunoCAP´s</t>
  </si>
  <si>
    <t>DH111</t>
  </si>
  <si>
    <t>ImmunoCap Allergen f232</t>
  </si>
  <si>
    <t>DH110</t>
  </si>
  <si>
    <t>ImmunoCap Allergen f233</t>
  </si>
  <si>
    <t>DH112</t>
  </si>
  <si>
    <t>ImmunoCap Allergen f323</t>
  </si>
  <si>
    <t>DH098</t>
  </si>
  <si>
    <t>ImmunoCap Allergen f352</t>
  </si>
  <si>
    <t>DH096</t>
  </si>
  <si>
    <t>ImmunoCap Allergen f416</t>
  </si>
  <si>
    <t>DH118</t>
  </si>
  <si>
    <t>ImmunoCap Allergen f419</t>
  </si>
  <si>
    <t>DH119</t>
  </si>
  <si>
    <t>ImmunoCap Allergen f420</t>
  </si>
  <si>
    <t>DH120</t>
  </si>
  <si>
    <t>ImmunoCap Allergen f421</t>
  </si>
  <si>
    <t>DH100</t>
  </si>
  <si>
    <t>ImmunoCap Allergen f422</t>
  </si>
  <si>
    <t>DH101</t>
  </si>
  <si>
    <t>ImmunoCap Allergen f423</t>
  </si>
  <si>
    <t>DH102</t>
  </si>
  <si>
    <t>ImmunoCap Allergen f424</t>
  </si>
  <si>
    <t>DH107</t>
  </si>
  <si>
    <t>ImmunoCap Allergen f425</t>
  </si>
  <si>
    <t>DH103</t>
  </si>
  <si>
    <t>ImmunoCap Allergen f427</t>
  </si>
  <si>
    <t>DH106</t>
  </si>
  <si>
    <t>ImmunoCap Allergen f428</t>
  </si>
  <si>
    <t>DH114</t>
  </si>
  <si>
    <t>ImmunoCap Allergen f431</t>
  </si>
  <si>
    <t>DH115</t>
  </si>
  <si>
    <t>ImmunoCap Allergen f432</t>
  </si>
  <si>
    <t>DH113</t>
  </si>
  <si>
    <t>ImmunoCap Allergen f433</t>
  </si>
  <si>
    <t>DH104</t>
  </si>
  <si>
    <t>ImmunoCap Allergen f434</t>
  </si>
  <si>
    <t>DH105</t>
  </si>
  <si>
    <t>ImmunoCap Allergen f435</t>
  </si>
  <si>
    <t>DH108</t>
  </si>
  <si>
    <t>ImmunoCap Allergen f440</t>
  </si>
  <si>
    <t>DH116</t>
  </si>
  <si>
    <t>ImmunoCap Allergen f441</t>
  </si>
  <si>
    <t>DH117</t>
  </si>
  <si>
    <t>ImmunoCap Allergen f442</t>
  </si>
  <si>
    <t>DE852</t>
  </si>
  <si>
    <t>ImmunoCAP Allergen i217</t>
  </si>
  <si>
    <t>DH097</t>
  </si>
  <si>
    <t>ImmunoCap Allergen o214</t>
  </si>
  <si>
    <t>DA918</t>
  </si>
  <si>
    <t>ImmunoCAP Allergen w203</t>
  </si>
  <si>
    <t>DF466</t>
  </si>
  <si>
    <t>Immunocap Allergen w203</t>
  </si>
  <si>
    <t>DE463</t>
  </si>
  <si>
    <t>ImmunoCAP Development Solution</t>
  </si>
  <si>
    <t>DH548</t>
  </si>
  <si>
    <t>ImmunoCAP ECP</t>
  </si>
  <si>
    <t>DH547</t>
  </si>
  <si>
    <t>ImmunoCAP ECP Anti-ECP</t>
  </si>
  <si>
    <t>DE727</t>
  </si>
  <si>
    <t>ImmunoCAP ECP Control (6x0,5ml)</t>
  </si>
  <si>
    <t>DG579</t>
  </si>
  <si>
    <t>ImmunoCAP ISAC sIgE 112</t>
  </si>
  <si>
    <t>DE464</t>
  </si>
  <si>
    <t>ImmunoCAP Maint.Solut.Kit</t>
  </si>
  <si>
    <t>DA641</t>
  </si>
  <si>
    <t>ImmunoCAP Spec. IgE Calibrator Strip 0-100</t>
  </si>
  <si>
    <t>DE458</t>
  </si>
  <si>
    <t>ImmunoCAP Spec. IgE Conjugate,400</t>
  </si>
  <si>
    <t>DE460</t>
  </si>
  <si>
    <t>ImmunoCAP Spec.IgE Curve Control</t>
  </si>
  <si>
    <t>DG670</t>
  </si>
  <si>
    <t>Immunocap Specific IgA/IgG SD</t>
  </si>
  <si>
    <t>DI213</t>
  </si>
  <si>
    <t>ImmunoCAP Specific IgE Control H</t>
  </si>
  <si>
    <t>DI212</t>
  </si>
  <si>
    <t>ImmunoCAP Specific IgE Control L</t>
  </si>
  <si>
    <t>DE462</t>
  </si>
  <si>
    <t>ImmunoCAP Stop Solution</t>
  </si>
  <si>
    <t>DA857</t>
  </si>
  <si>
    <t>Immunoscan CCPlus</t>
  </si>
  <si>
    <t>DE737</t>
  </si>
  <si>
    <t>Immuno-Trol Control</t>
  </si>
  <si>
    <t>DF012</t>
  </si>
  <si>
    <t>IMTEC-RA33-Antibodies</t>
  </si>
  <si>
    <t>DI135</t>
  </si>
  <si>
    <t>Isopropyl alcohol ?99.7%, FCC, FG 1kg</t>
  </si>
  <si>
    <t>DC573</t>
  </si>
  <si>
    <t>K80 FORMALDEHYDE/FORMALIN</t>
  </si>
  <si>
    <t>DD026</t>
  </si>
  <si>
    <t>K82*LATEX,HEVEA BRAZILIENSIS</t>
  </si>
  <si>
    <t>DE178</t>
  </si>
  <si>
    <t>K84 SUNFLOWER SEED</t>
  </si>
  <si>
    <t>DD052</t>
  </si>
  <si>
    <t>kyselina CITRONOVA MONOHYDRAT P.A.</t>
  </si>
  <si>
    <t>DF160</t>
  </si>
  <si>
    <t>LabScreen Mixed Class I+II 100 test</t>
  </si>
  <si>
    <t>DF501</t>
  </si>
  <si>
    <t>LABScreen Negative Control Serum</t>
  </si>
  <si>
    <t>DF438</t>
  </si>
  <si>
    <t>LABScreen Single antigen HLA Class I</t>
  </si>
  <si>
    <t>DF162</t>
  </si>
  <si>
    <t>LabScreen Single Antigen HLA II 25 test</t>
  </si>
  <si>
    <t>DH560</t>
  </si>
  <si>
    <t>LABType SSO Class I A Locus Typing Test</t>
  </si>
  <si>
    <t>DH561</t>
  </si>
  <si>
    <t>LABType SSO Class I B Locus Typing Test</t>
  </si>
  <si>
    <t>DH534</t>
  </si>
  <si>
    <t>LABType SSO Class I C Locus Typing Test</t>
  </si>
  <si>
    <t>DH535</t>
  </si>
  <si>
    <t>LABType SSO Class II DQA1 and DQB1 Locus Typing Test</t>
  </si>
  <si>
    <t>DH562</t>
  </si>
  <si>
    <t>LABType SSO DRB1 Typing Test</t>
  </si>
  <si>
    <t>DC949</t>
  </si>
  <si>
    <t>Liver5 (M2/LKM1/LC1/SLA/f-Actin)</t>
  </si>
  <si>
    <t>DD552</t>
  </si>
  <si>
    <t>Liver7 dot</t>
  </si>
  <si>
    <t>DI291</t>
  </si>
  <si>
    <t>LP - 48.48 IFC, 10-Pack</t>
  </si>
  <si>
    <t>DA816</t>
  </si>
  <si>
    <t>Luminex Sheath Fluid 20l</t>
  </si>
  <si>
    <t>801696</t>
  </si>
  <si>
    <t>-Lyzační roztok (HEM) pH=7,29 1000 ml</t>
  </si>
  <si>
    <t>DC115</t>
  </si>
  <si>
    <t>M1 Penicillium notatum</t>
  </si>
  <si>
    <t>DB888</t>
  </si>
  <si>
    <t>M2 CLADOSPORIUM HERBARUM</t>
  </si>
  <si>
    <t>DC178</t>
  </si>
  <si>
    <t>M3 ASPERGILLUS FUMIGATUS</t>
  </si>
  <si>
    <t>DC572</t>
  </si>
  <si>
    <t>M5 CANDIDA ALBICANS /YEAST/</t>
  </si>
  <si>
    <t>DB889</t>
  </si>
  <si>
    <t>M6 ALTERNARIA ALTERNATA</t>
  </si>
  <si>
    <t>DC179</t>
  </si>
  <si>
    <t>M7 BOTRYTIS CINEREA</t>
  </si>
  <si>
    <t>DA351</t>
  </si>
  <si>
    <t>MASTAZYME ANA Profile HJS</t>
  </si>
  <si>
    <t>DA350</t>
  </si>
  <si>
    <t>MASTAZYME ENA Screen 7</t>
  </si>
  <si>
    <t>DG209</t>
  </si>
  <si>
    <t>MAY-GRUNWALD</t>
  </si>
  <si>
    <t>DG069</t>
  </si>
  <si>
    <t>MicroVue C1 Inhibitor Plus EIA Kit Microvue Compl</t>
  </si>
  <si>
    <t>DG636</t>
  </si>
  <si>
    <t>MiSeq reagent kit v2 (300cycles)</t>
  </si>
  <si>
    <t>DB003</t>
  </si>
  <si>
    <t>Monkey Endomysium 12 slides x 8 wells</t>
  </si>
  <si>
    <t>DG871</t>
  </si>
  <si>
    <t>Monoclonal antibody CD41a (klon 6C9) 1 ml</t>
  </si>
  <si>
    <t>DH235</t>
  </si>
  <si>
    <t>Monoclonal antibody CD49b clone CLB-tromb/4, 10G11</t>
  </si>
  <si>
    <t>DA382</t>
  </si>
  <si>
    <t>Myositis Profile</t>
  </si>
  <si>
    <t>DG809</t>
  </si>
  <si>
    <t>N AS IgG1</t>
  </si>
  <si>
    <t>DG810</t>
  </si>
  <si>
    <t>N AS IgG2</t>
  </si>
  <si>
    <t>DB564</t>
  </si>
  <si>
    <t>N LATEX IGE MONO REAGENT</t>
  </si>
  <si>
    <t>DF339</t>
  </si>
  <si>
    <t>N Latex RF Kit 4x75</t>
  </si>
  <si>
    <t>DB970</t>
  </si>
  <si>
    <t>N REAKTION BUFFER 5000 ML</t>
  </si>
  <si>
    <t>DB563</t>
  </si>
  <si>
    <t>N RHEUMA STANDARD SL</t>
  </si>
  <si>
    <t>DB565</t>
  </si>
  <si>
    <t>N SUPPLEMENTARY REAGENT</t>
  </si>
  <si>
    <t>DB562</t>
  </si>
  <si>
    <t>N Supplementary Reagent / Precipitation 5ML</t>
  </si>
  <si>
    <t>DG003</t>
  </si>
  <si>
    <t>N/T Rheumatology Control SL/1</t>
  </si>
  <si>
    <t>DC192</t>
  </si>
  <si>
    <t>N/T RHEUMATOLOGY CONTROL. SL/2 3X1 ML</t>
  </si>
  <si>
    <t>DB158</t>
  </si>
  <si>
    <t>N/T-PROT.KTR.SL/H</t>
  </si>
  <si>
    <t>DB972</t>
  </si>
  <si>
    <t>N/T-PROT.KTR.SL/M</t>
  </si>
  <si>
    <t>DC405</t>
  </si>
  <si>
    <t>N-ALPHA1-ANTITRYPS</t>
  </si>
  <si>
    <t>DG942</t>
  </si>
  <si>
    <t>N-C3c 1x5 ml</t>
  </si>
  <si>
    <t>DG943</t>
  </si>
  <si>
    <t>N-C4 1x5 ml</t>
  </si>
  <si>
    <t>DC971</t>
  </si>
  <si>
    <t>Negativní kontr.pol., AB serum 10 ml</t>
  </si>
  <si>
    <t>DC761</t>
  </si>
  <si>
    <t>NEODISHER GK</t>
  </si>
  <si>
    <t>DE862</t>
  </si>
  <si>
    <t>Newborn calf serum 100 ml</t>
  </si>
  <si>
    <t>DB561</t>
  </si>
  <si>
    <t>N-HIGH SENSITIVITY-CRP</t>
  </si>
  <si>
    <t>DD057</t>
  </si>
  <si>
    <t>N-IGA 5 ML</t>
  </si>
  <si>
    <t>DD310</t>
  </si>
  <si>
    <t>N-IgG 5 ML</t>
  </si>
  <si>
    <t>DD235</t>
  </si>
  <si>
    <t>N-IgM 5 ml</t>
  </si>
  <si>
    <t>DG811</t>
  </si>
  <si>
    <t>N-latex IgG3</t>
  </si>
  <si>
    <t>DG812</t>
  </si>
  <si>
    <t>N-latex IgG4</t>
  </si>
  <si>
    <t>DG016</t>
  </si>
  <si>
    <t>NOVA Lite ANCA(Ethanol FHN) 20x12wells</t>
  </si>
  <si>
    <t>DG017</t>
  </si>
  <si>
    <t>NOVA Lite HEp-2 ANA 20x12 wells</t>
  </si>
  <si>
    <t>DC191</t>
  </si>
  <si>
    <t>N-PROTEIN-STAND-SL</t>
  </si>
  <si>
    <t>DI246</t>
  </si>
  <si>
    <t>Nuclease-Free Water (10 x 50 ml)</t>
  </si>
  <si>
    <t>DG807</t>
  </si>
  <si>
    <t>Olerup SSP DQB1*06</t>
  </si>
  <si>
    <t>DH216</t>
  </si>
  <si>
    <t>Olerup SSP HLA-A*66</t>
  </si>
  <si>
    <t>DC870</t>
  </si>
  <si>
    <t>O-PHENYLENEDIAMINE FREE BASE 50 TBL</t>
  </si>
  <si>
    <t>DF241</t>
  </si>
  <si>
    <t>PE-Conj Goat anti Human, 1ml</t>
  </si>
  <si>
    <t>DF440</t>
  </si>
  <si>
    <t>PE-Conjugated Streptavidin</t>
  </si>
  <si>
    <t>DD748</t>
  </si>
  <si>
    <t>PENICILLIN-STREPTOMYCIN SOL. 100 ML</t>
  </si>
  <si>
    <t>DH934</t>
  </si>
  <si>
    <t>POP-6™ Polymer for 3500/3500xL Genetic Analyzers</t>
  </si>
  <si>
    <t>DE770</t>
  </si>
  <si>
    <t>POP-6™ Polymer for 3500/3500xL Genetic Analyzers, 96 samples</t>
  </si>
  <si>
    <t>DC858</t>
  </si>
  <si>
    <t>PRIMER</t>
  </si>
  <si>
    <t>DB225</t>
  </si>
  <si>
    <t>Probe  50</t>
  </si>
  <si>
    <t>DH832</t>
  </si>
  <si>
    <t>Puregene Proteinase K (5ml)</t>
  </si>
  <si>
    <t>DD251</t>
  </si>
  <si>
    <t>QIAAMP DNA BLOOD MINI KIT /50/</t>
  </si>
  <si>
    <t>DE557</t>
  </si>
  <si>
    <t>QuantiFERON-TB GOLD Plus ELISA</t>
  </si>
  <si>
    <t>DE558</t>
  </si>
  <si>
    <t>QuantiFERON-TB GOLD Plus zkumavky (50xTB1/TB2/Nil/Mit)</t>
  </si>
  <si>
    <t>DG588</t>
  </si>
  <si>
    <t>Qubit dsDNA BR Assay kit 500r</t>
  </si>
  <si>
    <t>DI245</t>
  </si>
  <si>
    <t>Qubit dsDNA HS Assay kit 100r</t>
  </si>
  <si>
    <t>DH146</t>
  </si>
  <si>
    <t>Qubit dsDNA HS Assay Kit 500r</t>
  </si>
  <si>
    <t>DE450</t>
  </si>
  <si>
    <t>RBC Lysis (450 ml) (D-5001)</t>
  </si>
  <si>
    <t>DE289</t>
  </si>
  <si>
    <t>Reagent Kit, DNA-500 IVD</t>
  </si>
  <si>
    <t>DC242</t>
  </si>
  <si>
    <t>RF-AGM</t>
  </si>
  <si>
    <t>DF594</t>
  </si>
  <si>
    <t>Rosette Sep HLA T cell Enrichment Cocktail</t>
  </si>
  <si>
    <t>DE371</t>
  </si>
  <si>
    <t>RPMI-1640 medium,w glutamine and sodium bicarbonate 100 ml</t>
  </si>
  <si>
    <t>DC086</t>
  </si>
  <si>
    <t>SEROTEC antiCD42a (MCA594,cloneFMC-25) 0,25MG</t>
  </si>
  <si>
    <t>DE973</t>
  </si>
  <si>
    <t>Sheath Fluid (2x1)</t>
  </si>
  <si>
    <t>DA029</t>
  </si>
  <si>
    <t>Skin (Pemphigoid) Positive control</t>
  </si>
  <si>
    <t>DA030</t>
  </si>
  <si>
    <t>Skin (Pemphigus) Positive control</t>
  </si>
  <si>
    <t>DF148</t>
  </si>
  <si>
    <t>Specific IgG4 Calibrators 1 curve</t>
  </si>
  <si>
    <t>DF147</t>
  </si>
  <si>
    <t>Specific IgG4 Conjugate 48 determi</t>
  </si>
  <si>
    <t>DC189</t>
  </si>
  <si>
    <t>S-PHADIATOP</t>
  </si>
  <si>
    <t>DH288</t>
  </si>
  <si>
    <t>Sterile water 1000 ml PP</t>
  </si>
  <si>
    <t>DE426</t>
  </si>
  <si>
    <t>Stop Soln. (6x100 Det.)</t>
  </si>
  <si>
    <t>DC175</t>
  </si>
  <si>
    <t>T12 SALIX CAPREA</t>
  </si>
  <si>
    <t>DB864</t>
  </si>
  <si>
    <t>T2 ALNUS INCANA</t>
  </si>
  <si>
    <t>DE575</t>
  </si>
  <si>
    <t>T205 ELDERTREE/SAMBUCUS NIGRA</t>
  </si>
  <si>
    <t>DE652</t>
  </si>
  <si>
    <t>t215 Bet v1 (recombinant)</t>
  </si>
  <si>
    <t>DE653</t>
  </si>
  <si>
    <t>t221 rBet v2, rBet v4 (recombinant)</t>
  </si>
  <si>
    <t>DB863</t>
  </si>
  <si>
    <t>T3 BETULA VERRUCOSA</t>
  </si>
  <si>
    <t>DC174</t>
  </si>
  <si>
    <t>T4 CORYLUS AVELLANA</t>
  </si>
  <si>
    <t>DC213</t>
  </si>
  <si>
    <t>TAQ DNA POLYMERAZA 1,1 10X500U</t>
  </si>
  <si>
    <t>DA670</t>
  </si>
  <si>
    <t>Taq Polymerase</t>
  </si>
  <si>
    <t>DF497</t>
  </si>
  <si>
    <t>ThromboStep</t>
  </si>
  <si>
    <t>DE809</t>
  </si>
  <si>
    <t>Transcriptor First Strand cDNA Synthesis Kit</t>
  </si>
  <si>
    <t>DC366</t>
  </si>
  <si>
    <t>TRIZMA BASE Biotech.Performance Certified 1kg</t>
  </si>
  <si>
    <t>DD700</t>
  </si>
  <si>
    <t>UniCAP ECP Calibrators</t>
  </si>
  <si>
    <t>DE179</t>
  </si>
  <si>
    <t>W1 AMBROSIA ELATIOR</t>
  </si>
  <si>
    <t>DB867</t>
  </si>
  <si>
    <t>W20 URTICA DIOICA</t>
  </si>
  <si>
    <t>DB865</t>
  </si>
  <si>
    <t>W6 ARTEMISIA VULGARIS</t>
  </si>
  <si>
    <t>DB866</t>
  </si>
  <si>
    <t>W8 TARAXACUM VULGARE</t>
  </si>
  <si>
    <t>DD469</t>
  </si>
  <si>
    <t>W9 Plantago lanceolata</t>
  </si>
  <si>
    <t>DC498</t>
  </si>
  <si>
    <t>WASHING SOLUTION UNICAP</t>
  </si>
  <si>
    <t>DG722</t>
  </si>
  <si>
    <t>Zymo Genomic DNA Clean &amp; Concentrator (100 preps)</t>
  </si>
  <si>
    <t>DH413</t>
  </si>
  <si>
    <t>Zymo Research Quick-gDNA MiniPrep (50 preps.)</t>
  </si>
  <si>
    <t>50115040</t>
  </si>
  <si>
    <t>laboratorní materiál (Z505)</t>
  </si>
  <si>
    <t>ZI002</t>
  </si>
  <si>
    <t>ABgene R Adhesive PCR Foil 100 sheets AB-0626</t>
  </si>
  <si>
    <t>ZO380</t>
  </si>
  <si>
    <t>Analyzátor genetický ABI3500-8-Capillary Array 50cm bal. á 1 ks 4404685</t>
  </si>
  <si>
    <t>ZC036</t>
  </si>
  <si>
    <t>Baňka erlenmeyera širokohrdlá 250 ml KAVA632417106250_U</t>
  </si>
  <si>
    <t>ZO336</t>
  </si>
  <si>
    <t>Destička 96 jamek k analyzátoru ABI3500 MicroAmp Optical 96 well Reaction Plate bal. á 20 ks 4306737</t>
  </si>
  <si>
    <t>ZF243</t>
  </si>
  <si>
    <t>Destička ABgene 96-wel PCR plate non skirted AB-0600</t>
  </si>
  <si>
    <t>ZO337</t>
  </si>
  <si>
    <t>Destička pro PCR včetně krycí folie k analyzátoru LUMINEX  OneLabda PCR tray/seal bundle bal. á 25 ks OL-PCRTRAC</t>
  </si>
  <si>
    <t>ZD003</t>
  </si>
  <si>
    <t>Kádinka nízká sklo 5000 ml (213-1054) KAVO632411010956</t>
  </si>
  <si>
    <t>ZC852</t>
  </si>
  <si>
    <t>Mikrozkumavka eppendorf 1,5 ml bal. á 1000 ks 72.690.001</t>
  </si>
  <si>
    <t>ZH993</t>
  </si>
  <si>
    <t>Mikrozkumavka eppendorf DNA LoBind Tubes 1,5 ml ploché víčko bal. á 250 ks 0030108051</t>
  </si>
  <si>
    <t>ZG223</t>
  </si>
  <si>
    <t>Mikrozkumavka šroubovací 1,5 ml bal. á 500 ks U221000</t>
  </si>
  <si>
    <t>ZE156</t>
  </si>
  <si>
    <t>Mikrozkumavka šroubovací 2,0 ml stojící bal. á 500 ks SSI U234000</t>
  </si>
  <si>
    <t>ZE423</t>
  </si>
  <si>
    <t>Mikrozkumavka v proužku po 8 s připevněnými jednotlivými plochými víčky bal. á 125 proužků tj. 1000 ks P003202</t>
  </si>
  <si>
    <t>ZA455</t>
  </si>
  <si>
    <t>Sklo krycí 24 x 60 mm, á 1000 ks 2576</t>
  </si>
  <si>
    <t>ZP928</t>
  </si>
  <si>
    <t>Sklo podložní řezané myté Hanson 76 x 26 mm bal. á 50 ks. 631-1550</t>
  </si>
  <si>
    <t>ZF220</t>
  </si>
  <si>
    <t>Špička 50-1000ul FLME28053</t>
  </si>
  <si>
    <t>ZI457</t>
  </si>
  <si>
    <t>Špička Capp Expellplus 1200ul s filtrem bal. á 768 ks 5130150(5130123)</t>
  </si>
  <si>
    <t>ZH571</t>
  </si>
  <si>
    <t>Špička DF1000ST 100-1000ul bal. 10 x 96 ks F171703</t>
  </si>
  <si>
    <t>ZE250</t>
  </si>
  <si>
    <t>Špička finntip 5 ml bal. á 500 ks 9402030</t>
  </si>
  <si>
    <t>ZB605</t>
  </si>
  <si>
    <t>Špička modrá krátká manžeta 1108</t>
  </si>
  <si>
    <t>ZP443</t>
  </si>
  <si>
    <t>Špička pipetovací SARSTEDT 10 µl bezbarvá typ E bal. á 1000 ks 70.1130</t>
  </si>
  <si>
    <t>ZP448</t>
  </si>
  <si>
    <t>Špička pipetovací SARSTEDT 10 µl; bezbarvá typ J bal. á 1000 ks 70.1116</t>
  </si>
  <si>
    <t>ZB290</t>
  </si>
  <si>
    <t>Špička pipetovací SARSTEDT 200 µl bezbarvá typ A bal. á 500 ks 70.760.002</t>
  </si>
  <si>
    <t>ZO908</t>
  </si>
  <si>
    <t>Špička pipetovací Sartorius Biohit 50-1200ul 10 x 96 ks nesterilní single tray PP 4059.9017</t>
  </si>
  <si>
    <t>ZB861</t>
  </si>
  <si>
    <t>Špička pipetovací standard Tips 0,1-10 ul 0030000811</t>
  </si>
  <si>
    <t>ZE262</t>
  </si>
  <si>
    <t>Špička žlutá 1-200ul bal. á 1000 ks FLME28052</t>
  </si>
  <si>
    <t>ZC054</t>
  </si>
  <si>
    <t>Válec odměrný vysoký sklo 100 ml d713880</t>
  </si>
  <si>
    <t>ZJ071</t>
  </si>
  <si>
    <t>Vialka 10 ml SNAPCAP 50 x 22 mm bal. á 200 ks (548-0621) VWRI548-0621</t>
  </si>
  <si>
    <t>ZJ070</t>
  </si>
  <si>
    <t>Vialka s krimplovacím víčkem 5 ml 40 x 20 mm bal. á 200 ks (548-0555) VWRI548-0555</t>
  </si>
  <si>
    <t>ZM940</t>
  </si>
  <si>
    <t>Víčko bílé na šroubovací eppendorfky bal. 500 ks U201100.B</t>
  </si>
  <si>
    <t>ZN844</t>
  </si>
  <si>
    <t>Víčko čiré na šroubovací eppendorfky bal. 500 ks U201100.N</t>
  </si>
  <si>
    <t>ZD093</t>
  </si>
  <si>
    <t>Zkumavka falcon 5 ml nesterilní 12 x 75 mm bal. á 1000 ks 352008</t>
  </si>
  <si>
    <t>ZN439</t>
  </si>
  <si>
    <t>Zkumavka mikrocentrifugační 1,7 ml bez víčka superClear biol-proof bal. á 500 ks 211-0032</t>
  </si>
  <si>
    <t>ZB366</t>
  </si>
  <si>
    <t>Zkumavka PS 10 ml nesterilní á 2000 ks 400912</t>
  </si>
  <si>
    <t>ZA815</t>
  </si>
  <si>
    <t>Zkumavka PS 15 ml nesterilní bal. á 1200 ks 400913</t>
  </si>
  <si>
    <t>ZI765</t>
  </si>
  <si>
    <t>Zkumavka PS 15 ml sterilní se zátkou s kulatým dnem bal. á 20 ks Z1331000020115</t>
  </si>
  <si>
    <t>ZC796</t>
  </si>
  <si>
    <t>Zkumavka zamražovací 2 ml stoj. vnější á 100 ks R529231</t>
  </si>
  <si>
    <t>ZC590</t>
  </si>
  <si>
    <t>Zkumavky centrifugační 50 ml á 360 ks 91050</t>
  </si>
  <si>
    <t>50115050</t>
  </si>
  <si>
    <t>obvazový materiál (Z502)</t>
  </si>
  <si>
    <t>ZA413</t>
  </si>
  <si>
    <t>Kompresa gáza 10 x 10 cm/100 ks nesterilní 06003</t>
  </si>
  <si>
    <t>ZC854</t>
  </si>
  <si>
    <t>Kompresa NT 7,5 x 7,5 cm/2 ks sterilní 26510</t>
  </si>
  <si>
    <t>ZB404</t>
  </si>
  <si>
    <t>Náplast cosmos 8 cm x 1 m 5403353</t>
  </si>
  <si>
    <t>ZI558</t>
  </si>
  <si>
    <t>Náplast curapor   7 x   5 cm 32912  (22120,  náhrada za cosmopor )</t>
  </si>
  <si>
    <t>ZD103</t>
  </si>
  <si>
    <t>Náplast omniplast 2,5 cm x 9,2 m 9004530</t>
  </si>
  <si>
    <t>ZN366</t>
  </si>
  <si>
    <t>Náplast poinjekční elastická tkaná jednotl. baleno 19 mm x 72 mm P-CURE1972ELAST</t>
  </si>
  <si>
    <t>ZQ117</t>
  </si>
  <si>
    <t>Náplast transparentní Airoplast cívka 2,5 cm x 9,14 m (náhrada za transpore) P-AIRO2591</t>
  </si>
  <si>
    <t>ZF352</t>
  </si>
  <si>
    <t>Náplast transpore bílá 2,50 cm x 9,14 m bal. á 12 ks 1534-1</t>
  </si>
  <si>
    <t>ZN475</t>
  </si>
  <si>
    <t>Obinadlo elastické universal   8 cm x 5 m 1323100312</t>
  </si>
  <si>
    <t>ZL995</t>
  </si>
  <si>
    <t>Obinadlo hyrofilní sterilní  6 cm x 5 m  004310190</t>
  </si>
  <si>
    <t>ZL996</t>
  </si>
  <si>
    <t>Obinadlo hyrofilní sterilní  8 cm x 5 m  004310182</t>
  </si>
  <si>
    <t>ZA314</t>
  </si>
  <si>
    <t>Obinadlo idealast-haft 8 cm x   4 m 9311113</t>
  </si>
  <si>
    <t>ZL789</t>
  </si>
  <si>
    <t>Obvaz sterilní hotový č. 2 A4091360</t>
  </si>
  <si>
    <t>ZL999</t>
  </si>
  <si>
    <t>Rychloobvaz 8 x 4 cm 001445510</t>
  </si>
  <si>
    <t>ZA444</t>
  </si>
  <si>
    <t>Tampon nesterilní stáčený 20 x 19 cm bez RTG nití bal. á 100 ks 1320300404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</si>
  <si>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</si>
  <si>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</si>
  <si>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</si>
  <si>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</si>
  <si>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</si>
  <si>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</si>
  <si>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ZH997</t>
  </si>
  <si>
    <t>Destička PCR-TWIN. tec. PCR Plate 96 skirted bezbarvé á 25 ks 0030128648</t>
  </si>
  <si>
    <t>ZB455</t>
  </si>
  <si>
    <t>Destička terasakiho  bal. á 200 ks 400919</t>
  </si>
  <si>
    <t>ZB771</t>
  </si>
  <si>
    <t>Držák jehly základní 450201</t>
  </si>
  <si>
    <t>ZH443</t>
  </si>
  <si>
    <t>Kyveta měřící 60 x 5 segmentů OVIB31</t>
  </si>
  <si>
    <t>ZD001</t>
  </si>
  <si>
    <t>Kyveta ředící OVIC11</t>
  </si>
  <si>
    <t>ZB118</t>
  </si>
  <si>
    <t>Microwell plates NUN 269620</t>
  </si>
  <si>
    <t>ZF159</t>
  </si>
  <si>
    <t>Nádoba na kontaminovaný odpad 1 l 15-0002</t>
  </si>
  <si>
    <t>ZF192</t>
  </si>
  <si>
    <t>Nádoba na kontaminovaný odpad 4 l 15-0004</t>
  </si>
  <si>
    <t>ZK726</t>
  </si>
  <si>
    <t>Nádoba na kontaminovaný odpad PBS 12 l 2041300431302 (I003501400)</t>
  </si>
  <si>
    <t>ZC298</t>
  </si>
  <si>
    <t>Nástavec combitips plus 1,0 ml bal. á 100 ks 0030089430</t>
  </si>
  <si>
    <t>ZG977</t>
  </si>
  <si>
    <t>Nástavec pipetovací podtlakový do 10 ml 331850990347</t>
  </si>
  <si>
    <t>ZI030</t>
  </si>
  <si>
    <t>Papírek filtrační typ Cyto-Tek průměr 6 mm bal. á 200 ks 4333</t>
  </si>
  <si>
    <t>ZE837</t>
  </si>
  <si>
    <t>Pipeta pasteurova 3 ml nesterilní bal. á 500 ks 331690270550</t>
  </si>
  <si>
    <t>ZB862</t>
  </si>
  <si>
    <t>Pipeta serologická 10 ml á 200 ks 94010</t>
  </si>
  <si>
    <t>ZM089</t>
  </si>
  <si>
    <t>Pipeta serologická 25 ml á 100 ks 94024</t>
  </si>
  <si>
    <t>ZM867</t>
  </si>
  <si>
    <t>Pipeta serologická 5 ml bal. á 500 ks 86.1253.001</t>
  </si>
  <si>
    <t>ZD285</t>
  </si>
  <si>
    <t>Platíčko Elisa 96 jamek á 40 ks microlon ploché dno 655061</t>
  </si>
  <si>
    <t>ZC002</t>
  </si>
  <si>
    <t>Stojan na zkumavky PP o průměru 13 - 16 mm, pro 40 ks zkumavek ELISA metoda (212-8332) NALG5930-0016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</si>
  <si>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</si>
  <si>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</si>
  <si>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</si>
  <si>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</si>
  <si>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</si>
  <si>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</si>
  <si>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ZA749</t>
  </si>
  <si>
    <t>Stříkačka injekční 3-dílná 50 ml LL Omnifix Solo 4617509F</t>
  </si>
  <si>
    <t>ZP300</t>
  </si>
  <si>
    <t>Škrtidlo se sponou pro dospělé bez latexu modré délka 400 mm 09820-B</t>
  </si>
  <si>
    <t>ZB789</t>
  </si>
  <si>
    <t>Víčko k mikrotitr.destičce 400921</t>
  </si>
  <si>
    <t>ZE091</t>
  </si>
  <si>
    <t>Zátka k plast. zkumavkám FLME21341</t>
  </si>
  <si>
    <t>ZF091</t>
  </si>
  <si>
    <t>Zátka k plastovým zkumavkám FLME21301</t>
  </si>
  <si>
    <t>ZB758</t>
  </si>
  <si>
    <t>Zkumavka 9 ml K3 edta NR 455036</t>
  </si>
  <si>
    <t>ZB759</t>
  </si>
  <si>
    <t>Zkumavka červená 8 ml gel 455071</t>
  </si>
  <si>
    <t>ZB763</t>
  </si>
  <si>
    <t>Zkumavka červená 9 ml 455092</t>
  </si>
  <si>
    <t>ZK695</t>
  </si>
  <si>
    <t>Zkumavka jednorázová PP 5 ml bal. á 250 ks bez uzávěru FLME21010</t>
  </si>
  <si>
    <t>ZK696</t>
  </si>
  <si>
    <t>Zkumavka jednorázová PS 5 ml 13 x 75 mm nesterilní bal. á 500 ks bez uzávěru FLME21057</t>
  </si>
  <si>
    <t>ZJ188</t>
  </si>
  <si>
    <t>Zkumavka S-Monovette® 4,9 ml Serum+gel 04.1935</t>
  </si>
  <si>
    <t>ZB764</t>
  </si>
  <si>
    <t>Zkumavka zelená 4 ml 454051</t>
  </si>
  <si>
    <t>ZB766</t>
  </si>
  <si>
    <t>Zkumavka zelená 9 ml 455084</t>
  </si>
  <si>
    <t>50115065</t>
  </si>
  <si>
    <t>ZPr - vpichovací materiál (Z530)</t>
  </si>
  <si>
    <t>ZC305</t>
  </si>
  <si>
    <t>Jehla injekční 0,4 x 20 mm šedá 4657705</t>
  </si>
  <si>
    <t>ZA999</t>
  </si>
  <si>
    <t>Jehla injekční 0,5 x 16 mm oranžová 4657853</t>
  </si>
  <si>
    <t>ZA834</t>
  </si>
  <si>
    <t>Jehla injekční 0,7 x 40 mm černá 4660021</t>
  </si>
  <si>
    <t>ZB768</t>
  </si>
  <si>
    <t>Jehla vakuová 216/38 mm zelená 450076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</si>
  <si>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</si>
  <si>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</si>
  <si>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</si>
  <si>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</si>
  <si>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</si>
  <si>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</si>
  <si>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</si>
  <si>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</si>
  <si>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</si>
  <si>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</si>
  <si>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</si>
  <si>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bez pudru nesterilní basic modré M bal. á 200 ks 44751</t>
  </si>
  <si>
    <t>Spotřeba zdravotnického materiálu - orientační přehled</t>
  </si>
  <si>
    <t>2 VŠ NLZP</t>
  </si>
  <si>
    <t>3 NLZP</t>
  </si>
  <si>
    <t>4 THP</t>
  </si>
  <si>
    <t>5 Dohody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</si>
  <si>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</si>
  <si>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</si>
  <si>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</si>
  <si>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</si>
  <si>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</si>
  <si>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</si>
  <si>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</si>
  <si>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</si>
  <si>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</si>
  <si>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</si>
  <si>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</si>
  <si>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</si>
  <si>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specialisté</t>
  </si>
  <si>
    <t>biomedicínští technici</t>
  </si>
  <si>
    <t>odborní pracovníci v lab. metodách</t>
  </si>
  <si>
    <t>abs. stud. oboru přirodověd. zaměření</t>
  </si>
  <si>
    <t>všeobecné sestry bez dohl.</t>
  </si>
  <si>
    <t>zdravotní laboranti</t>
  </si>
  <si>
    <t>biotechničtí asistenti</t>
  </si>
  <si>
    <t>laboratorní asistenti</t>
  </si>
  <si>
    <t>sanitáři</t>
  </si>
  <si>
    <t>THP</t>
  </si>
  <si>
    <t>dohody</t>
  </si>
  <si>
    <t>Specializovaná ambulantní péče</t>
  </si>
  <si>
    <t>816 - Laboratoř lékařské genetiky</t>
  </si>
  <si>
    <t>Ambulantní péče ve vyjmenovaných odbornostech (§9) *</t>
  </si>
  <si>
    <t>813 - Laboratoř alergologická a imunologická</t>
  </si>
  <si>
    <t>Zdravotní výkony vykázané na pracovišti v rámci ambulantní péče *</t>
  </si>
  <si>
    <t>beze jména</t>
  </si>
  <si>
    <t>4143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</si>
  <si>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</si>
  <si>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</si>
  <si>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</si>
  <si>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</si>
  <si>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813</t>
  </si>
  <si>
    <t>V</t>
  </si>
  <si>
    <t>82241</t>
  </si>
  <si>
    <t>DETEKCE IN VITRO STIMULACE T LYMFOCYTŮ SPECIFICKÝM</t>
  </si>
  <si>
    <t>86213</t>
  </si>
  <si>
    <t xml:space="preserve">URČOVÁNÍ HLA ANTIGENŮ I. TŘÍDY - KOMBINOVANÝ SET  </t>
  </si>
  <si>
    <t>URČOVÁNÍ HLA ANTIGENŮ I. TŘÍDY - KOMBINOVANÝ SET</t>
  </si>
  <si>
    <t>86217</t>
  </si>
  <si>
    <t xml:space="preserve">URČOVÁNÍ HLA-B 27                                 </t>
  </si>
  <si>
    <t>URČOVÁNÍ HLA-B 27</t>
  </si>
  <si>
    <t>86323</t>
  </si>
  <si>
    <t xml:space="preserve">CROSS - MATCH DÁRCŮ JEDNODUCHÝ A PRODLOUŽENÝ      </t>
  </si>
  <si>
    <t>CROSS - MATCH DÁRCŮ JEDNODUCHÝ A PRODLOUŽENÝ</t>
  </si>
  <si>
    <t>86327</t>
  </si>
  <si>
    <t xml:space="preserve">CROSS MATCH S DTT                                 </t>
  </si>
  <si>
    <t>CROSS MATCH S DTT</t>
  </si>
  <si>
    <t>86413</t>
  </si>
  <si>
    <t>SCREENING PROTILÁTEK NA PANELU 30TI DÁRCŮ</t>
  </si>
  <si>
    <t xml:space="preserve">SCREENING PROTILÁTEK NA PANELU 30TI DÁRCŮ         </t>
  </si>
  <si>
    <t>86421</t>
  </si>
  <si>
    <t xml:space="preserve">ROZMRAZOVÁNÍ LYMFOCYTŮ                            </t>
  </si>
  <si>
    <t>ROZMRAZOVÁNÍ LYMFOCYTŮ</t>
  </si>
  <si>
    <t>91111</t>
  </si>
  <si>
    <t xml:space="preserve">STANOVENÍ IgG1 RID                                </t>
  </si>
  <si>
    <t>STANOVENÍ IgG1 RID</t>
  </si>
  <si>
    <t>91116</t>
  </si>
  <si>
    <t xml:space="preserve">STANOVENÍ IgG4 RID                                </t>
  </si>
  <si>
    <t>STANOVENÍ IgG4 RID</t>
  </si>
  <si>
    <t>91131</t>
  </si>
  <si>
    <t xml:space="preserve">STANOVENÍ IgA                                     </t>
  </si>
  <si>
    <t>STANOVENÍ IgA</t>
  </si>
  <si>
    <t>91161</t>
  </si>
  <si>
    <t xml:space="preserve">STANOVENÍ C4 SLOŽKY KOMPLEMENTU                   </t>
  </si>
  <si>
    <t>STANOVENÍ C4 SLOŽKY KOMPLEMENTU</t>
  </si>
  <si>
    <t>91171</t>
  </si>
  <si>
    <t xml:space="preserve">STANOVENÍ IgG ELISA                               </t>
  </si>
  <si>
    <t>STANOVENÍ IgG ELISA</t>
  </si>
  <si>
    <t>91211</t>
  </si>
  <si>
    <t xml:space="preserve">STANOVENÍ IgG PROTI POTRAVINOVÝM ALERGENŮM ELISA  </t>
  </si>
  <si>
    <t>STANOVENÍ IgG PROTI POTRAVINOVÝM ALERGENŮM ELISA</t>
  </si>
  <si>
    <t>91237</t>
  </si>
  <si>
    <t>STANOVENÍ SPECIFICKÉHO IMUNOGLOBULINU E (IgE) PROT</t>
  </si>
  <si>
    <t>91241</t>
  </si>
  <si>
    <t>STANOVENÍ SPECIFICKÉHO IgG4 PROTI JEDNOTLIVÝM ALER</t>
  </si>
  <si>
    <t>91261</t>
  </si>
  <si>
    <t xml:space="preserve">STANOVENÍ ANTI ENA Ab ELISA                       </t>
  </si>
  <si>
    <t>STANOVENÍ ANTI ENA Ab ELISA</t>
  </si>
  <si>
    <t>91267</t>
  </si>
  <si>
    <t xml:space="preserve">STANOVENÍ ANTI Sm Ab ELISA                        </t>
  </si>
  <si>
    <t>STANOVENÍ ANTI Sm Ab ELISA</t>
  </si>
  <si>
    <t>91271</t>
  </si>
  <si>
    <t>STANOVENÍ ANTI Scl-70 Ab ELISA</t>
  </si>
  <si>
    <t xml:space="preserve">STANOVENÍ ANTI Scl-70 Ab ELISA                    </t>
  </si>
  <si>
    <t>91277</t>
  </si>
  <si>
    <t>STANOVENÍ ANTI-MPO ELISA</t>
  </si>
  <si>
    <t xml:space="preserve">STANOVENÍ ANTI-MPO ELISA                          </t>
  </si>
  <si>
    <t>91285</t>
  </si>
  <si>
    <t xml:space="preserve">STANOVENÍ REVMATOIDNÍHO FAKTORU IgM ELISA         </t>
  </si>
  <si>
    <t>STANOVENÍ REVMATOIDNÍHO FAKTORU IgM ELISA</t>
  </si>
  <si>
    <t>91287</t>
  </si>
  <si>
    <t>STANOVENÍ REVMATOIDNÍHO FAKTORU IgG ELISA</t>
  </si>
  <si>
    <t xml:space="preserve">STANOVENÍ REVMATOIDNÍHO FAKTORU IgG ELISA         </t>
  </si>
  <si>
    <t>91317</t>
  </si>
  <si>
    <t>PRŮKAZ ANTINUKLEÁRNÍCH PROTILÁTEK IF</t>
  </si>
  <si>
    <t xml:space="preserve">PRŮKAZ ANTINUKLEÁRNÍCH PROTILÁTEK IF              </t>
  </si>
  <si>
    <t>91427</t>
  </si>
  <si>
    <t>IZOLACE MONONUKLEÁRŮ Z PERIFERNÍ KRVE GRADIENTOVOU</t>
  </si>
  <si>
    <t>91431</t>
  </si>
  <si>
    <t>ZVLÁŠTĚ NÁROČNÉ IZOLACE BUNĚK GRADIENTOVOU CENTRIF</t>
  </si>
  <si>
    <t>91451</t>
  </si>
  <si>
    <t>STANOVENÍ OPSONOFAGOCYTÁRNÍHO INDEXU INGESCÍ MIKRO</t>
  </si>
  <si>
    <t>91487</t>
  </si>
  <si>
    <t>DETEKCE AUTOPROTILÁTEK METODOU NEPŘÍMÉ IMUNOFLUORE</t>
  </si>
  <si>
    <t>91501</t>
  </si>
  <si>
    <t>STANOVENÍ HLADIN REVMATOIDNÍHO FAKTORU (RF) NEFELO</t>
  </si>
  <si>
    <t>91557</t>
  </si>
  <si>
    <t>URČENÍ SPECIFICITY ANTI-HLA PROTILÁTEK V SÉRU METO</t>
  </si>
  <si>
    <t>91567</t>
  </si>
  <si>
    <t>IMUNOANALYTICKÉ STANOVENÍ AUTOPROTILÁTEK</t>
  </si>
  <si>
    <t xml:space="preserve">IMUNOANALYTICKÉ STANOVENÍ AUTOPROTILÁTEK          </t>
  </si>
  <si>
    <t>94191</t>
  </si>
  <si>
    <t xml:space="preserve">FOTOGRAFIE GELU                                   </t>
  </si>
  <si>
    <t>FOTOGRAFIE GELU</t>
  </si>
  <si>
    <t>97111</t>
  </si>
  <si>
    <t xml:space="preserve">SEPARACE SÉRA NEBO PLAZMY                         </t>
  </si>
  <si>
    <t>SEPARACE SÉRA NEBO PLAZMY</t>
  </si>
  <si>
    <t>86123</t>
  </si>
  <si>
    <t>STATIM - CROSS MATCH NEPŘÍBUZNÝCH DÁRCŮ JEDNODUCHÝ</t>
  </si>
  <si>
    <t>91439</t>
  </si>
  <si>
    <t>IMUNOFENOTYPIZACE BUNĚČNÝCH SUBPOPULACÍ DLE POVRCH</t>
  </si>
  <si>
    <t>94119</t>
  </si>
  <si>
    <t xml:space="preserve">IZOLACE A UCHOVÁNÍ LIDSKÉ DNA (RNA)               </t>
  </si>
  <si>
    <t>91153</t>
  </si>
  <si>
    <t xml:space="preserve">STANOVENÍ  C - REAKTIVNÍHO PROTEINU               </t>
  </si>
  <si>
    <t>STANOVENÍ  C - REAKTIVNÍHO PROTEINU</t>
  </si>
  <si>
    <t>09119</t>
  </si>
  <si>
    <t xml:space="preserve">ODBĚR KRVE ZE ŽÍLY U DOSPĚLÉHO NEBO DÍTĚTE NAD 10 </t>
  </si>
  <si>
    <t>91565</t>
  </si>
  <si>
    <t>IMUNOANALYTICKÉ STANOVENÍ AUTOPROTILÁTEK PROTI TKÁ</t>
  </si>
  <si>
    <t>91323</t>
  </si>
  <si>
    <t>PRŮKAZ ANCA IF</t>
  </si>
  <si>
    <t xml:space="preserve">PRŮKAZ ANCA IF                                    </t>
  </si>
  <si>
    <t>91355</t>
  </si>
  <si>
    <t xml:space="preserve">STANOVENÍ CIK METODOU PEG-IKEM                    </t>
  </si>
  <si>
    <t>STANOVENÍ CIK METODOU PEG-IKEM</t>
  </si>
  <si>
    <t>22321</t>
  </si>
  <si>
    <t>URČENÍ SPECIFITY TROMBOCYTÁRNÍ PROTILÁTKY</t>
  </si>
  <si>
    <t xml:space="preserve">URČENÍ SPECIFITY TROMBOCYTÁRNÍ PROTILÁTKY         </t>
  </si>
  <si>
    <t>91129</t>
  </si>
  <si>
    <t xml:space="preserve">STANOVENÍ IgG                                     </t>
  </si>
  <si>
    <t>STANOVENÍ IgG</t>
  </si>
  <si>
    <t>91173</t>
  </si>
  <si>
    <t xml:space="preserve">STANOVENÍ IgA ELISA                               </t>
  </si>
  <si>
    <t>STANOVENÍ IgA ELISA</t>
  </si>
  <si>
    <t>91259</t>
  </si>
  <si>
    <t>STANOVENÍ ANTI NUKLEOHISTON Ab ELISA</t>
  </si>
  <si>
    <t xml:space="preserve">STANOVENÍ ANTI NUKLEOHISTON Ab ELISA              </t>
  </si>
  <si>
    <t>91189</t>
  </si>
  <si>
    <t xml:space="preserve">STANOVENÍ IgE                                     </t>
  </si>
  <si>
    <t>STANOVENÍ IgE</t>
  </si>
  <si>
    <t>91133</t>
  </si>
  <si>
    <t xml:space="preserve">STANOVENÍ IgM                                     </t>
  </si>
  <si>
    <t>STANOVENÍ IgM</t>
  </si>
  <si>
    <t>91493</t>
  </si>
  <si>
    <t>IMUNOANALYTICKÉ STANOVENÍ AUTOPROTILÁTEK PROTI SPE</t>
  </si>
  <si>
    <t>91265</t>
  </si>
  <si>
    <t xml:space="preserve">STANOVENÍ ANTI SS-B/La Ab ELISA                   </t>
  </si>
  <si>
    <t>STANOVENÍ ANTI SS-B/La Ab ELISA</t>
  </si>
  <si>
    <t>91263</t>
  </si>
  <si>
    <t>STANOVENÍ ANTI SS-A/Ro Ab ELISA</t>
  </si>
  <si>
    <t xml:space="preserve">STANOVENÍ ANTI SS-A/Ro Ab ELISA                   </t>
  </si>
  <si>
    <t>94193</t>
  </si>
  <si>
    <t xml:space="preserve">ELEKTROFORÉZA NUKLEOVÝCH KYSELIN                  </t>
  </si>
  <si>
    <t>ELEKTROFORÉZA NUKLEOVÝCH KYSELIN</t>
  </si>
  <si>
    <t>91255</t>
  </si>
  <si>
    <t xml:space="preserve">STANOVENÍ ANTI ss-DNA Ab ELISA                    </t>
  </si>
  <si>
    <t>STANOVENÍ ANTI ss-DNA Ab ELISA</t>
  </si>
  <si>
    <t>91279</t>
  </si>
  <si>
    <t xml:space="preserve">STANOVENÍ ANTI-PR3 ELISA                          </t>
  </si>
  <si>
    <t>STANOVENÍ ANTI-PR3 ELISA</t>
  </si>
  <si>
    <t>91253</t>
  </si>
  <si>
    <t>STANOVENÍ ANTI ds-DNA Ab ELISA</t>
  </si>
  <si>
    <t xml:space="preserve">STANOVENÍ ANTI ds-DNA Ab ELISA                    </t>
  </si>
  <si>
    <t>91289</t>
  </si>
  <si>
    <t xml:space="preserve">STANOVENÍ REVMATOIDNÍHO FAKTORU IgA ELISA         </t>
  </si>
  <si>
    <t>STANOVENÍ REVMATOIDNÍHO FAKTORU IgA ELISA</t>
  </si>
  <si>
    <t>91115</t>
  </si>
  <si>
    <t xml:space="preserve">STANOVENÍ IgG3 RID                                </t>
  </si>
  <si>
    <t>STANOVENÍ IgG3 RID</t>
  </si>
  <si>
    <t>94199</t>
  </si>
  <si>
    <t xml:space="preserve">AMPLIFIKACE METODOU PCR                           </t>
  </si>
  <si>
    <t>91159</t>
  </si>
  <si>
    <t xml:space="preserve">STANOVENÍ C3 SLOŽKY KOMPLEMENTU                   </t>
  </si>
  <si>
    <t>STANOVENÍ C3 SLOŽKY KOMPLEMENTU</t>
  </si>
  <si>
    <t>91239</t>
  </si>
  <si>
    <t>STANOVENÍ EOSINOFILNÍHO KATIONICKÉHO PROTEINU (ECP</t>
  </si>
  <si>
    <t>91489</t>
  </si>
  <si>
    <t>IMUNOANALYTICKÉ STANOVENÍ AUTOPROTILÁTEK PROTI LKM</t>
  </si>
  <si>
    <t>94123</t>
  </si>
  <si>
    <t xml:space="preserve">PCR ANALÝZA LIDSKÉ DNA                            </t>
  </si>
  <si>
    <t>91199</t>
  </si>
  <si>
    <t xml:space="preserve">STANOVENÍ IgA PROTI POTRAVINOVÝM ALERGENŮM ELISA  </t>
  </si>
  <si>
    <t>STANOVENÍ IgA PROTI POTRAVINOVÝM ALERGENŮM ELISA</t>
  </si>
  <si>
    <t>91235</t>
  </si>
  <si>
    <t>STANOVENÍ SPECIFICKÉHO IgE PROTI JEDNOTLIVÝM ALERG</t>
  </si>
  <si>
    <t>94215</t>
  </si>
  <si>
    <t xml:space="preserve">DOT BLOTTING DNA                                  </t>
  </si>
  <si>
    <t>91269</t>
  </si>
  <si>
    <t>STANOVENÍ ANTI U1-RNP Ab ELISA</t>
  </si>
  <si>
    <t xml:space="preserve">STANOVENÍ ANTI U1-RNP Ab ELISA                    </t>
  </si>
  <si>
    <t>22217</t>
  </si>
  <si>
    <t xml:space="preserve">SCREENINGOVÉ VYŠETŘENÍ TROMBOCYTÁRNÍCH PROTILÁTEK </t>
  </si>
  <si>
    <t>91149</t>
  </si>
  <si>
    <t>STANOVENÍ A1 - ANTITRYPSINU</t>
  </si>
  <si>
    <t xml:space="preserve">STANOVENÍ A1 - ANTITRYPSINU                       </t>
  </si>
  <si>
    <t>91113</t>
  </si>
  <si>
    <t xml:space="preserve">STANOVENÍ IgG2 RID                                </t>
  </si>
  <si>
    <t>STANOVENÍ IgG2 RID</t>
  </si>
  <si>
    <t>86419</t>
  </si>
  <si>
    <t xml:space="preserve">ZMRAŽOVÁNÍ A UCHOVÁVÁNÍ LYMFOCYTŮ STUPŇOVITĚ      </t>
  </si>
  <si>
    <t>ZMRAŽOVÁNÍ A UCHOVÁVÁNÍ LYMFOCYTŮ STUPŇOVITĚ</t>
  </si>
  <si>
    <t>91273</t>
  </si>
  <si>
    <t xml:space="preserve">STANOVENÍ ANTI GBM Ab ELISA                       </t>
  </si>
  <si>
    <t>STANOVENÍ ANTI GBM Ab ELISA</t>
  </si>
  <si>
    <t>91559</t>
  </si>
  <si>
    <t>86415</t>
  </si>
  <si>
    <t>SCREENING PROTILÁTEK NA PANELU 100 DÁRCŮ POMOCÍ DT</t>
  </si>
  <si>
    <t>86425</t>
  </si>
  <si>
    <t>URČENÍ SPECIFICITY PROTILÁTKY V SÉRU</t>
  </si>
  <si>
    <t xml:space="preserve">URČENÍ SPECIFICITY PROTILÁTKY V SÉRU              </t>
  </si>
  <si>
    <t>91125</t>
  </si>
  <si>
    <t xml:space="preserve">STANOVENÍ INHIBITORU C1 ESTERÁZY RID              </t>
  </si>
  <si>
    <t>STANOVENÍ INHIBITORU C1 ESTERÁZY RID</t>
  </si>
  <si>
    <t>91363</t>
  </si>
  <si>
    <t>STANOVENÍ AKTIVITY INHIBITORU C1 ESTERÁZY</t>
  </si>
  <si>
    <t xml:space="preserve">STANOVENÍ AKTIVITY INHIBITORU C1 ESTERÁZY         </t>
  </si>
  <si>
    <t>91579</t>
  </si>
  <si>
    <t>MOLEKULÁRNĚ GENETICKÁ TYPIZACE JEDNOHO HLA GENU (L</t>
  </si>
  <si>
    <t>91581</t>
  </si>
  <si>
    <t>MOLEKULÁRNE GENETICKÁ TYPIZACE JEDNOHO HLA GENU (L</t>
  </si>
  <si>
    <t>91583</t>
  </si>
  <si>
    <t>STANOVENÍ PROTILÁTEK PROTI HLA ANTIGENŮM XMAP TECH</t>
  </si>
  <si>
    <t>91584</t>
  </si>
  <si>
    <t>STANOVENÍ SPECIFITY ANTI-HLA PROTILÁTEK XMAP TECHN</t>
  </si>
  <si>
    <t>91197</t>
  </si>
  <si>
    <t xml:space="preserve">STANOVENÍ CYTOKINU ELISA                          </t>
  </si>
  <si>
    <t>STANOVENÍ CYTOKINU ELISA</t>
  </si>
  <si>
    <t>816</t>
  </si>
  <si>
    <t>94235</t>
  </si>
  <si>
    <t>IZOLACE NUKLEOVÝCH KYSELIN (DNA, RNA) Z MALÉHO MNO</t>
  </si>
  <si>
    <t>94223</t>
  </si>
  <si>
    <t>PŘÍMÁ SEKVENACE DNA LIDSKÉHO SOMATICKÉHO GENOMU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</si>
  <si>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</si>
  <si>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</si>
  <si>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</si>
  <si>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</si>
  <si>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</si>
  <si>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</si>
  <si>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</si>
  <si>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</si>
  <si>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</si>
  <si>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</si>
  <si>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</si>
  <si>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</si>
  <si>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</si>
  <si>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</si>
  <si>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</si>
  <si>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</si>
  <si>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</si>
  <si>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</si>
  <si>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</si>
  <si>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</si>
  <si>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</si>
  <si>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</si>
  <si>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</si>
  <si>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</si>
  <si>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</si>
  <si>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</si>
  <si>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</si>
  <si>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</si>
  <si>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</si>
  <si>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</si>
  <si>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</si>
  <si>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</si>
  <si>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</si>
  <si>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</si>
  <si>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</si>
  <si>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86113</t>
  </si>
  <si>
    <t>STATIM CROSS - MATCH NEPŘÍBUZNÝCH DÁRCŮ JEDNODUCHÝ</t>
  </si>
  <si>
    <t>08</t>
  </si>
  <si>
    <t>10</t>
  </si>
  <si>
    <t>86243</t>
  </si>
  <si>
    <t>URČOVÁNÍ HLA HAPLOTYPŮ A GENOTYPU Z RODINNÉ STUDIE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</si>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</sst>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3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87" xfId="0" applyNumberFormat="1" applyFont="1" applyFill="1" applyBorder="1"/>
    <xf numFmtId="169" fontId="33" fillId="0" borderId="82" xfId="0" applyNumberFormat="1" applyFont="1" applyFill="1" applyBorder="1"/>
    <xf numFmtId="0" fontId="40" fillId="0" borderId="81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  <tableStyle name="TableStyleMedium2 2" pivot="0" count="7">
      <tableStyleElement type="wholeTable" dxfId="95"/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firstColumnStripe" dxfId="8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2.0544312463872036</c:v>
                </c:pt>
                <c:pt idx="1">
                  <c:v>1.7410920379939494</c:v>
                </c:pt>
                <c:pt idx="2">
                  <c:v>1.5838399369739391</c:v>
                </c:pt>
                <c:pt idx="3">
                  <c:v>1.6543507708441465</c:v>
                </c:pt>
                <c:pt idx="4">
                  <c:v>1.6090587584597931</c:v>
                </c:pt>
                <c:pt idx="5">
                  <c:v>1.5774359725006888</c:v>
                </c:pt>
                <c:pt idx="6">
                  <c:v>1.4389415163321109</c:v>
                </c:pt>
                <c:pt idx="7">
                  <c:v>1.4448828168643013</c:v>
                </c:pt>
                <c:pt idx="8">
                  <c:v>1.4380158033769712</c:v>
                </c:pt>
                <c:pt idx="9">
                  <c:v>1.4035130519176953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432128"/>
        <c:axId val="8214430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1.3227396037852279</c:v>
                </c:pt>
                <c:pt idx="1">
                  <c:v>1.3227396037852279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430496"/>
        <c:axId val="821443552"/>
      </c:scatterChart>
      <c:catAx>
        <c:axId val="82143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144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14430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21432128"/>
        <c:crosses val="autoZero"/>
        <c:crossBetween val="between"/>
      </c:valAx>
      <c:valAx>
        <c:axId val="8214304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21443552"/>
        <c:crosses val="max"/>
        <c:crossBetween val="midCat"/>
      </c:valAx>
      <c:valAx>
        <c:axId val="8214435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2143049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4" totalsRowShown="0" headerRowDxfId="88" tableBorderDxfId="87">
  <autoFilter ref="A7:S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6"/>
    <tableColumn id="2" name="popis" dataDxfId="85"/>
    <tableColumn id="3" name="01 uv_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69">
      <calculatedColumnFormula>IF(Tabulka[[#This Row],[15_vzpl]]=0,"",Tabulka[[#This Row],[14_vzsk]]/Tabulka[[#This Row],[15_vzpl]])</calculatedColumnFormula>
    </tableColumn>
    <tableColumn id="20" name="17_vzroz" dataDxfId="6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73" totalsRowShown="0">
  <autoFilter ref="C3:S17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265</v>
      </c>
      <c r="B2" s="46"/>
    </row>
    <row r="3" spans="1:3" ht="14.4" customHeight="1" thickBot="1" x14ac:dyDescent="0.35">
      <c r="A3" s="325" t="s">
        <v>139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135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267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" customHeight="1" x14ac:dyDescent="0.3">
      <c r="A13" s="146" t="str">
        <f t="shared" si="2"/>
        <v>LŽ Statim</v>
      </c>
      <c r="B13" s="254" t="s">
        <v>191</v>
      </c>
      <c r="C13" s="47" t="s">
        <v>201</v>
      </c>
    </row>
    <row r="14" spans="1:3" ht="14.4" customHeight="1" x14ac:dyDescent="0.3">
      <c r="A14" s="146" t="str">
        <f t="shared" si="2"/>
        <v>Léky Recepty</v>
      </c>
      <c r="B14" s="90" t="s">
        <v>137</v>
      </c>
      <c r="C14" s="47" t="s">
        <v>115</v>
      </c>
    </row>
    <row r="15" spans="1:3" ht="14.4" customHeight="1" x14ac:dyDescent="0.3">
      <c r="A15" s="146" t="str">
        <f t="shared" si="2"/>
        <v>LRp Lékaři</v>
      </c>
      <c r="B15" s="90" t="s">
        <v>145</v>
      </c>
      <c r="C15" s="47" t="s">
        <v>146</v>
      </c>
    </row>
    <row r="16" spans="1:3" ht="14.4" customHeight="1" x14ac:dyDescent="0.3">
      <c r="A16" s="146" t="str">
        <f t="shared" si="2"/>
        <v>LRp Detail</v>
      </c>
      <c r="B16" s="90" t="s">
        <v>514</v>
      </c>
      <c r="C16" s="47" t="s">
        <v>116</v>
      </c>
    </row>
    <row r="17" spans="1:3" ht="28.8" customHeight="1" x14ac:dyDescent="0.3">
      <c r="A17" s="146" t="str">
        <f t="shared" si="2"/>
        <v>LRp PL</v>
      </c>
      <c r="B17" s="590" t="s">
        <v>515</v>
      </c>
      <c r="C17" s="47" t="s">
        <v>142</v>
      </c>
    </row>
    <row r="18" spans="1:3" ht="14.4" customHeight="1" x14ac:dyDescent="0.3">
      <c r="A18" s="146" t="str">
        <f>HYPERLINK("#'"&amp;C18&amp;"'!A1",C18)</f>
        <v>LRp PL Detail</v>
      </c>
      <c r="B18" s="90" t="s">
        <v>522</v>
      </c>
      <c r="C18" s="47" t="s">
        <v>143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" customHeight="1" x14ac:dyDescent="0.3">
      <c r="A20" s="146" t="str">
        <f t="shared" si="2"/>
        <v>MŽ Detail</v>
      </c>
      <c r="B20" s="90" t="s">
        <v>1503</v>
      </c>
      <c r="C20" s="47" t="s">
        <v>118</v>
      </c>
    </row>
    <row r="21" spans="1:3" ht="14.4" customHeight="1" thickBot="1" x14ac:dyDescent="0.3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8" t="s">
        <v>109</v>
      </c>
      <c r="B23" s="326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1535</v>
      </c>
      <c r="C24" s="47" t="s">
        <v>122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1540</v>
      </c>
      <c r="C25" s="47" t="s">
        <v>204</v>
      </c>
    </row>
    <row r="26" spans="1:3" ht="14.4" customHeight="1" x14ac:dyDescent="0.3">
      <c r="A26" s="146" t="str">
        <f t="shared" si="4"/>
        <v>ZV Vykáz.-A Detail</v>
      </c>
      <c r="B26" s="90" t="s">
        <v>1754</v>
      </c>
      <c r="C26" s="47" t="s">
        <v>123</v>
      </c>
    </row>
    <row r="27" spans="1:3" ht="14.4" customHeight="1" x14ac:dyDescent="0.3">
      <c r="A27" s="267" t="str">
        <f>HYPERLINK("#'"&amp;C27&amp;"'!A1",C27)</f>
        <v>ZV Vykáz.-A Det.Lék.</v>
      </c>
      <c r="B27" s="90" t="s">
        <v>1755</v>
      </c>
      <c r="C27" s="47" t="s">
        <v>208</v>
      </c>
    </row>
    <row r="28" spans="1:3" ht="14.4" customHeight="1" x14ac:dyDescent="0.3">
      <c r="A28" s="146" t="str">
        <f t="shared" si="4"/>
        <v>ZV Vykáz.-H</v>
      </c>
      <c r="B28" s="90" t="s">
        <v>126</v>
      </c>
      <c r="C28" s="47" t="s">
        <v>124</v>
      </c>
    </row>
    <row r="29" spans="1:3" ht="14.4" customHeight="1" x14ac:dyDescent="0.3">
      <c r="A29" s="146" t="str">
        <f t="shared" si="4"/>
        <v>ZV Vykáz.-H Detail</v>
      </c>
      <c r="B29" s="90" t="s">
        <v>1811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41</v>
      </c>
      <c r="B5" s="488" t="s">
        <v>478</v>
      </c>
      <c r="C5" s="491">
        <v>1722.23</v>
      </c>
      <c r="D5" s="491">
        <v>10</v>
      </c>
      <c r="E5" s="491">
        <v>831.29</v>
      </c>
      <c r="F5" s="537">
        <v>0.48268233627332002</v>
      </c>
      <c r="G5" s="491">
        <v>5</v>
      </c>
      <c r="H5" s="537">
        <v>0.5</v>
      </c>
      <c r="I5" s="491">
        <v>890.93999999999994</v>
      </c>
      <c r="J5" s="537">
        <v>0.51731766372667987</v>
      </c>
      <c r="K5" s="491">
        <v>5</v>
      </c>
      <c r="L5" s="537">
        <v>0.5</v>
      </c>
      <c r="M5" s="491" t="s">
        <v>68</v>
      </c>
      <c r="N5" s="150"/>
    </row>
    <row r="6" spans="1:14" ht="14.4" customHeight="1" x14ac:dyDescent="0.3">
      <c r="A6" s="487">
        <v>41</v>
      </c>
      <c r="B6" s="488" t="s">
        <v>479</v>
      </c>
      <c r="C6" s="491">
        <v>1722.23</v>
      </c>
      <c r="D6" s="491">
        <v>10</v>
      </c>
      <c r="E6" s="491">
        <v>831.29</v>
      </c>
      <c r="F6" s="537">
        <v>0.48268233627332002</v>
      </c>
      <c r="G6" s="491">
        <v>5</v>
      </c>
      <c r="H6" s="537">
        <v>0.5</v>
      </c>
      <c r="I6" s="491">
        <v>890.93999999999994</v>
      </c>
      <c r="J6" s="537">
        <v>0.51731766372667987</v>
      </c>
      <c r="K6" s="491">
        <v>5</v>
      </c>
      <c r="L6" s="537">
        <v>0.5</v>
      </c>
      <c r="M6" s="491" t="s">
        <v>1</v>
      </c>
      <c r="N6" s="150"/>
    </row>
    <row r="7" spans="1:14" ht="14.4" customHeight="1" x14ac:dyDescent="0.3">
      <c r="A7" s="487" t="s">
        <v>443</v>
      </c>
      <c r="B7" s="488" t="s">
        <v>3</v>
      </c>
      <c r="C7" s="491">
        <v>1722.23</v>
      </c>
      <c r="D7" s="491">
        <v>10</v>
      </c>
      <c r="E7" s="491">
        <v>831.29</v>
      </c>
      <c r="F7" s="537">
        <v>0.48268233627332002</v>
      </c>
      <c r="G7" s="491">
        <v>5</v>
      </c>
      <c r="H7" s="537">
        <v>0.5</v>
      </c>
      <c r="I7" s="491">
        <v>890.93999999999994</v>
      </c>
      <c r="J7" s="537">
        <v>0.51731766372667987</v>
      </c>
      <c r="K7" s="491">
        <v>5</v>
      </c>
      <c r="L7" s="537">
        <v>0.5</v>
      </c>
      <c r="M7" s="491" t="s">
        <v>450</v>
      </c>
      <c r="N7" s="150"/>
    </row>
    <row r="9" spans="1:14" ht="14.4" customHeight="1" x14ac:dyDescent="0.3">
      <c r="A9" s="487">
        <v>41</v>
      </c>
      <c r="B9" s="488" t="s">
        <v>478</v>
      </c>
      <c r="C9" s="491" t="s">
        <v>445</v>
      </c>
      <c r="D9" s="491" t="s">
        <v>445</v>
      </c>
      <c r="E9" s="491" t="s">
        <v>445</v>
      </c>
      <c r="F9" s="537" t="s">
        <v>445</v>
      </c>
      <c r="G9" s="491" t="s">
        <v>445</v>
      </c>
      <c r="H9" s="537" t="s">
        <v>445</v>
      </c>
      <c r="I9" s="491" t="s">
        <v>445</v>
      </c>
      <c r="J9" s="537" t="s">
        <v>445</v>
      </c>
      <c r="K9" s="491" t="s">
        <v>445</v>
      </c>
      <c r="L9" s="537" t="s">
        <v>445</v>
      </c>
      <c r="M9" s="491" t="s">
        <v>68</v>
      </c>
      <c r="N9" s="150"/>
    </row>
    <row r="10" spans="1:14" ht="14.4" customHeight="1" x14ac:dyDescent="0.3">
      <c r="A10" s="487" t="s">
        <v>480</v>
      </c>
      <c r="B10" s="488" t="s">
        <v>479</v>
      </c>
      <c r="C10" s="491">
        <v>1722.23</v>
      </c>
      <c r="D10" s="491">
        <v>10</v>
      </c>
      <c r="E10" s="491">
        <v>831.29</v>
      </c>
      <c r="F10" s="537">
        <v>0.48268233627332002</v>
      </c>
      <c r="G10" s="491">
        <v>5</v>
      </c>
      <c r="H10" s="537">
        <v>0.5</v>
      </c>
      <c r="I10" s="491">
        <v>890.93999999999994</v>
      </c>
      <c r="J10" s="537">
        <v>0.51731766372667987</v>
      </c>
      <c r="K10" s="491">
        <v>5</v>
      </c>
      <c r="L10" s="537">
        <v>0.5</v>
      </c>
      <c r="M10" s="491" t="s">
        <v>1</v>
      </c>
      <c r="N10" s="150"/>
    </row>
    <row r="11" spans="1:14" ht="14.4" customHeight="1" x14ac:dyDescent="0.3">
      <c r="A11" s="487" t="s">
        <v>480</v>
      </c>
      <c r="B11" s="488" t="s">
        <v>481</v>
      </c>
      <c r="C11" s="491">
        <v>1722.23</v>
      </c>
      <c r="D11" s="491">
        <v>10</v>
      </c>
      <c r="E11" s="491">
        <v>831.29</v>
      </c>
      <c r="F11" s="537">
        <v>0.48268233627332002</v>
      </c>
      <c r="G11" s="491">
        <v>5</v>
      </c>
      <c r="H11" s="537">
        <v>0.5</v>
      </c>
      <c r="I11" s="491">
        <v>890.93999999999994</v>
      </c>
      <c r="J11" s="537">
        <v>0.51731766372667987</v>
      </c>
      <c r="K11" s="491">
        <v>5</v>
      </c>
      <c r="L11" s="537">
        <v>0.5</v>
      </c>
      <c r="M11" s="491" t="s">
        <v>454</v>
      </c>
      <c r="N11" s="150"/>
    </row>
    <row r="12" spans="1:14" ht="14.4" customHeight="1" x14ac:dyDescent="0.3">
      <c r="A12" s="487" t="s">
        <v>445</v>
      </c>
      <c r="B12" s="488" t="s">
        <v>445</v>
      </c>
      <c r="C12" s="491" t="s">
        <v>445</v>
      </c>
      <c r="D12" s="491" t="s">
        <v>445</v>
      </c>
      <c r="E12" s="491" t="s">
        <v>445</v>
      </c>
      <c r="F12" s="537" t="s">
        <v>445</v>
      </c>
      <c r="G12" s="491" t="s">
        <v>445</v>
      </c>
      <c r="H12" s="537" t="s">
        <v>445</v>
      </c>
      <c r="I12" s="491" t="s">
        <v>445</v>
      </c>
      <c r="J12" s="537" t="s">
        <v>445</v>
      </c>
      <c r="K12" s="491" t="s">
        <v>445</v>
      </c>
      <c r="L12" s="537" t="s">
        <v>445</v>
      </c>
      <c r="M12" s="491" t="s">
        <v>455</v>
      </c>
      <c r="N12" s="150"/>
    </row>
    <row r="13" spans="1:14" ht="14.4" customHeight="1" x14ac:dyDescent="0.3">
      <c r="A13" s="487" t="s">
        <v>443</v>
      </c>
      <c r="B13" s="488" t="s">
        <v>482</v>
      </c>
      <c r="C13" s="491">
        <v>1722.23</v>
      </c>
      <c r="D13" s="491">
        <v>10</v>
      </c>
      <c r="E13" s="491">
        <v>831.29</v>
      </c>
      <c r="F13" s="537">
        <v>0.48268233627332002</v>
      </c>
      <c r="G13" s="491">
        <v>5</v>
      </c>
      <c r="H13" s="537">
        <v>0.5</v>
      </c>
      <c r="I13" s="491">
        <v>890.93999999999994</v>
      </c>
      <c r="J13" s="537">
        <v>0.51731766372667987</v>
      </c>
      <c r="K13" s="491">
        <v>5</v>
      </c>
      <c r="L13" s="537">
        <v>0.5</v>
      </c>
      <c r="M13" s="491" t="s">
        <v>450</v>
      </c>
      <c r="N13" s="150"/>
    </row>
    <row r="14" spans="1:14" ht="14.4" customHeight="1" x14ac:dyDescent="0.3">
      <c r="A14" s="538" t="s">
        <v>242</v>
      </c>
    </row>
    <row r="15" spans="1:14" ht="14.4" customHeight="1" x14ac:dyDescent="0.3">
      <c r="A15" s="539" t="s">
        <v>483</v>
      </c>
    </row>
    <row r="16" spans="1:14" ht="14.4" customHeight="1" x14ac:dyDescent="0.3">
      <c r="A16" s="538" t="s">
        <v>484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" customHeight="1" thickBot="1" x14ac:dyDescent="0.35">
      <c r="A4" s="519" t="s">
        <v>134</v>
      </c>
      <c r="B4" s="520" t="s">
        <v>19</v>
      </c>
      <c r="C4" s="543"/>
      <c r="D4" s="520" t="s">
        <v>20</v>
      </c>
      <c r="E4" s="543"/>
      <c r="F4" s="520" t="s">
        <v>19</v>
      </c>
      <c r="G4" s="523" t="s">
        <v>2</v>
      </c>
      <c r="H4" s="520" t="s">
        <v>20</v>
      </c>
      <c r="I4" s="523" t="s">
        <v>2</v>
      </c>
      <c r="J4" s="520" t="s">
        <v>19</v>
      </c>
      <c r="K4" s="523" t="s">
        <v>2</v>
      </c>
      <c r="L4" s="520" t="s">
        <v>20</v>
      </c>
      <c r="M4" s="524" t="s">
        <v>2</v>
      </c>
    </row>
    <row r="5" spans="1:13" ht="14.4" customHeight="1" x14ac:dyDescent="0.3">
      <c r="A5" s="540" t="s">
        <v>485</v>
      </c>
      <c r="B5" s="533">
        <v>394.04999999999995</v>
      </c>
      <c r="C5" s="499">
        <v>1</v>
      </c>
      <c r="D5" s="545">
        <v>3</v>
      </c>
      <c r="E5" s="550" t="s">
        <v>485</v>
      </c>
      <c r="F5" s="533">
        <v>394.04999999999995</v>
      </c>
      <c r="G5" s="525">
        <v>1</v>
      </c>
      <c r="H5" s="503">
        <v>3</v>
      </c>
      <c r="I5" s="526">
        <v>1</v>
      </c>
      <c r="J5" s="553"/>
      <c r="K5" s="525">
        <v>0</v>
      </c>
      <c r="L5" s="503"/>
      <c r="M5" s="526">
        <v>0</v>
      </c>
    </row>
    <row r="6" spans="1:13" ht="14.4" customHeight="1" x14ac:dyDescent="0.3">
      <c r="A6" s="541" t="s">
        <v>486</v>
      </c>
      <c r="B6" s="544">
        <v>1093.0999999999999</v>
      </c>
      <c r="C6" s="506">
        <v>1</v>
      </c>
      <c r="D6" s="546">
        <v>3</v>
      </c>
      <c r="E6" s="551" t="s">
        <v>486</v>
      </c>
      <c r="F6" s="544">
        <v>437.24</v>
      </c>
      <c r="G6" s="548">
        <v>0.4</v>
      </c>
      <c r="H6" s="510">
        <v>2</v>
      </c>
      <c r="I6" s="549">
        <v>0.66666666666666663</v>
      </c>
      <c r="J6" s="554">
        <v>655.86</v>
      </c>
      <c r="K6" s="548">
        <v>0.60000000000000009</v>
      </c>
      <c r="L6" s="510">
        <v>1</v>
      </c>
      <c r="M6" s="549">
        <v>0.33333333333333331</v>
      </c>
    </row>
    <row r="7" spans="1:13" ht="14.4" customHeight="1" thickBot="1" x14ac:dyDescent="0.35">
      <c r="A7" s="542" t="s">
        <v>487</v>
      </c>
      <c r="B7" s="534">
        <v>235.08</v>
      </c>
      <c r="C7" s="513">
        <v>1</v>
      </c>
      <c r="D7" s="547">
        <v>4</v>
      </c>
      <c r="E7" s="552" t="s">
        <v>487</v>
      </c>
      <c r="F7" s="534"/>
      <c r="G7" s="527">
        <v>0</v>
      </c>
      <c r="H7" s="517"/>
      <c r="I7" s="528">
        <v>0</v>
      </c>
      <c r="J7" s="555">
        <v>235.08</v>
      </c>
      <c r="K7" s="527">
        <v>1</v>
      </c>
      <c r="L7" s="517">
        <v>4</v>
      </c>
      <c r="M7" s="528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514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1722.23</v>
      </c>
      <c r="N3" s="66">
        <f>SUBTOTAL(9,N7:N1048576)</f>
        <v>12</v>
      </c>
      <c r="O3" s="66">
        <f>SUBTOTAL(9,O7:O1048576)</f>
        <v>10</v>
      </c>
      <c r="P3" s="66">
        <f>SUBTOTAL(9,P7:P1048576)</f>
        <v>831.29</v>
      </c>
      <c r="Q3" s="67">
        <f>IF(M3=0,0,P3/M3)</f>
        <v>0.48268233627332002</v>
      </c>
      <c r="R3" s="66">
        <f>SUBTOTAL(9,R7:R1048576)</f>
        <v>5</v>
      </c>
      <c r="S3" s="67">
        <f>IF(N3=0,0,R3/N3)</f>
        <v>0.41666666666666669</v>
      </c>
      <c r="T3" s="66">
        <f>SUBTOTAL(9,T7:T1048576)</f>
        <v>5</v>
      </c>
      <c r="U3" s="68">
        <f>IF(O3=0,0,T3/O3)</f>
        <v>0.5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56" t="s">
        <v>23</v>
      </c>
      <c r="B6" s="557" t="s">
        <v>5</v>
      </c>
      <c r="C6" s="556" t="s">
        <v>24</v>
      </c>
      <c r="D6" s="557" t="s">
        <v>6</v>
      </c>
      <c r="E6" s="557" t="s">
        <v>147</v>
      </c>
      <c r="F6" s="557" t="s">
        <v>25</v>
      </c>
      <c r="G6" s="557" t="s">
        <v>26</v>
      </c>
      <c r="H6" s="557" t="s">
        <v>8</v>
      </c>
      <c r="I6" s="557" t="s">
        <v>10</v>
      </c>
      <c r="J6" s="557" t="s">
        <v>11</v>
      </c>
      <c r="K6" s="557" t="s">
        <v>12</v>
      </c>
      <c r="L6" s="557" t="s">
        <v>27</v>
      </c>
      <c r="M6" s="558" t="s">
        <v>14</v>
      </c>
      <c r="N6" s="559" t="s">
        <v>28</v>
      </c>
      <c r="O6" s="559" t="s">
        <v>28</v>
      </c>
      <c r="P6" s="559" t="s">
        <v>14</v>
      </c>
      <c r="Q6" s="559" t="s">
        <v>2</v>
      </c>
      <c r="R6" s="559" t="s">
        <v>28</v>
      </c>
      <c r="S6" s="559" t="s">
        <v>2</v>
      </c>
      <c r="T6" s="559" t="s">
        <v>28</v>
      </c>
      <c r="U6" s="560" t="s">
        <v>2</v>
      </c>
    </row>
    <row r="7" spans="1:21" ht="14.4" customHeight="1" x14ac:dyDescent="0.3">
      <c r="A7" s="561">
        <v>41</v>
      </c>
      <c r="B7" s="562" t="s">
        <v>478</v>
      </c>
      <c r="C7" s="562" t="s">
        <v>480</v>
      </c>
      <c r="D7" s="563" t="s">
        <v>512</v>
      </c>
      <c r="E7" s="564" t="s">
        <v>485</v>
      </c>
      <c r="F7" s="562" t="s">
        <v>479</v>
      </c>
      <c r="G7" s="562" t="s">
        <v>488</v>
      </c>
      <c r="H7" s="562" t="s">
        <v>513</v>
      </c>
      <c r="I7" s="562" t="s">
        <v>489</v>
      </c>
      <c r="J7" s="562" t="s">
        <v>490</v>
      </c>
      <c r="K7" s="562" t="s">
        <v>491</v>
      </c>
      <c r="L7" s="565">
        <v>170.52</v>
      </c>
      <c r="M7" s="565">
        <v>170.52</v>
      </c>
      <c r="N7" s="562">
        <v>1</v>
      </c>
      <c r="O7" s="566">
        <v>1</v>
      </c>
      <c r="P7" s="565">
        <v>170.52</v>
      </c>
      <c r="Q7" s="567">
        <v>1</v>
      </c>
      <c r="R7" s="562">
        <v>1</v>
      </c>
      <c r="S7" s="567">
        <v>1</v>
      </c>
      <c r="T7" s="566">
        <v>1</v>
      </c>
      <c r="U7" s="122">
        <v>1</v>
      </c>
    </row>
    <row r="8" spans="1:21" ht="14.4" customHeight="1" x14ac:dyDescent="0.3">
      <c r="A8" s="505">
        <v>41</v>
      </c>
      <c r="B8" s="506" t="s">
        <v>478</v>
      </c>
      <c r="C8" s="506" t="s">
        <v>480</v>
      </c>
      <c r="D8" s="568" t="s">
        <v>512</v>
      </c>
      <c r="E8" s="569" t="s">
        <v>485</v>
      </c>
      <c r="F8" s="506" t="s">
        <v>479</v>
      </c>
      <c r="G8" s="506" t="s">
        <v>492</v>
      </c>
      <c r="H8" s="506" t="s">
        <v>445</v>
      </c>
      <c r="I8" s="506" t="s">
        <v>493</v>
      </c>
      <c r="J8" s="506" t="s">
        <v>494</v>
      </c>
      <c r="K8" s="506" t="s">
        <v>495</v>
      </c>
      <c r="L8" s="507">
        <v>159.16999999999999</v>
      </c>
      <c r="M8" s="507">
        <v>159.16999999999999</v>
      </c>
      <c r="N8" s="506">
        <v>1</v>
      </c>
      <c r="O8" s="570">
        <v>1</v>
      </c>
      <c r="P8" s="507">
        <v>159.16999999999999</v>
      </c>
      <c r="Q8" s="548">
        <v>1</v>
      </c>
      <c r="R8" s="506">
        <v>1</v>
      </c>
      <c r="S8" s="548">
        <v>1</v>
      </c>
      <c r="T8" s="570">
        <v>1</v>
      </c>
      <c r="U8" s="549">
        <v>1</v>
      </c>
    </row>
    <row r="9" spans="1:21" ht="14.4" customHeight="1" x14ac:dyDescent="0.3">
      <c r="A9" s="505">
        <v>41</v>
      </c>
      <c r="B9" s="506" t="s">
        <v>478</v>
      </c>
      <c r="C9" s="506" t="s">
        <v>480</v>
      </c>
      <c r="D9" s="568" t="s">
        <v>512</v>
      </c>
      <c r="E9" s="569" t="s">
        <v>485</v>
      </c>
      <c r="F9" s="506" t="s">
        <v>479</v>
      </c>
      <c r="G9" s="506" t="s">
        <v>496</v>
      </c>
      <c r="H9" s="506" t="s">
        <v>445</v>
      </c>
      <c r="I9" s="506" t="s">
        <v>497</v>
      </c>
      <c r="J9" s="506" t="s">
        <v>498</v>
      </c>
      <c r="K9" s="506" t="s">
        <v>499</v>
      </c>
      <c r="L9" s="507">
        <v>64.36</v>
      </c>
      <c r="M9" s="507">
        <v>64.36</v>
      </c>
      <c r="N9" s="506">
        <v>1</v>
      </c>
      <c r="O9" s="570">
        <v>1</v>
      </c>
      <c r="P9" s="507">
        <v>64.36</v>
      </c>
      <c r="Q9" s="548">
        <v>1</v>
      </c>
      <c r="R9" s="506">
        <v>1</v>
      </c>
      <c r="S9" s="548">
        <v>1</v>
      </c>
      <c r="T9" s="570">
        <v>1</v>
      </c>
      <c r="U9" s="549">
        <v>1</v>
      </c>
    </row>
    <row r="10" spans="1:21" ht="14.4" customHeight="1" x14ac:dyDescent="0.3">
      <c r="A10" s="505">
        <v>41</v>
      </c>
      <c r="B10" s="506" t="s">
        <v>478</v>
      </c>
      <c r="C10" s="506" t="s">
        <v>480</v>
      </c>
      <c r="D10" s="568" t="s">
        <v>512</v>
      </c>
      <c r="E10" s="569" t="s">
        <v>487</v>
      </c>
      <c r="F10" s="506" t="s">
        <v>479</v>
      </c>
      <c r="G10" s="506" t="s">
        <v>500</v>
      </c>
      <c r="H10" s="506" t="s">
        <v>445</v>
      </c>
      <c r="I10" s="506" t="s">
        <v>501</v>
      </c>
      <c r="J10" s="506" t="s">
        <v>502</v>
      </c>
      <c r="K10" s="506" t="s">
        <v>503</v>
      </c>
      <c r="L10" s="507">
        <v>58.77</v>
      </c>
      <c r="M10" s="507">
        <v>117.54</v>
      </c>
      <c r="N10" s="506">
        <v>2</v>
      </c>
      <c r="O10" s="570">
        <v>2</v>
      </c>
      <c r="P10" s="507"/>
      <c r="Q10" s="548">
        <v>0</v>
      </c>
      <c r="R10" s="506"/>
      <c r="S10" s="548">
        <v>0</v>
      </c>
      <c r="T10" s="570"/>
      <c r="U10" s="549">
        <v>0</v>
      </c>
    </row>
    <row r="11" spans="1:21" ht="14.4" customHeight="1" x14ac:dyDescent="0.3">
      <c r="A11" s="505">
        <v>41</v>
      </c>
      <c r="B11" s="506" t="s">
        <v>478</v>
      </c>
      <c r="C11" s="506" t="s">
        <v>480</v>
      </c>
      <c r="D11" s="568" t="s">
        <v>512</v>
      </c>
      <c r="E11" s="569" t="s">
        <v>487</v>
      </c>
      <c r="F11" s="506" t="s">
        <v>479</v>
      </c>
      <c r="G11" s="506" t="s">
        <v>504</v>
      </c>
      <c r="H11" s="506" t="s">
        <v>513</v>
      </c>
      <c r="I11" s="506" t="s">
        <v>505</v>
      </c>
      <c r="J11" s="506" t="s">
        <v>506</v>
      </c>
      <c r="K11" s="506" t="s">
        <v>507</v>
      </c>
      <c r="L11" s="507">
        <v>58.77</v>
      </c>
      <c r="M11" s="507">
        <v>117.54</v>
      </c>
      <c r="N11" s="506">
        <v>2</v>
      </c>
      <c r="O11" s="570">
        <v>2</v>
      </c>
      <c r="P11" s="507"/>
      <c r="Q11" s="548">
        <v>0</v>
      </c>
      <c r="R11" s="506"/>
      <c r="S11" s="548">
        <v>0</v>
      </c>
      <c r="T11" s="570"/>
      <c r="U11" s="549">
        <v>0</v>
      </c>
    </row>
    <row r="12" spans="1:21" ht="14.4" customHeight="1" thickBot="1" x14ac:dyDescent="0.35">
      <c r="A12" s="512">
        <v>41</v>
      </c>
      <c r="B12" s="513" t="s">
        <v>478</v>
      </c>
      <c r="C12" s="513" t="s">
        <v>480</v>
      </c>
      <c r="D12" s="571" t="s">
        <v>512</v>
      </c>
      <c r="E12" s="572" t="s">
        <v>486</v>
      </c>
      <c r="F12" s="513" t="s">
        <v>479</v>
      </c>
      <c r="G12" s="513" t="s">
        <v>508</v>
      </c>
      <c r="H12" s="513" t="s">
        <v>513</v>
      </c>
      <c r="I12" s="513" t="s">
        <v>509</v>
      </c>
      <c r="J12" s="513" t="s">
        <v>510</v>
      </c>
      <c r="K12" s="513" t="s">
        <v>511</v>
      </c>
      <c r="L12" s="514">
        <v>218.62</v>
      </c>
      <c r="M12" s="514">
        <v>1093.0999999999999</v>
      </c>
      <c r="N12" s="513">
        <v>5</v>
      </c>
      <c r="O12" s="573">
        <v>3</v>
      </c>
      <c r="P12" s="514">
        <v>437.24</v>
      </c>
      <c r="Q12" s="527">
        <v>0.4</v>
      </c>
      <c r="R12" s="513">
        <v>2</v>
      </c>
      <c r="S12" s="527">
        <v>0.4</v>
      </c>
      <c r="T12" s="573">
        <v>2</v>
      </c>
      <c r="U12" s="528">
        <v>0.66666666666666663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515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265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74" t="s">
        <v>160</v>
      </c>
      <c r="B4" s="575" t="s">
        <v>14</v>
      </c>
      <c r="C4" s="576" t="s">
        <v>2</v>
      </c>
      <c r="D4" s="575" t="s">
        <v>14</v>
      </c>
      <c r="E4" s="576" t="s">
        <v>2</v>
      </c>
      <c r="F4" s="577" t="s">
        <v>14</v>
      </c>
    </row>
    <row r="5" spans="1:6" ht="14.4" customHeight="1" x14ac:dyDescent="0.3">
      <c r="A5" s="587" t="s">
        <v>485</v>
      </c>
      <c r="B5" s="116"/>
      <c r="C5" s="567">
        <v>0</v>
      </c>
      <c r="D5" s="116">
        <v>170.52</v>
      </c>
      <c r="E5" s="567">
        <v>1</v>
      </c>
      <c r="F5" s="578">
        <v>170.52</v>
      </c>
    </row>
    <row r="6" spans="1:6" ht="14.4" customHeight="1" x14ac:dyDescent="0.3">
      <c r="A6" s="588" t="s">
        <v>486</v>
      </c>
      <c r="B6" s="510"/>
      <c r="C6" s="548">
        <v>0</v>
      </c>
      <c r="D6" s="510">
        <v>1093.0999999999999</v>
      </c>
      <c r="E6" s="548">
        <v>1</v>
      </c>
      <c r="F6" s="511">
        <v>1093.0999999999999</v>
      </c>
    </row>
    <row r="7" spans="1:6" ht="14.4" customHeight="1" thickBot="1" x14ac:dyDescent="0.35">
      <c r="A7" s="589" t="s">
        <v>487</v>
      </c>
      <c r="B7" s="579"/>
      <c r="C7" s="580">
        <v>0</v>
      </c>
      <c r="D7" s="579">
        <v>117.54</v>
      </c>
      <c r="E7" s="580">
        <v>1</v>
      </c>
      <c r="F7" s="581">
        <v>117.54</v>
      </c>
    </row>
    <row r="8" spans="1:6" ht="14.4" customHeight="1" thickBot="1" x14ac:dyDescent="0.35">
      <c r="A8" s="583" t="s">
        <v>3</v>
      </c>
      <c r="B8" s="584"/>
      <c r="C8" s="585">
        <v>0</v>
      </c>
      <c r="D8" s="584">
        <v>1381.1599999999999</v>
      </c>
      <c r="E8" s="585">
        <v>1</v>
      </c>
      <c r="F8" s="586">
        <v>1381.1599999999999</v>
      </c>
    </row>
    <row r="9" spans="1:6" ht="14.4" customHeight="1" thickBot="1" x14ac:dyDescent="0.35"/>
    <row r="10" spans="1:6" ht="14.4" customHeight="1" x14ac:dyDescent="0.3">
      <c r="A10" s="587" t="s">
        <v>516</v>
      </c>
      <c r="B10" s="116"/>
      <c r="C10" s="567">
        <v>0</v>
      </c>
      <c r="D10" s="116">
        <v>1093.0999999999999</v>
      </c>
      <c r="E10" s="567">
        <v>1</v>
      </c>
      <c r="F10" s="578">
        <v>1093.0999999999999</v>
      </c>
    </row>
    <row r="11" spans="1:6" ht="14.4" customHeight="1" x14ac:dyDescent="0.3">
      <c r="A11" s="588" t="s">
        <v>517</v>
      </c>
      <c r="B11" s="510"/>
      <c r="C11" s="548">
        <v>0</v>
      </c>
      <c r="D11" s="510">
        <v>117.54</v>
      </c>
      <c r="E11" s="548">
        <v>1</v>
      </c>
      <c r="F11" s="511">
        <v>117.54</v>
      </c>
    </row>
    <row r="12" spans="1:6" ht="14.4" customHeight="1" thickBot="1" x14ac:dyDescent="0.35">
      <c r="A12" s="589" t="s">
        <v>518</v>
      </c>
      <c r="B12" s="579"/>
      <c r="C12" s="580">
        <v>0</v>
      </c>
      <c r="D12" s="579">
        <v>170.52</v>
      </c>
      <c r="E12" s="580">
        <v>1</v>
      </c>
      <c r="F12" s="581">
        <v>170.52</v>
      </c>
    </row>
    <row r="13" spans="1:6" ht="14.4" customHeight="1" thickBot="1" x14ac:dyDescent="0.35">
      <c r="A13" s="583" t="s">
        <v>3</v>
      </c>
      <c r="B13" s="584"/>
      <c r="C13" s="585">
        <v>0</v>
      </c>
      <c r="D13" s="584">
        <v>1381.1599999999999</v>
      </c>
      <c r="E13" s="585">
        <v>1</v>
      </c>
      <c r="F13" s="586">
        <v>1381.1599999999999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{12E9796B-E339-466C-9852-3A41CD2161FD}</x14:id>
        </ext>
      </extLst>
    </cfRule>
  </conditionalFormatting>
  <conditionalFormatting sqref="F10:F1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{8B9F5F1F-BBE0-4735-984A-8E2EC6A473CF}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E9796B-E339-466C-9852-3A41CD2161F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8B9F5F1F-BBE0-4735-984A-8E2EC6A473C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522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8</v>
      </c>
      <c r="J3" s="43">
        <f>SUBTOTAL(9,J6:J1048576)</f>
        <v>1381.1599999999999</v>
      </c>
      <c r="K3" s="44">
        <f>IF(M3=0,0,J3/M3)</f>
        <v>1</v>
      </c>
      <c r="L3" s="43">
        <f>SUBTOTAL(9,L6:L1048576)</f>
        <v>8</v>
      </c>
      <c r="M3" s="45">
        <f>SUBTOTAL(9,M6:M1048576)</f>
        <v>1381.1599999999999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74" t="s">
        <v>134</v>
      </c>
      <c r="B5" s="591" t="s">
        <v>130</v>
      </c>
      <c r="C5" s="591" t="s">
        <v>70</v>
      </c>
      <c r="D5" s="591" t="s">
        <v>131</v>
      </c>
      <c r="E5" s="591" t="s">
        <v>132</v>
      </c>
      <c r="F5" s="592" t="s">
        <v>28</v>
      </c>
      <c r="G5" s="592" t="s">
        <v>14</v>
      </c>
      <c r="H5" s="576" t="s">
        <v>133</v>
      </c>
      <c r="I5" s="575" t="s">
        <v>28</v>
      </c>
      <c r="J5" s="592" t="s">
        <v>14</v>
      </c>
      <c r="K5" s="576" t="s">
        <v>133</v>
      </c>
      <c r="L5" s="575" t="s">
        <v>28</v>
      </c>
      <c r="M5" s="593" t="s">
        <v>14</v>
      </c>
    </row>
    <row r="6" spans="1:13" ht="14.4" customHeight="1" x14ac:dyDescent="0.3">
      <c r="A6" s="561" t="s">
        <v>485</v>
      </c>
      <c r="B6" s="562" t="s">
        <v>519</v>
      </c>
      <c r="C6" s="562" t="s">
        <v>489</v>
      </c>
      <c r="D6" s="562" t="s">
        <v>490</v>
      </c>
      <c r="E6" s="562" t="s">
        <v>491</v>
      </c>
      <c r="F6" s="116"/>
      <c r="G6" s="116"/>
      <c r="H6" s="567">
        <v>0</v>
      </c>
      <c r="I6" s="116">
        <v>1</v>
      </c>
      <c r="J6" s="116">
        <v>170.52</v>
      </c>
      <c r="K6" s="567">
        <v>1</v>
      </c>
      <c r="L6" s="116">
        <v>1</v>
      </c>
      <c r="M6" s="578">
        <v>170.52</v>
      </c>
    </row>
    <row r="7" spans="1:13" ht="14.4" customHeight="1" x14ac:dyDescent="0.3">
      <c r="A7" s="505" t="s">
        <v>486</v>
      </c>
      <c r="B7" s="506" t="s">
        <v>520</v>
      </c>
      <c r="C7" s="506" t="s">
        <v>509</v>
      </c>
      <c r="D7" s="506" t="s">
        <v>510</v>
      </c>
      <c r="E7" s="506" t="s">
        <v>511</v>
      </c>
      <c r="F7" s="510"/>
      <c r="G7" s="510"/>
      <c r="H7" s="548">
        <v>0</v>
      </c>
      <c r="I7" s="510">
        <v>5</v>
      </c>
      <c r="J7" s="510">
        <v>1093.0999999999999</v>
      </c>
      <c r="K7" s="548">
        <v>1</v>
      </c>
      <c r="L7" s="510">
        <v>5</v>
      </c>
      <c r="M7" s="511">
        <v>1093.0999999999999</v>
      </c>
    </row>
    <row r="8" spans="1:13" ht="14.4" customHeight="1" thickBot="1" x14ac:dyDescent="0.35">
      <c r="A8" s="512" t="s">
        <v>487</v>
      </c>
      <c r="B8" s="513" t="s">
        <v>521</v>
      </c>
      <c r="C8" s="513" t="s">
        <v>505</v>
      </c>
      <c r="D8" s="513" t="s">
        <v>506</v>
      </c>
      <c r="E8" s="513" t="s">
        <v>507</v>
      </c>
      <c r="F8" s="517"/>
      <c r="G8" s="517"/>
      <c r="H8" s="527">
        <v>0</v>
      </c>
      <c r="I8" s="517">
        <v>2</v>
      </c>
      <c r="J8" s="517">
        <v>117.54</v>
      </c>
      <c r="K8" s="527">
        <v>1</v>
      </c>
      <c r="L8" s="517">
        <v>2</v>
      </c>
      <c r="M8" s="518">
        <v>117.54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443</v>
      </c>
      <c r="B5" s="488" t="s">
        <v>444</v>
      </c>
      <c r="C5" s="489" t="s">
        <v>445</v>
      </c>
      <c r="D5" s="489" t="s">
        <v>445</v>
      </c>
      <c r="E5" s="489"/>
      <c r="F5" s="489" t="s">
        <v>445</v>
      </c>
      <c r="G5" s="489" t="s">
        <v>445</v>
      </c>
      <c r="H5" s="489" t="s">
        <v>445</v>
      </c>
      <c r="I5" s="490" t="s">
        <v>445</v>
      </c>
      <c r="J5" s="491" t="s">
        <v>68</v>
      </c>
    </row>
    <row r="6" spans="1:10" ht="14.4" customHeight="1" x14ac:dyDescent="0.3">
      <c r="A6" s="487" t="s">
        <v>443</v>
      </c>
      <c r="B6" s="488" t="s">
        <v>523</v>
      </c>
      <c r="C6" s="489">
        <v>19898.562109999995</v>
      </c>
      <c r="D6" s="489">
        <v>20616.160650000009</v>
      </c>
      <c r="E6" s="489"/>
      <c r="F6" s="489">
        <v>22508.001380000002</v>
      </c>
      <c r="G6" s="489">
        <v>22906.648000000001</v>
      </c>
      <c r="H6" s="489">
        <v>-398.64661999999953</v>
      </c>
      <c r="I6" s="490">
        <v>0.98259690287291268</v>
      </c>
      <c r="J6" s="491" t="s">
        <v>1</v>
      </c>
    </row>
    <row r="7" spans="1:10" ht="14.4" customHeight="1" x14ac:dyDescent="0.3">
      <c r="A7" s="487" t="s">
        <v>443</v>
      </c>
      <c r="B7" s="488" t="s">
        <v>524</v>
      </c>
      <c r="C7" s="489">
        <v>257.52546000000007</v>
      </c>
      <c r="D7" s="489">
        <v>288.42253000000011</v>
      </c>
      <c r="E7" s="489"/>
      <c r="F7" s="489">
        <v>268.2143999999999</v>
      </c>
      <c r="G7" s="489">
        <v>316.45806249999998</v>
      </c>
      <c r="H7" s="489">
        <v>-48.243662500000084</v>
      </c>
      <c r="I7" s="490">
        <v>0.84755116643615269</v>
      </c>
      <c r="J7" s="491" t="s">
        <v>1</v>
      </c>
    </row>
    <row r="8" spans="1:10" ht="14.4" customHeight="1" x14ac:dyDescent="0.3">
      <c r="A8" s="487" t="s">
        <v>443</v>
      </c>
      <c r="B8" s="488" t="s">
        <v>525</v>
      </c>
      <c r="C8" s="489">
        <v>17.715070000000001</v>
      </c>
      <c r="D8" s="489">
        <v>16.567329999999998</v>
      </c>
      <c r="E8" s="489"/>
      <c r="F8" s="489">
        <v>14.473039999999999</v>
      </c>
      <c r="G8" s="489">
        <v>16.666666015625001</v>
      </c>
      <c r="H8" s="489">
        <v>-2.1936260156250018</v>
      </c>
      <c r="I8" s="490">
        <v>0.86838243392118875</v>
      </c>
      <c r="J8" s="491" t="s">
        <v>1</v>
      </c>
    </row>
    <row r="9" spans="1:10" ht="14.4" customHeight="1" x14ac:dyDescent="0.3">
      <c r="A9" s="487" t="s">
        <v>443</v>
      </c>
      <c r="B9" s="488" t="s">
        <v>526</v>
      </c>
      <c r="C9" s="489">
        <v>225.89070999999993</v>
      </c>
      <c r="D9" s="489">
        <v>227.66109999999981</v>
      </c>
      <c r="E9" s="489"/>
      <c r="F9" s="489">
        <v>243.49705000000009</v>
      </c>
      <c r="G9" s="489">
        <v>216.66665624999999</v>
      </c>
      <c r="H9" s="489">
        <v>26.830393750000098</v>
      </c>
      <c r="I9" s="490">
        <v>1.1238325924919521</v>
      </c>
      <c r="J9" s="491" t="s">
        <v>1</v>
      </c>
    </row>
    <row r="10" spans="1:10" ht="14.4" customHeight="1" x14ac:dyDescent="0.3">
      <c r="A10" s="487" t="s">
        <v>443</v>
      </c>
      <c r="B10" s="488" t="s">
        <v>527</v>
      </c>
      <c r="C10" s="489">
        <v>2.8940000000000001</v>
      </c>
      <c r="D10" s="489">
        <v>7.5615100000000002</v>
      </c>
      <c r="E10" s="489"/>
      <c r="F10" s="489">
        <v>2.3778000000000001</v>
      </c>
      <c r="G10" s="489">
        <v>7.5</v>
      </c>
      <c r="H10" s="489">
        <v>-5.1221999999999994</v>
      </c>
      <c r="I10" s="490">
        <v>0.31704000000000004</v>
      </c>
      <c r="J10" s="491" t="s">
        <v>1</v>
      </c>
    </row>
    <row r="11" spans="1:10" ht="14.4" customHeight="1" x14ac:dyDescent="0.3">
      <c r="A11" s="487" t="s">
        <v>443</v>
      </c>
      <c r="B11" s="488" t="s">
        <v>528</v>
      </c>
      <c r="C11" s="489">
        <v>24.992000000000001</v>
      </c>
      <c r="D11" s="489">
        <v>24.564</v>
      </c>
      <c r="E11" s="489"/>
      <c r="F11" s="489">
        <v>20.638000000000002</v>
      </c>
      <c r="G11" s="489">
        <v>25</v>
      </c>
      <c r="H11" s="489">
        <v>-4.3619999999999983</v>
      </c>
      <c r="I11" s="490">
        <v>0.82552000000000003</v>
      </c>
      <c r="J11" s="491" t="s">
        <v>1</v>
      </c>
    </row>
    <row r="12" spans="1:10" ht="14.4" customHeight="1" x14ac:dyDescent="0.3">
      <c r="A12" s="487" t="s">
        <v>443</v>
      </c>
      <c r="B12" s="488" t="s">
        <v>449</v>
      </c>
      <c r="C12" s="489">
        <v>20427.579349999993</v>
      </c>
      <c r="D12" s="489">
        <v>21180.93712000001</v>
      </c>
      <c r="E12" s="489"/>
      <c r="F12" s="489">
        <v>23057.201670000002</v>
      </c>
      <c r="G12" s="489">
        <v>23488.939384765628</v>
      </c>
      <c r="H12" s="489">
        <v>-431.73771476562615</v>
      </c>
      <c r="I12" s="490">
        <v>0.98161953131669955</v>
      </c>
      <c r="J12" s="491" t="s">
        <v>450</v>
      </c>
    </row>
    <row r="14" spans="1:10" ht="14.4" customHeight="1" x14ac:dyDescent="0.3">
      <c r="A14" s="487" t="s">
        <v>443</v>
      </c>
      <c r="B14" s="488" t="s">
        <v>444</v>
      </c>
      <c r="C14" s="489" t="s">
        <v>445</v>
      </c>
      <c r="D14" s="489" t="s">
        <v>445</v>
      </c>
      <c r="E14" s="489"/>
      <c r="F14" s="489" t="s">
        <v>445</v>
      </c>
      <c r="G14" s="489" t="s">
        <v>445</v>
      </c>
      <c r="H14" s="489" t="s">
        <v>445</v>
      </c>
      <c r="I14" s="490" t="s">
        <v>445</v>
      </c>
      <c r="J14" s="491" t="s">
        <v>68</v>
      </c>
    </row>
    <row r="15" spans="1:10" ht="14.4" customHeight="1" x14ac:dyDescent="0.3">
      <c r="A15" s="487" t="s">
        <v>451</v>
      </c>
      <c r="B15" s="488" t="s">
        <v>452</v>
      </c>
      <c r="C15" s="489" t="s">
        <v>445</v>
      </c>
      <c r="D15" s="489" t="s">
        <v>445</v>
      </c>
      <c r="E15" s="489"/>
      <c r="F15" s="489" t="s">
        <v>445</v>
      </c>
      <c r="G15" s="489" t="s">
        <v>445</v>
      </c>
      <c r="H15" s="489" t="s">
        <v>445</v>
      </c>
      <c r="I15" s="490" t="s">
        <v>445</v>
      </c>
      <c r="J15" s="491" t="s">
        <v>0</v>
      </c>
    </row>
    <row r="16" spans="1:10" ht="14.4" customHeight="1" x14ac:dyDescent="0.3">
      <c r="A16" s="487" t="s">
        <v>451</v>
      </c>
      <c r="B16" s="488" t="s">
        <v>523</v>
      </c>
      <c r="C16" s="489">
        <v>19898.562109999995</v>
      </c>
      <c r="D16" s="489">
        <v>20616.160650000009</v>
      </c>
      <c r="E16" s="489"/>
      <c r="F16" s="489">
        <v>22508.001380000002</v>
      </c>
      <c r="G16" s="489">
        <v>22907</v>
      </c>
      <c r="H16" s="489">
        <v>-398.99861999999848</v>
      </c>
      <c r="I16" s="490">
        <v>0.9825818038154277</v>
      </c>
      <c r="J16" s="491" t="s">
        <v>1</v>
      </c>
    </row>
    <row r="17" spans="1:10" ht="14.4" customHeight="1" x14ac:dyDescent="0.3">
      <c r="A17" s="487" t="s">
        <v>451</v>
      </c>
      <c r="B17" s="488" t="s">
        <v>524</v>
      </c>
      <c r="C17" s="489">
        <v>257.52546000000007</v>
      </c>
      <c r="D17" s="489">
        <v>288.42253000000011</v>
      </c>
      <c r="E17" s="489"/>
      <c r="F17" s="489">
        <v>268.2143999999999</v>
      </c>
      <c r="G17" s="489">
        <v>316</v>
      </c>
      <c r="H17" s="489">
        <v>-47.785600000000102</v>
      </c>
      <c r="I17" s="490">
        <v>0.84877974683544266</v>
      </c>
      <c r="J17" s="491" t="s">
        <v>1</v>
      </c>
    </row>
    <row r="18" spans="1:10" ht="14.4" customHeight="1" x14ac:dyDescent="0.3">
      <c r="A18" s="487" t="s">
        <v>451</v>
      </c>
      <c r="B18" s="488" t="s">
        <v>525</v>
      </c>
      <c r="C18" s="489">
        <v>17.715070000000001</v>
      </c>
      <c r="D18" s="489">
        <v>16.567329999999998</v>
      </c>
      <c r="E18" s="489"/>
      <c r="F18" s="489">
        <v>14.473039999999999</v>
      </c>
      <c r="G18" s="489">
        <v>17</v>
      </c>
      <c r="H18" s="489">
        <v>-2.5269600000000008</v>
      </c>
      <c r="I18" s="490">
        <v>0.85135529411764699</v>
      </c>
      <c r="J18" s="491" t="s">
        <v>1</v>
      </c>
    </row>
    <row r="19" spans="1:10" ht="14.4" customHeight="1" x14ac:dyDescent="0.3">
      <c r="A19" s="487" t="s">
        <v>451</v>
      </c>
      <c r="B19" s="488" t="s">
        <v>526</v>
      </c>
      <c r="C19" s="489">
        <v>225.89070999999993</v>
      </c>
      <c r="D19" s="489">
        <v>227.66109999999981</v>
      </c>
      <c r="E19" s="489"/>
      <c r="F19" s="489">
        <v>243.49705000000009</v>
      </c>
      <c r="G19" s="489">
        <v>217</v>
      </c>
      <c r="H19" s="489">
        <v>26.497050000000087</v>
      </c>
      <c r="I19" s="490">
        <v>1.1221062211981572</v>
      </c>
      <c r="J19" s="491" t="s">
        <v>1</v>
      </c>
    </row>
    <row r="20" spans="1:10" ht="14.4" customHeight="1" x14ac:dyDescent="0.3">
      <c r="A20" s="487" t="s">
        <v>451</v>
      </c>
      <c r="B20" s="488" t="s">
        <v>527</v>
      </c>
      <c r="C20" s="489">
        <v>2.8940000000000001</v>
      </c>
      <c r="D20" s="489">
        <v>7.5615100000000002</v>
      </c>
      <c r="E20" s="489"/>
      <c r="F20" s="489">
        <v>2.3778000000000001</v>
      </c>
      <c r="G20" s="489">
        <v>8</v>
      </c>
      <c r="H20" s="489">
        <v>-5.6221999999999994</v>
      </c>
      <c r="I20" s="490">
        <v>0.29722500000000002</v>
      </c>
      <c r="J20" s="491" t="s">
        <v>1</v>
      </c>
    </row>
    <row r="21" spans="1:10" ht="14.4" customHeight="1" x14ac:dyDescent="0.3">
      <c r="A21" s="487" t="s">
        <v>451</v>
      </c>
      <c r="B21" s="488" t="s">
        <v>528</v>
      </c>
      <c r="C21" s="489">
        <v>24.992000000000001</v>
      </c>
      <c r="D21" s="489">
        <v>24.564</v>
      </c>
      <c r="E21" s="489"/>
      <c r="F21" s="489">
        <v>20.638000000000002</v>
      </c>
      <c r="G21" s="489">
        <v>25</v>
      </c>
      <c r="H21" s="489">
        <v>-4.3619999999999983</v>
      </c>
      <c r="I21" s="490">
        <v>0.82552000000000003</v>
      </c>
      <c r="J21" s="491" t="s">
        <v>1</v>
      </c>
    </row>
    <row r="22" spans="1:10" ht="14.4" customHeight="1" x14ac:dyDescent="0.3">
      <c r="A22" s="487" t="s">
        <v>451</v>
      </c>
      <c r="B22" s="488" t="s">
        <v>453</v>
      </c>
      <c r="C22" s="489">
        <v>20427.579349999993</v>
      </c>
      <c r="D22" s="489">
        <v>21180.93712000001</v>
      </c>
      <c r="E22" s="489"/>
      <c r="F22" s="489">
        <v>23057.201670000002</v>
      </c>
      <c r="G22" s="489">
        <v>23489</v>
      </c>
      <c r="H22" s="489">
        <v>-431.7983299999978</v>
      </c>
      <c r="I22" s="490">
        <v>0.98161699816935599</v>
      </c>
      <c r="J22" s="491" t="s">
        <v>454</v>
      </c>
    </row>
    <row r="23" spans="1:10" ht="14.4" customHeight="1" x14ac:dyDescent="0.3">
      <c r="A23" s="487" t="s">
        <v>445</v>
      </c>
      <c r="B23" s="488" t="s">
        <v>445</v>
      </c>
      <c r="C23" s="489" t="s">
        <v>445</v>
      </c>
      <c r="D23" s="489" t="s">
        <v>445</v>
      </c>
      <c r="E23" s="489"/>
      <c r="F23" s="489" t="s">
        <v>445</v>
      </c>
      <c r="G23" s="489" t="s">
        <v>445</v>
      </c>
      <c r="H23" s="489" t="s">
        <v>445</v>
      </c>
      <c r="I23" s="490" t="s">
        <v>445</v>
      </c>
      <c r="J23" s="491" t="s">
        <v>455</v>
      </c>
    </row>
    <row r="24" spans="1:10" ht="14.4" customHeight="1" x14ac:dyDescent="0.3">
      <c r="A24" s="487" t="s">
        <v>443</v>
      </c>
      <c r="B24" s="488" t="s">
        <v>449</v>
      </c>
      <c r="C24" s="489">
        <v>20427.579349999993</v>
      </c>
      <c r="D24" s="489">
        <v>21180.93712000001</v>
      </c>
      <c r="E24" s="489"/>
      <c r="F24" s="489">
        <v>23057.201670000002</v>
      </c>
      <c r="G24" s="489">
        <v>23489</v>
      </c>
      <c r="H24" s="489">
        <v>-431.7983299999978</v>
      </c>
      <c r="I24" s="490">
        <v>0.98161699816935599</v>
      </c>
      <c r="J24" s="491" t="s">
        <v>450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8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1503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55.92077926343994</v>
      </c>
      <c r="J3" s="98">
        <f>SUBTOTAL(9,J5:J1048576)</f>
        <v>412390</v>
      </c>
      <c r="K3" s="99">
        <f>SUBTOTAL(9,K5:K1048576)</f>
        <v>23061170.160449997</v>
      </c>
    </row>
    <row r="4" spans="1:11" s="208" customFormat="1" ht="14.4" customHeight="1" thickBot="1" x14ac:dyDescent="0.35">
      <c r="A4" s="594" t="s">
        <v>4</v>
      </c>
      <c r="B4" s="595" t="s">
        <v>5</v>
      </c>
      <c r="C4" s="595" t="s">
        <v>0</v>
      </c>
      <c r="D4" s="595" t="s">
        <v>6</v>
      </c>
      <c r="E4" s="595" t="s">
        <v>7</v>
      </c>
      <c r="F4" s="595" t="s">
        <v>1</v>
      </c>
      <c r="G4" s="595" t="s">
        <v>70</v>
      </c>
      <c r="H4" s="495" t="s">
        <v>11</v>
      </c>
      <c r="I4" s="496" t="s">
        <v>141</v>
      </c>
      <c r="J4" s="496" t="s">
        <v>13</v>
      </c>
      <c r="K4" s="497" t="s">
        <v>155</v>
      </c>
    </row>
    <row r="5" spans="1:11" ht="14.4" customHeight="1" x14ac:dyDescent="0.3">
      <c r="A5" s="561" t="s">
        <v>443</v>
      </c>
      <c r="B5" s="562" t="s">
        <v>444</v>
      </c>
      <c r="C5" s="565" t="s">
        <v>451</v>
      </c>
      <c r="D5" s="596" t="s">
        <v>452</v>
      </c>
      <c r="E5" s="565" t="s">
        <v>529</v>
      </c>
      <c r="F5" s="596" t="s">
        <v>530</v>
      </c>
      <c r="G5" s="565" t="s">
        <v>531</v>
      </c>
      <c r="H5" s="565" t="s">
        <v>532</v>
      </c>
      <c r="I5" s="116">
        <v>66471</v>
      </c>
      <c r="J5" s="116">
        <v>1</v>
      </c>
      <c r="K5" s="578">
        <v>66471</v>
      </c>
    </row>
    <row r="6" spans="1:11" ht="14.4" customHeight="1" x14ac:dyDescent="0.3">
      <c r="A6" s="505" t="s">
        <v>443</v>
      </c>
      <c r="B6" s="506" t="s">
        <v>444</v>
      </c>
      <c r="C6" s="507" t="s">
        <v>451</v>
      </c>
      <c r="D6" s="508" t="s">
        <v>452</v>
      </c>
      <c r="E6" s="507" t="s">
        <v>529</v>
      </c>
      <c r="F6" s="508" t="s">
        <v>530</v>
      </c>
      <c r="G6" s="507" t="s">
        <v>533</v>
      </c>
      <c r="H6" s="507" t="s">
        <v>534</v>
      </c>
      <c r="I6" s="510">
        <v>1650.43994140625</v>
      </c>
      <c r="J6" s="510">
        <v>1</v>
      </c>
      <c r="K6" s="511">
        <v>1650.43994140625</v>
      </c>
    </row>
    <row r="7" spans="1:11" ht="14.4" customHeight="1" x14ac:dyDescent="0.3">
      <c r="A7" s="505" t="s">
        <v>443</v>
      </c>
      <c r="B7" s="506" t="s">
        <v>444</v>
      </c>
      <c r="C7" s="507" t="s">
        <v>451</v>
      </c>
      <c r="D7" s="508" t="s">
        <v>452</v>
      </c>
      <c r="E7" s="507" t="s">
        <v>529</v>
      </c>
      <c r="F7" s="508" t="s">
        <v>530</v>
      </c>
      <c r="G7" s="507" t="s">
        <v>535</v>
      </c>
      <c r="H7" s="507" t="s">
        <v>536</v>
      </c>
      <c r="I7" s="510">
        <v>12729.2099609375</v>
      </c>
      <c r="J7" s="510">
        <v>1</v>
      </c>
      <c r="K7" s="511">
        <v>12729.2099609375</v>
      </c>
    </row>
    <row r="8" spans="1:11" ht="14.4" customHeight="1" x14ac:dyDescent="0.3">
      <c r="A8" s="505" t="s">
        <v>443</v>
      </c>
      <c r="B8" s="506" t="s">
        <v>444</v>
      </c>
      <c r="C8" s="507" t="s">
        <v>451</v>
      </c>
      <c r="D8" s="508" t="s">
        <v>452</v>
      </c>
      <c r="E8" s="507" t="s">
        <v>529</v>
      </c>
      <c r="F8" s="508" t="s">
        <v>530</v>
      </c>
      <c r="G8" s="507" t="s">
        <v>537</v>
      </c>
      <c r="H8" s="507" t="s">
        <v>538</v>
      </c>
      <c r="I8" s="510">
        <v>183267</v>
      </c>
      <c r="J8" s="510">
        <v>1</v>
      </c>
      <c r="K8" s="511">
        <v>183267</v>
      </c>
    </row>
    <row r="9" spans="1:11" ht="14.4" customHeight="1" x14ac:dyDescent="0.3">
      <c r="A9" s="505" t="s">
        <v>443</v>
      </c>
      <c r="B9" s="506" t="s">
        <v>444</v>
      </c>
      <c r="C9" s="507" t="s">
        <v>451</v>
      </c>
      <c r="D9" s="508" t="s">
        <v>452</v>
      </c>
      <c r="E9" s="507" t="s">
        <v>529</v>
      </c>
      <c r="F9" s="508" t="s">
        <v>530</v>
      </c>
      <c r="G9" s="507" t="s">
        <v>539</v>
      </c>
      <c r="H9" s="507" t="s">
        <v>540</v>
      </c>
      <c r="I9" s="510">
        <v>6800.2001953125</v>
      </c>
      <c r="J9" s="510">
        <v>1</v>
      </c>
      <c r="K9" s="511">
        <v>6800.2001953125</v>
      </c>
    </row>
    <row r="10" spans="1:11" ht="14.4" customHeight="1" x14ac:dyDescent="0.3">
      <c r="A10" s="505" t="s">
        <v>443</v>
      </c>
      <c r="B10" s="506" t="s">
        <v>444</v>
      </c>
      <c r="C10" s="507" t="s">
        <v>451</v>
      </c>
      <c r="D10" s="508" t="s">
        <v>452</v>
      </c>
      <c r="E10" s="507" t="s">
        <v>529</v>
      </c>
      <c r="F10" s="508" t="s">
        <v>530</v>
      </c>
      <c r="G10" s="507" t="s">
        <v>541</v>
      </c>
      <c r="H10" s="507" t="s">
        <v>542</v>
      </c>
      <c r="I10" s="510">
        <v>7452.39013671875</v>
      </c>
      <c r="J10" s="510">
        <v>1</v>
      </c>
      <c r="K10" s="511">
        <v>7452.39013671875</v>
      </c>
    </row>
    <row r="11" spans="1:11" ht="14.4" customHeight="1" x14ac:dyDescent="0.3">
      <c r="A11" s="505" t="s">
        <v>443</v>
      </c>
      <c r="B11" s="506" t="s">
        <v>444</v>
      </c>
      <c r="C11" s="507" t="s">
        <v>451</v>
      </c>
      <c r="D11" s="508" t="s">
        <v>452</v>
      </c>
      <c r="E11" s="507" t="s">
        <v>529</v>
      </c>
      <c r="F11" s="508" t="s">
        <v>530</v>
      </c>
      <c r="G11" s="507" t="s">
        <v>543</v>
      </c>
      <c r="H11" s="507" t="s">
        <v>544</v>
      </c>
      <c r="I11" s="510">
        <v>24079</v>
      </c>
      <c r="J11" s="510">
        <v>6</v>
      </c>
      <c r="K11" s="511">
        <v>144474</v>
      </c>
    </row>
    <row r="12" spans="1:11" ht="14.4" customHeight="1" x14ac:dyDescent="0.3">
      <c r="A12" s="505" t="s">
        <v>443</v>
      </c>
      <c r="B12" s="506" t="s">
        <v>444</v>
      </c>
      <c r="C12" s="507" t="s">
        <v>451</v>
      </c>
      <c r="D12" s="508" t="s">
        <v>452</v>
      </c>
      <c r="E12" s="507" t="s">
        <v>529</v>
      </c>
      <c r="F12" s="508" t="s">
        <v>530</v>
      </c>
      <c r="G12" s="507" t="s">
        <v>545</v>
      </c>
      <c r="H12" s="507" t="s">
        <v>546</v>
      </c>
      <c r="I12" s="510">
        <v>5929</v>
      </c>
      <c r="J12" s="510">
        <v>1</v>
      </c>
      <c r="K12" s="511">
        <v>5929</v>
      </c>
    </row>
    <row r="13" spans="1:11" ht="14.4" customHeight="1" x14ac:dyDescent="0.3">
      <c r="A13" s="505" t="s">
        <v>443</v>
      </c>
      <c r="B13" s="506" t="s">
        <v>444</v>
      </c>
      <c r="C13" s="507" t="s">
        <v>451</v>
      </c>
      <c r="D13" s="508" t="s">
        <v>452</v>
      </c>
      <c r="E13" s="507" t="s">
        <v>529</v>
      </c>
      <c r="F13" s="508" t="s">
        <v>530</v>
      </c>
      <c r="G13" s="507" t="s">
        <v>547</v>
      </c>
      <c r="H13" s="507" t="s">
        <v>548</v>
      </c>
      <c r="I13" s="510">
        <v>39315.9521484375</v>
      </c>
      <c r="J13" s="510">
        <v>8</v>
      </c>
      <c r="K13" s="511">
        <v>314527.6171875</v>
      </c>
    </row>
    <row r="14" spans="1:11" ht="14.4" customHeight="1" x14ac:dyDescent="0.3">
      <c r="A14" s="505" t="s">
        <v>443</v>
      </c>
      <c r="B14" s="506" t="s">
        <v>444</v>
      </c>
      <c r="C14" s="507" t="s">
        <v>451</v>
      </c>
      <c r="D14" s="508" t="s">
        <v>452</v>
      </c>
      <c r="E14" s="507" t="s">
        <v>529</v>
      </c>
      <c r="F14" s="508" t="s">
        <v>530</v>
      </c>
      <c r="G14" s="507" t="s">
        <v>549</v>
      </c>
      <c r="H14" s="507" t="s">
        <v>550</v>
      </c>
      <c r="I14" s="510">
        <v>44932.5078125</v>
      </c>
      <c r="J14" s="510">
        <v>9</v>
      </c>
      <c r="K14" s="511">
        <v>404392.5703125</v>
      </c>
    </row>
    <row r="15" spans="1:11" ht="14.4" customHeight="1" x14ac:dyDescent="0.3">
      <c r="A15" s="505" t="s">
        <v>443</v>
      </c>
      <c r="B15" s="506" t="s">
        <v>444</v>
      </c>
      <c r="C15" s="507" t="s">
        <v>451</v>
      </c>
      <c r="D15" s="508" t="s">
        <v>452</v>
      </c>
      <c r="E15" s="507" t="s">
        <v>529</v>
      </c>
      <c r="F15" s="508" t="s">
        <v>530</v>
      </c>
      <c r="G15" s="507" t="s">
        <v>551</v>
      </c>
      <c r="H15" s="507" t="s">
        <v>552</v>
      </c>
      <c r="I15" s="510">
        <v>44932.474999999999</v>
      </c>
      <c r="J15" s="510">
        <v>5</v>
      </c>
      <c r="K15" s="511">
        <v>224662.375</v>
      </c>
    </row>
    <row r="16" spans="1:11" ht="14.4" customHeight="1" x14ac:dyDescent="0.3">
      <c r="A16" s="505" t="s">
        <v>443</v>
      </c>
      <c r="B16" s="506" t="s">
        <v>444</v>
      </c>
      <c r="C16" s="507" t="s">
        <v>451</v>
      </c>
      <c r="D16" s="508" t="s">
        <v>452</v>
      </c>
      <c r="E16" s="507" t="s">
        <v>529</v>
      </c>
      <c r="F16" s="508" t="s">
        <v>530</v>
      </c>
      <c r="G16" s="507" t="s">
        <v>553</v>
      </c>
      <c r="H16" s="507" t="s">
        <v>554</v>
      </c>
      <c r="I16" s="510">
        <v>44932.517578125</v>
      </c>
      <c r="J16" s="510">
        <v>6</v>
      </c>
      <c r="K16" s="511">
        <v>269595.10546875</v>
      </c>
    </row>
    <row r="17" spans="1:11" ht="14.4" customHeight="1" x14ac:dyDescent="0.3">
      <c r="A17" s="505" t="s">
        <v>443</v>
      </c>
      <c r="B17" s="506" t="s">
        <v>444</v>
      </c>
      <c r="C17" s="507" t="s">
        <v>451</v>
      </c>
      <c r="D17" s="508" t="s">
        <v>452</v>
      </c>
      <c r="E17" s="507" t="s">
        <v>529</v>
      </c>
      <c r="F17" s="508" t="s">
        <v>530</v>
      </c>
      <c r="G17" s="507" t="s">
        <v>555</v>
      </c>
      <c r="H17" s="507" t="s">
        <v>556</v>
      </c>
      <c r="I17" s="510">
        <v>44932.4560546875</v>
      </c>
      <c r="J17" s="510">
        <v>4</v>
      </c>
      <c r="K17" s="511">
        <v>179729.82421875</v>
      </c>
    </row>
    <row r="18" spans="1:11" ht="14.4" customHeight="1" x14ac:dyDescent="0.3">
      <c r="A18" s="505" t="s">
        <v>443</v>
      </c>
      <c r="B18" s="506" t="s">
        <v>444</v>
      </c>
      <c r="C18" s="507" t="s">
        <v>451</v>
      </c>
      <c r="D18" s="508" t="s">
        <v>452</v>
      </c>
      <c r="E18" s="507" t="s">
        <v>529</v>
      </c>
      <c r="F18" s="508" t="s">
        <v>530</v>
      </c>
      <c r="G18" s="507" t="s">
        <v>557</v>
      </c>
      <c r="H18" s="507" t="s">
        <v>558</v>
      </c>
      <c r="I18" s="510">
        <v>33212.55859375</v>
      </c>
      <c r="J18" s="510">
        <v>1</v>
      </c>
      <c r="K18" s="511">
        <v>33212.55859375</v>
      </c>
    </row>
    <row r="19" spans="1:11" ht="14.4" customHeight="1" x14ac:dyDescent="0.3">
      <c r="A19" s="505" t="s">
        <v>443</v>
      </c>
      <c r="B19" s="506" t="s">
        <v>444</v>
      </c>
      <c r="C19" s="507" t="s">
        <v>451</v>
      </c>
      <c r="D19" s="508" t="s">
        <v>452</v>
      </c>
      <c r="E19" s="507" t="s">
        <v>529</v>
      </c>
      <c r="F19" s="508" t="s">
        <v>530</v>
      </c>
      <c r="G19" s="507" t="s">
        <v>559</v>
      </c>
      <c r="H19" s="507" t="s">
        <v>560</v>
      </c>
      <c r="I19" s="510">
        <v>3259.7449951171875</v>
      </c>
      <c r="J19" s="510">
        <v>4</v>
      </c>
      <c r="K19" s="511">
        <v>13038.97021484375</v>
      </c>
    </row>
    <row r="20" spans="1:11" ht="14.4" customHeight="1" x14ac:dyDescent="0.3">
      <c r="A20" s="505" t="s">
        <v>443</v>
      </c>
      <c r="B20" s="506" t="s">
        <v>444</v>
      </c>
      <c r="C20" s="507" t="s">
        <v>451</v>
      </c>
      <c r="D20" s="508" t="s">
        <v>452</v>
      </c>
      <c r="E20" s="507" t="s">
        <v>529</v>
      </c>
      <c r="F20" s="508" t="s">
        <v>530</v>
      </c>
      <c r="G20" s="507" t="s">
        <v>561</v>
      </c>
      <c r="H20" s="507" t="s">
        <v>562</v>
      </c>
      <c r="I20" s="510">
        <v>3146</v>
      </c>
      <c r="J20" s="510">
        <v>1</v>
      </c>
      <c r="K20" s="511">
        <v>3146</v>
      </c>
    </row>
    <row r="21" spans="1:11" ht="14.4" customHeight="1" x14ac:dyDescent="0.3">
      <c r="A21" s="505" t="s">
        <v>443</v>
      </c>
      <c r="B21" s="506" t="s">
        <v>444</v>
      </c>
      <c r="C21" s="507" t="s">
        <v>451</v>
      </c>
      <c r="D21" s="508" t="s">
        <v>452</v>
      </c>
      <c r="E21" s="507" t="s">
        <v>529</v>
      </c>
      <c r="F21" s="508" t="s">
        <v>530</v>
      </c>
      <c r="G21" s="507" t="s">
        <v>563</v>
      </c>
      <c r="H21" s="507" t="s">
        <v>564</v>
      </c>
      <c r="I21" s="510">
        <v>7462</v>
      </c>
      <c r="J21" s="510">
        <v>1</v>
      </c>
      <c r="K21" s="511">
        <v>7462</v>
      </c>
    </row>
    <row r="22" spans="1:11" ht="14.4" customHeight="1" x14ac:dyDescent="0.3">
      <c r="A22" s="505" t="s">
        <v>443</v>
      </c>
      <c r="B22" s="506" t="s">
        <v>444</v>
      </c>
      <c r="C22" s="507" t="s">
        <v>451</v>
      </c>
      <c r="D22" s="508" t="s">
        <v>452</v>
      </c>
      <c r="E22" s="507" t="s">
        <v>529</v>
      </c>
      <c r="F22" s="508" t="s">
        <v>530</v>
      </c>
      <c r="G22" s="507" t="s">
        <v>565</v>
      </c>
      <c r="H22" s="507" t="s">
        <v>566</v>
      </c>
      <c r="I22" s="510">
        <v>7502</v>
      </c>
      <c r="J22" s="510">
        <v>39</v>
      </c>
      <c r="K22" s="511">
        <v>292578</v>
      </c>
    </row>
    <row r="23" spans="1:11" ht="14.4" customHeight="1" x14ac:dyDescent="0.3">
      <c r="A23" s="505" t="s">
        <v>443</v>
      </c>
      <c r="B23" s="506" t="s">
        <v>444</v>
      </c>
      <c r="C23" s="507" t="s">
        <v>451</v>
      </c>
      <c r="D23" s="508" t="s">
        <v>452</v>
      </c>
      <c r="E23" s="507" t="s">
        <v>529</v>
      </c>
      <c r="F23" s="508" t="s">
        <v>530</v>
      </c>
      <c r="G23" s="507" t="s">
        <v>567</v>
      </c>
      <c r="H23" s="507" t="s">
        <v>568</v>
      </c>
      <c r="I23" s="510">
        <v>7502</v>
      </c>
      <c r="J23" s="510">
        <v>9</v>
      </c>
      <c r="K23" s="511">
        <v>67518</v>
      </c>
    </row>
    <row r="24" spans="1:11" ht="14.4" customHeight="1" x14ac:dyDescent="0.3">
      <c r="A24" s="505" t="s">
        <v>443</v>
      </c>
      <c r="B24" s="506" t="s">
        <v>444</v>
      </c>
      <c r="C24" s="507" t="s">
        <v>451</v>
      </c>
      <c r="D24" s="508" t="s">
        <v>452</v>
      </c>
      <c r="E24" s="507" t="s">
        <v>529</v>
      </c>
      <c r="F24" s="508" t="s">
        <v>530</v>
      </c>
      <c r="G24" s="507" t="s">
        <v>569</v>
      </c>
      <c r="H24" s="507" t="s">
        <v>570</v>
      </c>
      <c r="I24" s="510">
        <v>1166.3199462890625</v>
      </c>
      <c r="J24" s="510">
        <v>29</v>
      </c>
      <c r="K24" s="511">
        <v>33823.259765625</v>
      </c>
    </row>
    <row r="25" spans="1:11" ht="14.4" customHeight="1" x14ac:dyDescent="0.3">
      <c r="A25" s="505" t="s">
        <v>443</v>
      </c>
      <c r="B25" s="506" t="s">
        <v>444</v>
      </c>
      <c r="C25" s="507" t="s">
        <v>451</v>
      </c>
      <c r="D25" s="508" t="s">
        <v>452</v>
      </c>
      <c r="E25" s="507" t="s">
        <v>529</v>
      </c>
      <c r="F25" s="508" t="s">
        <v>530</v>
      </c>
      <c r="G25" s="507" t="s">
        <v>571</v>
      </c>
      <c r="H25" s="507" t="s">
        <v>572</v>
      </c>
      <c r="I25" s="510">
        <v>7014.3701171875</v>
      </c>
      <c r="J25" s="510">
        <v>12</v>
      </c>
      <c r="K25" s="511">
        <v>84172.44140625</v>
      </c>
    </row>
    <row r="26" spans="1:11" ht="14.4" customHeight="1" x14ac:dyDescent="0.3">
      <c r="A26" s="505" t="s">
        <v>443</v>
      </c>
      <c r="B26" s="506" t="s">
        <v>444</v>
      </c>
      <c r="C26" s="507" t="s">
        <v>451</v>
      </c>
      <c r="D26" s="508" t="s">
        <v>452</v>
      </c>
      <c r="E26" s="507" t="s">
        <v>529</v>
      </c>
      <c r="F26" s="508" t="s">
        <v>530</v>
      </c>
      <c r="G26" s="507" t="s">
        <v>573</v>
      </c>
      <c r="H26" s="507" t="s">
        <v>574</v>
      </c>
      <c r="I26" s="510">
        <v>8627.2998046875</v>
      </c>
      <c r="J26" s="510">
        <v>17</v>
      </c>
      <c r="K26" s="511">
        <v>146664.09765625</v>
      </c>
    </row>
    <row r="27" spans="1:11" ht="14.4" customHeight="1" x14ac:dyDescent="0.3">
      <c r="A27" s="505" t="s">
        <v>443</v>
      </c>
      <c r="B27" s="506" t="s">
        <v>444</v>
      </c>
      <c r="C27" s="507" t="s">
        <v>451</v>
      </c>
      <c r="D27" s="508" t="s">
        <v>452</v>
      </c>
      <c r="E27" s="507" t="s">
        <v>529</v>
      </c>
      <c r="F27" s="508" t="s">
        <v>530</v>
      </c>
      <c r="G27" s="507" t="s">
        <v>575</v>
      </c>
      <c r="H27" s="507" t="s">
        <v>576</v>
      </c>
      <c r="I27" s="510">
        <v>8627.2998046875</v>
      </c>
      <c r="J27" s="510">
        <v>4</v>
      </c>
      <c r="K27" s="511">
        <v>34509.19921875</v>
      </c>
    </row>
    <row r="28" spans="1:11" ht="14.4" customHeight="1" x14ac:dyDescent="0.3">
      <c r="A28" s="505" t="s">
        <v>443</v>
      </c>
      <c r="B28" s="506" t="s">
        <v>444</v>
      </c>
      <c r="C28" s="507" t="s">
        <v>451</v>
      </c>
      <c r="D28" s="508" t="s">
        <v>452</v>
      </c>
      <c r="E28" s="507" t="s">
        <v>529</v>
      </c>
      <c r="F28" s="508" t="s">
        <v>530</v>
      </c>
      <c r="G28" s="507" t="s">
        <v>577</v>
      </c>
      <c r="H28" s="507" t="s">
        <v>578</v>
      </c>
      <c r="I28" s="510">
        <v>10209.93017578125</v>
      </c>
      <c r="J28" s="510">
        <v>2</v>
      </c>
      <c r="K28" s="511">
        <v>20419.8603515625</v>
      </c>
    </row>
    <row r="29" spans="1:11" ht="14.4" customHeight="1" x14ac:dyDescent="0.3">
      <c r="A29" s="505" t="s">
        <v>443</v>
      </c>
      <c r="B29" s="506" t="s">
        <v>444</v>
      </c>
      <c r="C29" s="507" t="s">
        <v>451</v>
      </c>
      <c r="D29" s="508" t="s">
        <v>452</v>
      </c>
      <c r="E29" s="507" t="s">
        <v>529</v>
      </c>
      <c r="F29" s="508" t="s">
        <v>530</v>
      </c>
      <c r="G29" s="507" t="s">
        <v>579</v>
      </c>
      <c r="H29" s="507" t="s">
        <v>580</v>
      </c>
      <c r="I29" s="510">
        <v>7014.3701171875</v>
      </c>
      <c r="J29" s="510">
        <v>12</v>
      </c>
      <c r="K29" s="511">
        <v>84172.44140625</v>
      </c>
    </row>
    <row r="30" spans="1:11" ht="14.4" customHeight="1" x14ac:dyDescent="0.3">
      <c r="A30" s="505" t="s">
        <v>443</v>
      </c>
      <c r="B30" s="506" t="s">
        <v>444</v>
      </c>
      <c r="C30" s="507" t="s">
        <v>451</v>
      </c>
      <c r="D30" s="508" t="s">
        <v>452</v>
      </c>
      <c r="E30" s="507" t="s">
        <v>529</v>
      </c>
      <c r="F30" s="508" t="s">
        <v>530</v>
      </c>
      <c r="G30" s="507" t="s">
        <v>581</v>
      </c>
      <c r="H30" s="507" t="s">
        <v>582</v>
      </c>
      <c r="I30" s="510">
        <v>7986</v>
      </c>
      <c r="J30" s="510">
        <v>33</v>
      </c>
      <c r="K30" s="511">
        <v>263538</v>
      </c>
    </row>
    <row r="31" spans="1:11" ht="14.4" customHeight="1" x14ac:dyDescent="0.3">
      <c r="A31" s="505" t="s">
        <v>443</v>
      </c>
      <c r="B31" s="506" t="s">
        <v>444</v>
      </c>
      <c r="C31" s="507" t="s">
        <v>451</v>
      </c>
      <c r="D31" s="508" t="s">
        <v>452</v>
      </c>
      <c r="E31" s="507" t="s">
        <v>529</v>
      </c>
      <c r="F31" s="508" t="s">
        <v>530</v>
      </c>
      <c r="G31" s="507" t="s">
        <v>583</v>
      </c>
      <c r="H31" s="507" t="s">
        <v>584</v>
      </c>
      <c r="I31" s="510">
        <v>7986</v>
      </c>
      <c r="J31" s="510">
        <v>33</v>
      </c>
      <c r="K31" s="511">
        <v>263538</v>
      </c>
    </row>
    <row r="32" spans="1:11" ht="14.4" customHeight="1" x14ac:dyDescent="0.3">
      <c r="A32" s="505" t="s">
        <v>443</v>
      </c>
      <c r="B32" s="506" t="s">
        <v>444</v>
      </c>
      <c r="C32" s="507" t="s">
        <v>451</v>
      </c>
      <c r="D32" s="508" t="s">
        <v>452</v>
      </c>
      <c r="E32" s="507" t="s">
        <v>529</v>
      </c>
      <c r="F32" s="508" t="s">
        <v>530</v>
      </c>
      <c r="G32" s="507" t="s">
        <v>585</v>
      </c>
      <c r="H32" s="507" t="s">
        <v>586</v>
      </c>
      <c r="I32" s="510">
        <v>20267.5</v>
      </c>
      <c r="J32" s="510">
        <v>6</v>
      </c>
      <c r="K32" s="511">
        <v>121605</v>
      </c>
    </row>
    <row r="33" spans="1:11" ht="14.4" customHeight="1" x14ac:dyDescent="0.3">
      <c r="A33" s="505" t="s">
        <v>443</v>
      </c>
      <c r="B33" s="506" t="s">
        <v>444</v>
      </c>
      <c r="C33" s="507" t="s">
        <v>451</v>
      </c>
      <c r="D33" s="508" t="s">
        <v>452</v>
      </c>
      <c r="E33" s="507" t="s">
        <v>529</v>
      </c>
      <c r="F33" s="508" t="s">
        <v>530</v>
      </c>
      <c r="G33" s="507" t="s">
        <v>587</v>
      </c>
      <c r="H33" s="507" t="s">
        <v>588</v>
      </c>
      <c r="I33" s="510">
        <v>5203</v>
      </c>
      <c r="J33" s="510">
        <v>9</v>
      </c>
      <c r="K33" s="511">
        <v>46827</v>
      </c>
    </row>
    <row r="34" spans="1:11" ht="14.4" customHeight="1" x14ac:dyDescent="0.3">
      <c r="A34" s="505" t="s">
        <v>443</v>
      </c>
      <c r="B34" s="506" t="s">
        <v>444</v>
      </c>
      <c r="C34" s="507" t="s">
        <v>451</v>
      </c>
      <c r="D34" s="508" t="s">
        <v>452</v>
      </c>
      <c r="E34" s="507" t="s">
        <v>529</v>
      </c>
      <c r="F34" s="508" t="s">
        <v>530</v>
      </c>
      <c r="G34" s="507" t="s">
        <v>589</v>
      </c>
      <c r="H34" s="507" t="s">
        <v>590</v>
      </c>
      <c r="I34" s="510">
        <v>13375.94482421875</v>
      </c>
      <c r="J34" s="510">
        <v>2</v>
      </c>
      <c r="K34" s="511">
        <v>26751.8896484375</v>
      </c>
    </row>
    <row r="35" spans="1:11" ht="14.4" customHeight="1" x14ac:dyDescent="0.3">
      <c r="A35" s="505" t="s">
        <v>443</v>
      </c>
      <c r="B35" s="506" t="s">
        <v>444</v>
      </c>
      <c r="C35" s="507" t="s">
        <v>451</v>
      </c>
      <c r="D35" s="508" t="s">
        <v>452</v>
      </c>
      <c r="E35" s="507" t="s">
        <v>529</v>
      </c>
      <c r="F35" s="508" t="s">
        <v>530</v>
      </c>
      <c r="G35" s="507" t="s">
        <v>591</v>
      </c>
      <c r="H35" s="507" t="s">
        <v>592</v>
      </c>
      <c r="I35" s="510">
        <v>9767.42236328125</v>
      </c>
      <c r="J35" s="510">
        <v>4</v>
      </c>
      <c r="K35" s="511">
        <v>39259.66015625</v>
      </c>
    </row>
    <row r="36" spans="1:11" ht="14.4" customHeight="1" x14ac:dyDescent="0.3">
      <c r="A36" s="505" t="s">
        <v>443</v>
      </c>
      <c r="B36" s="506" t="s">
        <v>444</v>
      </c>
      <c r="C36" s="507" t="s">
        <v>451</v>
      </c>
      <c r="D36" s="508" t="s">
        <v>452</v>
      </c>
      <c r="E36" s="507" t="s">
        <v>529</v>
      </c>
      <c r="F36" s="508" t="s">
        <v>530</v>
      </c>
      <c r="G36" s="507" t="s">
        <v>593</v>
      </c>
      <c r="H36" s="507" t="s">
        <v>594</v>
      </c>
      <c r="I36" s="510">
        <v>17109.400390625</v>
      </c>
      <c r="J36" s="510">
        <v>4</v>
      </c>
      <c r="K36" s="511">
        <v>68437.6015625</v>
      </c>
    </row>
    <row r="37" spans="1:11" ht="14.4" customHeight="1" x14ac:dyDescent="0.3">
      <c r="A37" s="505" t="s">
        <v>443</v>
      </c>
      <c r="B37" s="506" t="s">
        <v>444</v>
      </c>
      <c r="C37" s="507" t="s">
        <v>451</v>
      </c>
      <c r="D37" s="508" t="s">
        <v>452</v>
      </c>
      <c r="E37" s="507" t="s">
        <v>529</v>
      </c>
      <c r="F37" s="508" t="s">
        <v>530</v>
      </c>
      <c r="G37" s="507" t="s">
        <v>595</v>
      </c>
      <c r="H37" s="507" t="s">
        <v>596</v>
      </c>
      <c r="I37" s="510">
        <v>684.8599853515625</v>
      </c>
      <c r="J37" s="510">
        <v>9</v>
      </c>
      <c r="K37" s="511">
        <v>6163.739990234375</v>
      </c>
    </row>
    <row r="38" spans="1:11" ht="14.4" customHeight="1" x14ac:dyDescent="0.3">
      <c r="A38" s="505" t="s">
        <v>443</v>
      </c>
      <c r="B38" s="506" t="s">
        <v>444</v>
      </c>
      <c r="C38" s="507" t="s">
        <v>451</v>
      </c>
      <c r="D38" s="508" t="s">
        <v>452</v>
      </c>
      <c r="E38" s="507" t="s">
        <v>529</v>
      </c>
      <c r="F38" s="508" t="s">
        <v>530</v>
      </c>
      <c r="G38" s="507" t="s">
        <v>597</v>
      </c>
      <c r="H38" s="507" t="s">
        <v>598</v>
      </c>
      <c r="I38" s="510">
        <v>355.75</v>
      </c>
      <c r="J38" s="510">
        <v>30</v>
      </c>
      <c r="K38" s="511">
        <v>10672</v>
      </c>
    </row>
    <row r="39" spans="1:11" ht="14.4" customHeight="1" x14ac:dyDescent="0.3">
      <c r="A39" s="505" t="s">
        <v>443</v>
      </c>
      <c r="B39" s="506" t="s">
        <v>444</v>
      </c>
      <c r="C39" s="507" t="s">
        <v>451</v>
      </c>
      <c r="D39" s="508" t="s">
        <v>452</v>
      </c>
      <c r="E39" s="507" t="s">
        <v>529</v>
      </c>
      <c r="F39" s="508" t="s">
        <v>530</v>
      </c>
      <c r="G39" s="507" t="s">
        <v>599</v>
      </c>
      <c r="H39" s="507" t="s">
        <v>600</v>
      </c>
      <c r="I39" s="510">
        <v>2546.719970703125</v>
      </c>
      <c r="J39" s="510">
        <v>2</v>
      </c>
      <c r="K39" s="511">
        <v>5093.43994140625</v>
      </c>
    </row>
    <row r="40" spans="1:11" ht="14.4" customHeight="1" x14ac:dyDescent="0.3">
      <c r="A40" s="505" t="s">
        <v>443</v>
      </c>
      <c r="B40" s="506" t="s">
        <v>444</v>
      </c>
      <c r="C40" s="507" t="s">
        <v>451</v>
      </c>
      <c r="D40" s="508" t="s">
        <v>452</v>
      </c>
      <c r="E40" s="507" t="s">
        <v>529</v>
      </c>
      <c r="F40" s="508" t="s">
        <v>530</v>
      </c>
      <c r="G40" s="507" t="s">
        <v>601</v>
      </c>
      <c r="H40" s="507" t="s">
        <v>602</v>
      </c>
      <c r="I40" s="510">
        <v>19625</v>
      </c>
      <c r="J40" s="510">
        <v>1</v>
      </c>
      <c r="K40" s="511">
        <v>19625</v>
      </c>
    </row>
    <row r="41" spans="1:11" ht="14.4" customHeight="1" x14ac:dyDescent="0.3">
      <c r="A41" s="505" t="s">
        <v>443</v>
      </c>
      <c r="B41" s="506" t="s">
        <v>444</v>
      </c>
      <c r="C41" s="507" t="s">
        <v>451</v>
      </c>
      <c r="D41" s="508" t="s">
        <v>452</v>
      </c>
      <c r="E41" s="507" t="s">
        <v>529</v>
      </c>
      <c r="F41" s="508" t="s">
        <v>530</v>
      </c>
      <c r="G41" s="507" t="s">
        <v>603</v>
      </c>
      <c r="H41" s="507" t="s">
        <v>604</v>
      </c>
      <c r="I41" s="510">
        <v>4588.5</v>
      </c>
      <c r="J41" s="510">
        <v>1</v>
      </c>
      <c r="K41" s="511">
        <v>4588.5</v>
      </c>
    </row>
    <row r="42" spans="1:11" ht="14.4" customHeight="1" x14ac:dyDescent="0.3">
      <c r="A42" s="505" t="s">
        <v>443</v>
      </c>
      <c r="B42" s="506" t="s">
        <v>444</v>
      </c>
      <c r="C42" s="507" t="s">
        <v>451</v>
      </c>
      <c r="D42" s="508" t="s">
        <v>452</v>
      </c>
      <c r="E42" s="507" t="s">
        <v>529</v>
      </c>
      <c r="F42" s="508" t="s">
        <v>530</v>
      </c>
      <c r="G42" s="507" t="s">
        <v>605</v>
      </c>
      <c r="H42" s="507" t="s">
        <v>606</v>
      </c>
      <c r="I42" s="510">
        <v>4588.5</v>
      </c>
      <c r="J42" s="510">
        <v>1</v>
      </c>
      <c r="K42" s="511">
        <v>4588.5</v>
      </c>
    </row>
    <row r="43" spans="1:11" ht="14.4" customHeight="1" x14ac:dyDescent="0.3">
      <c r="A43" s="505" t="s">
        <v>443</v>
      </c>
      <c r="B43" s="506" t="s">
        <v>444</v>
      </c>
      <c r="C43" s="507" t="s">
        <v>451</v>
      </c>
      <c r="D43" s="508" t="s">
        <v>452</v>
      </c>
      <c r="E43" s="507" t="s">
        <v>529</v>
      </c>
      <c r="F43" s="508" t="s">
        <v>530</v>
      </c>
      <c r="G43" s="507" t="s">
        <v>607</v>
      </c>
      <c r="H43" s="507" t="s">
        <v>608</v>
      </c>
      <c r="I43" s="510">
        <v>2546.719970703125</v>
      </c>
      <c r="J43" s="510">
        <v>2</v>
      </c>
      <c r="K43" s="511">
        <v>5093.43994140625</v>
      </c>
    </row>
    <row r="44" spans="1:11" ht="14.4" customHeight="1" x14ac:dyDescent="0.3">
      <c r="A44" s="505" t="s">
        <v>443</v>
      </c>
      <c r="B44" s="506" t="s">
        <v>444</v>
      </c>
      <c r="C44" s="507" t="s">
        <v>451</v>
      </c>
      <c r="D44" s="508" t="s">
        <v>452</v>
      </c>
      <c r="E44" s="507" t="s">
        <v>529</v>
      </c>
      <c r="F44" s="508" t="s">
        <v>530</v>
      </c>
      <c r="G44" s="507" t="s">
        <v>609</v>
      </c>
      <c r="H44" s="507" t="s">
        <v>610</v>
      </c>
      <c r="I44" s="510">
        <v>2817.22998046875</v>
      </c>
      <c r="J44" s="510">
        <v>-2</v>
      </c>
      <c r="K44" s="511">
        <v>-5634.4599609375</v>
      </c>
    </row>
    <row r="45" spans="1:11" ht="14.4" customHeight="1" x14ac:dyDescent="0.3">
      <c r="A45" s="505" t="s">
        <v>443</v>
      </c>
      <c r="B45" s="506" t="s">
        <v>444</v>
      </c>
      <c r="C45" s="507" t="s">
        <v>451</v>
      </c>
      <c r="D45" s="508" t="s">
        <v>452</v>
      </c>
      <c r="E45" s="507" t="s">
        <v>529</v>
      </c>
      <c r="F45" s="508" t="s">
        <v>530</v>
      </c>
      <c r="G45" s="507" t="s">
        <v>611</v>
      </c>
      <c r="H45" s="507" t="s">
        <v>612</v>
      </c>
      <c r="I45" s="510">
        <v>2817.22998046875</v>
      </c>
      <c r="J45" s="510">
        <v>0</v>
      </c>
      <c r="K45" s="511">
        <v>0</v>
      </c>
    </row>
    <row r="46" spans="1:11" ht="14.4" customHeight="1" x14ac:dyDescent="0.3">
      <c r="A46" s="505" t="s">
        <v>443</v>
      </c>
      <c r="B46" s="506" t="s">
        <v>444</v>
      </c>
      <c r="C46" s="507" t="s">
        <v>451</v>
      </c>
      <c r="D46" s="508" t="s">
        <v>452</v>
      </c>
      <c r="E46" s="507" t="s">
        <v>529</v>
      </c>
      <c r="F46" s="508" t="s">
        <v>530</v>
      </c>
      <c r="G46" s="507" t="s">
        <v>613</v>
      </c>
      <c r="H46" s="507" t="s">
        <v>614</v>
      </c>
      <c r="I46" s="510">
        <v>14670.0400390625</v>
      </c>
      <c r="J46" s="510">
        <v>5</v>
      </c>
      <c r="K46" s="511">
        <v>73350.201171875</v>
      </c>
    </row>
    <row r="47" spans="1:11" ht="14.4" customHeight="1" x14ac:dyDescent="0.3">
      <c r="A47" s="505" t="s">
        <v>443</v>
      </c>
      <c r="B47" s="506" t="s">
        <v>444</v>
      </c>
      <c r="C47" s="507" t="s">
        <v>451</v>
      </c>
      <c r="D47" s="508" t="s">
        <v>452</v>
      </c>
      <c r="E47" s="507" t="s">
        <v>529</v>
      </c>
      <c r="F47" s="508" t="s">
        <v>530</v>
      </c>
      <c r="G47" s="507" t="s">
        <v>615</v>
      </c>
      <c r="H47" s="507" t="s">
        <v>616</v>
      </c>
      <c r="I47" s="510">
        <v>14670.0400390625</v>
      </c>
      <c r="J47" s="510">
        <v>1</v>
      </c>
      <c r="K47" s="511">
        <v>14670.0400390625</v>
      </c>
    </row>
    <row r="48" spans="1:11" ht="14.4" customHeight="1" x14ac:dyDescent="0.3">
      <c r="A48" s="505" t="s">
        <v>443</v>
      </c>
      <c r="B48" s="506" t="s">
        <v>444</v>
      </c>
      <c r="C48" s="507" t="s">
        <v>451</v>
      </c>
      <c r="D48" s="508" t="s">
        <v>452</v>
      </c>
      <c r="E48" s="507" t="s">
        <v>529</v>
      </c>
      <c r="F48" s="508" t="s">
        <v>530</v>
      </c>
      <c r="G48" s="507" t="s">
        <v>617</v>
      </c>
      <c r="H48" s="507" t="s">
        <v>618</v>
      </c>
      <c r="I48" s="510">
        <v>16736.720703125</v>
      </c>
      <c r="J48" s="510">
        <v>1</v>
      </c>
      <c r="K48" s="511">
        <v>16736.720703125</v>
      </c>
    </row>
    <row r="49" spans="1:11" ht="14.4" customHeight="1" x14ac:dyDescent="0.3">
      <c r="A49" s="505" t="s">
        <v>443</v>
      </c>
      <c r="B49" s="506" t="s">
        <v>444</v>
      </c>
      <c r="C49" s="507" t="s">
        <v>451</v>
      </c>
      <c r="D49" s="508" t="s">
        <v>452</v>
      </c>
      <c r="E49" s="507" t="s">
        <v>529</v>
      </c>
      <c r="F49" s="508" t="s">
        <v>530</v>
      </c>
      <c r="G49" s="507" t="s">
        <v>619</v>
      </c>
      <c r="H49" s="507" t="s">
        <v>620</v>
      </c>
      <c r="I49" s="510">
        <v>14156.39501953125</v>
      </c>
      <c r="J49" s="510">
        <v>5</v>
      </c>
      <c r="K49" s="511">
        <v>70268.330078125</v>
      </c>
    </row>
    <row r="50" spans="1:11" ht="14.4" customHeight="1" x14ac:dyDescent="0.3">
      <c r="A50" s="505" t="s">
        <v>443</v>
      </c>
      <c r="B50" s="506" t="s">
        <v>444</v>
      </c>
      <c r="C50" s="507" t="s">
        <v>451</v>
      </c>
      <c r="D50" s="508" t="s">
        <v>452</v>
      </c>
      <c r="E50" s="507" t="s">
        <v>529</v>
      </c>
      <c r="F50" s="508" t="s">
        <v>530</v>
      </c>
      <c r="G50" s="507" t="s">
        <v>621</v>
      </c>
      <c r="H50" s="507" t="s">
        <v>622</v>
      </c>
      <c r="I50" s="510">
        <v>12569.48046875</v>
      </c>
      <c r="J50" s="510">
        <v>1</v>
      </c>
      <c r="K50" s="511">
        <v>12569.48046875</v>
      </c>
    </row>
    <row r="51" spans="1:11" ht="14.4" customHeight="1" x14ac:dyDescent="0.3">
      <c r="A51" s="505" t="s">
        <v>443</v>
      </c>
      <c r="B51" s="506" t="s">
        <v>444</v>
      </c>
      <c r="C51" s="507" t="s">
        <v>451</v>
      </c>
      <c r="D51" s="508" t="s">
        <v>452</v>
      </c>
      <c r="E51" s="507" t="s">
        <v>529</v>
      </c>
      <c r="F51" s="508" t="s">
        <v>530</v>
      </c>
      <c r="G51" s="507" t="s">
        <v>623</v>
      </c>
      <c r="H51" s="507" t="s">
        <v>624</v>
      </c>
      <c r="I51" s="510">
        <v>12569.48046875</v>
      </c>
      <c r="J51" s="510">
        <v>6</v>
      </c>
      <c r="K51" s="511">
        <v>75416.8828125</v>
      </c>
    </row>
    <row r="52" spans="1:11" ht="14.4" customHeight="1" x14ac:dyDescent="0.3">
      <c r="A52" s="505" t="s">
        <v>443</v>
      </c>
      <c r="B52" s="506" t="s">
        <v>444</v>
      </c>
      <c r="C52" s="507" t="s">
        <v>451</v>
      </c>
      <c r="D52" s="508" t="s">
        <v>452</v>
      </c>
      <c r="E52" s="507" t="s">
        <v>529</v>
      </c>
      <c r="F52" s="508" t="s">
        <v>530</v>
      </c>
      <c r="G52" s="507" t="s">
        <v>625</v>
      </c>
      <c r="H52" s="507" t="s">
        <v>626</v>
      </c>
      <c r="I52" s="510">
        <v>12569.48046875</v>
      </c>
      <c r="J52" s="510">
        <v>4</v>
      </c>
      <c r="K52" s="511">
        <v>50277.921875</v>
      </c>
    </row>
    <row r="53" spans="1:11" ht="14.4" customHeight="1" x14ac:dyDescent="0.3">
      <c r="A53" s="505" t="s">
        <v>443</v>
      </c>
      <c r="B53" s="506" t="s">
        <v>444</v>
      </c>
      <c r="C53" s="507" t="s">
        <v>451</v>
      </c>
      <c r="D53" s="508" t="s">
        <v>452</v>
      </c>
      <c r="E53" s="507" t="s">
        <v>529</v>
      </c>
      <c r="F53" s="508" t="s">
        <v>530</v>
      </c>
      <c r="G53" s="507" t="s">
        <v>627</v>
      </c>
      <c r="H53" s="507" t="s">
        <v>628</v>
      </c>
      <c r="I53" s="510">
        <v>20328.080078125</v>
      </c>
      <c r="J53" s="510">
        <v>2</v>
      </c>
      <c r="K53" s="511">
        <v>40656.16015625</v>
      </c>
    </row>
    <row r="54" spans="1:11" ht="14.4" customHeight="1" x14ac:dyDescent="0.3">
      <c r="A54" s="505" t="s">
        <v>443</v>
      </c>
      <c r="B54" s="506" t="s">
        <v>444</v>
      </c>
      <c r="C54" s="507" t="s">
        <v>451</v>
      </c>
      <c r="D54" s="508" t="s">
        <v>452</v>
      </c>
      <c r="E54" s="507" t="s">
        <v>529</v>
      </c>
      <c r="F54" s="508" t="s">
        <v>530</v>
      </c>
      <c r="G54" s="507" t="s">
        <v>629</v>
      </c>
      <c r="H54" s="507" t="s">
        <v>630</v>
      </c>
      <c r="I54" s="510">
        <v>20328.07421875</v>
      </c>
      <c r="J54" s="510">
        <v>3</v>
      </c>
      <c r="K54" s="511">
        <v>60984.21875</v>
      </c>
    </row>
    <row r="55" spans="1:11" ht="14.4" customHeight="1" x14ac:dyDescent="0.3">
      <c r="A55" s="505" t="s">
        <v>443</v>
      </c>
      <c r="B55" s="506" t="s">
        <v>444</v>
      </c>
      <c r="C55" s="507" t="s">
        <v>451</v>
      </c>
      <c r="D55" s="508" t="s">
        <v>452</v>
      </c>
      <c r="E55" s="507" t="s">
        <v>529</v>
      </c>
      <c r="F55" s="508" t="s">
        <v>530</v>
      </c>
      <c r="G55" s="507" t="s">
        <v>631</v>
      </c>
      <c r="H55" s="507" t="s">
        <v>632</v>
      </c>
      <c r="I55" s="510">
        <v>12129.64501953125</v>
      </c>
      <c r="J55" s="510">
        <v>7</v>
      </c>
      <c r="K55" s="511">
        <v>84467.6796875</v>
      </c>
    </row>
    <row r="56" spans="1:11" ht="14.4" customHeight="1" x14ac:dyDescent="0.3">
      <c r="A56" s="505" t="s">
        <v>443</v>
      </c>
      <c r="B56" s="506" t="s">
        <v>444</v>
      </c>
      <c r="C56" s="507" t="s">
        <v>451</v>
      </c>
      <c r="D56" s="508" t="s">
        <v>452</v>
      </c>
      <c r="E56" s="507" t="s">
        <v>529</v>
      </c>
      <c r="F56" s="508" t="s">
        <v>530</v>
      </c>
      <c r="G56" s="507" t="s">
        <v>633</v>
      </c>
      <c r="H56" s="507" t="s">
        <v>634</v>
      </c>
      <c r="I56" s="510">
        <v>620.72998046875</v>
      </c>
      <c r="J56" s="510">
        <v>1</v>
      </c>
      <c r="K56" s="511">
        <v>620.72998046875</v>
      </c>
    </row>
    <row r="57" spans="1:11" ht="14.4" customHeight="1" x14ac:dyDescent="0.3">
      <c r="A57" s="505" t="s">
        <v>443</v>
      </c>
      <c r="B57" s="506" t="s">
        <v>444</v>
      </c>
      <c r="C57" s="507" t="s">
        <v>451</v>
      </c>
      <c r="D57" s="508" t="s">
        <v>452</v>
      </c>
      <c r="E57" s="507" t="s">
        <v>529</v>
      </c>
      <c r="F57" s="508" t="s">
        <v>530</v>
      </c>
      <c r="G57" s="507" t="s">
        <v>635</v>
      </c>
      <c r="H57" s="507" t="s">
        <v>636</v>
      </c>
      <c r="I57" s="510">
        <v>2546.719970703125</v>
      </c>
      <c r="J57" s="510">
        <v>83</v>
      </c>
      <c r="K57" s="511">
        <v>211378.037109375</v>
      </c>
    </row>
    <row r="58" spans="1:11" ht="14.4" customHeight="1" x14ac:dyDescent="0.3">
      <c r="A58" s="505" t="s">
        <v>443</v>
      </c>
      <c r="B58" s="506" t="s">
        <v>444</v>
      </c>
      <c r="C58" s="507" t="s">
        <v>451</v>
      </c>
      <c r="D58" s="508" t="s">
        <v>452</v>
      </c>
      <c r="E58" s="507" t="s">
        <v>529</v>
      </c>
      <c r="F58" s="508" t="s">
        <v>530</v>
      </c>
      <c r="G58" s="507" t="s">
        <v>637</v>
      </c>
      <c r="H58" s="507" t="s">
        <v>638</v>
      </c>
      <c r="I58" s="510">
        <v>2546.719970703125</v>
      </c>
      <c r="J58" s="510">
        <v>74</v>
      </c>
      <c r="K58" s="511">
        <v>188457.5380859375</v>
      </c>
    </row>
    <row r="59" spans="1:11" ht="14.4" customHeight="1" x14ac:dyDescent="0.3">
      <c r="A59" s="505" t="s">
        <v>443</v>
      </c>
      <c r="B59" s="506" t="s">
        <v>444</v>
      </c>
      <c r="C59" s="507" t="s">
        <v>451</v>
      </c>
      <c r="D59" s="508" t="s">
        <v>452</v>
      </c>
      <c r="E59" s="507" t="s">
        <v>529</v>
      </c>
      <c r="F59" s="508" t="s">
        <v>530</v>
      </c>
      <c r="G59" s="507" t="s">
        <v>639</v>
      </c>
      <c r="H59" s="507" t="s">
        <v>640</v>
      </c>
      <c r="I59" s="510">
        <v>2065.300048828125</v>
      </c>
      <c r="J59" s="510">
        <v>7</v>
      </c>
      <c r="K59" s="511">
        <v>14457.10009765625</v>
      </c>
    </row>
    <row r="60" spans="1:11" ht="14.4" customHeight="1" x14ac:dyDescent="0.3">
      <c r="A60" s="505" t="s">
        <v>443</v>
      </c>
      <c r="B60" s="506" t="s">
        <v>444</v>
      </c>
      <c r="C60" s="507" t="s">
        <v>451</v>
      </c>
      <c r="D60" s="508" t="s">
        <v>452</v>
      </c>
      <c r="E60" s="507" t="s">
        <v>529</v>
      </c>
      <c r="F60" s="508" t="s">
        <v>530</v>
      </c>
      <c r="G60" s="507" t="s">
        <v>641</v>
      </c>
      <c r="H60" s="507" t="s">
        <v>642</v>
      </c>
      <c r="I60" s="510">
        <v>2065.300048828125</v>
      </c>
      <c r="J60" s="510">
        <v>3</v>
      </c>
      <c r="K60" s="511">
        <v>6195.89990234375</v>
      </c>
    </row>
    <row r="61" spans="1:11" ht="14.4" customHeight="1" x14ac:dyDescent="0.3">
      <c r="A61" s="505" t="s">
        <v>443</v>
      </c>
      <c r="B61" s="506" t="s">
        <v>444</v>
      </c>
      <c r="C61" s="507" t="s">
        <v>451</v>
      </c>
      <c r="D61" s="508" t="s">
        <v>452</v>
      </c>
      <c r="E61" s="507" t="s">
        <v>529</v>
      </c>
      <c r="F61" s="508" t="s">
        <v>530</v>
      </c>
      <c r="G61" s="507" t="s">
        <v>643</v>
      </c>
      <c r="H61" s="507" t="s">
        <v>644</v>
      </c>
      <c r="I61" s="510">
        <v>1203.0899658203125</v>
      </c>
      <c r="J61" s="510">
        <v>1</v>
      </c>
      <c r="K61" s="511">
        <v>1203.0899658203125</v>
      </c>
    </row>
    <row r="62" spans="1:11" ht="14.4" customHeight="1" x14ac:dyDescent="0.3">
      <c r="A62" s="505" t="s">
        <v>443</v>
      </c>
      <c r="B62" s="506" t="s">
        <v>444</v>
      </c>
      <c r="C62" s="507" t="s">
        <v>451</v>
      </c>
      <c r="D62" s="508" t="s">
        <v>452</v>
      </c>
      <c r="E62" s="507" t="s">
        <v>529</v>
      </c>
      <c r="F62" s="508" t="s">
        <v>530</v>
      </c>
      <c r="G62" s="507" t="s">
        <v>645</v>
      </c>
      <c r="H62" s="507" t="s">
        <v>646</v>
      </c>
      <c r="I62" s="510">
        <v>135.11216536173239</v>
      </c>
      <c r="J62" s="510">
        <v>112</v>
      </c>
      <c r="K62" s="511">
        <v>6600.1345437020582</v>
      </c>
    </row>
    <row r="63" spans="1:11" ht="14.4" customHeight="1" x14ac:dyDescent="0.3">
      <c r="A63" s="505" t="s">
        <v>443</v>
      </c>
      <c r="B63" s="506" t="s">
        <v>444</v>
      </c>
      <c r="C63" s="507" t="s">
        <v>451</v>
      </c>
      <c r="D63" s="508" t="s">
        <v>452</v>
      </c>
      <c r="E63" s="507" t="s">
        <v>529</v>
      </c>
      <c r="F63" s="508" t="s">
        <v>530</v>
      </c>
      <c r="G63" s="507" t="s">
        <v>647</v>
      </c>
      <c r="H63" s="507" t="s">
        <v>648</v>
      </c>
      <c r="I63" s="510">
        <v>1850.0899658203125</v>
      </c>
      <c r="J63" s="510">
        <v>43</v>
      </c>
      <c r="K63" s="511">
        <v>79553.87060546875</v>
      </c>
    </row>
    <row r="64" spans="1:11" ht="14.4" customHeight="1" x14ac:dyDescent="0.3">
      <c r="A64" s="505" t="s">
        <v>443</v>
      </c>
      <c r="B64" s="506" t="s">
        <v>444</v>
      </c>
      <c r="C64" s="507" t="s">
        <v>451</v>
      </c>
      <c r="D64" s="508" t="s">
        <v>452</v>
      </c>
      <c r="E64" s="507" t="s">
        <v>529</v>
      </c>
      <c r="F64" s="508" t="s">
        <v>530</v>
      </c>
      <c r="G64" s="507" t="s">
        <v>649</v>
      </c>
      <c r="H64" s="507" t="s">
        <v>650</v>
      </c>
      <c r="I64" s="510">
        <v>2904</v>
      </c>
      <c r="J64" s="510">
        <v>4</v>
      </c>
      <c r="K64" s="511">
        <v>11616</v>
      </c>
    </row>
    <row r="65" spans="1:11" ht="14.4" customHeight="1" x14ac:dyDescent="0.3">
      <c r="A65" s="505" t="s">
        <v>443</v>
      </c>
      <c r="B65" s="506" t="s">
        <v>444</v>
      </c>
      <c r="C65" s="507" t="s">
        <v>451</v>
      </c>
      <c r="D65" s="508" t="s">
        <v>452</v>
      </c>
      <c r="E65" s="507" t="s">
        <v>529</v>
      </c>
      <c r="F65" s="508" t="s">
        <v>530</v>
      </c>
      <c r="G65" s="507" t="s">
        <v>651</v>
      </c>
      <c r="H65" s="507" t="s">
        <v>652</v>
      </c>
      <c r="I65" s="510">
        <v>9595.2998046875</v>
      </c>
      <c r="J65" s="510">
        <v>1</v>
      </c>
      <c r="K65" s="511">
        <v>9595.2998046875</v>
      </c>
    </row>
    <row r="66" spans="1:11" ht="14.4" customHeight="1" x14ac:dyDescent="0.3">
      <c r="A66" s="505" t="s">
        <v>443</v>
      </c>
      <c r="B66" s="506" t="s">
        <v>444</v>
      </c>
      <c r="C66" s="507" t="s">
        <v>451</v>
      </c>
      <c r="D66" s="508" t="s">
        <v>452</v>
      </c>
      <c r="E66" s="507" t="s">
        <v>529</v>
      </c>
      <c r="F66" s="508" t="s">
        <v>530</v>
      </c>
      <c r="G66" s="507" t="s">
        <v>653</v>
      </c>
      <c r="H66" s="507" t="s">
        <v>654</v>
      </c>
      <c r="I66" s="510">
        <v>1289.0533040364583</v>
      </c>
      <c r="J66" s="510">
        <v>3</v>
      </c>
      <c r="K66" s="511">
        <v>3867.159912109375</v>
      </c>
    </row>
    <row r="67" spans="1:11" ht="14.4" customHeight="1" x14ac:dyDescent="0.3">
      <c r="A67" s="505" t="s">
        <v>443</v>
      </c>
      <c r="B67" s="506" t="s">
        <v>444</v>
      </c>
      <c r="C67" s="507" t="s">
        <v>451</v>
      </c>
      <c r="D67" s="508" t="s">
        <v>452</v>
      </c>
      <c r="E67" s="507" t="s">
        <v>529</v>
      </c>
      <c r="F67" s="508" t="s">
        <v>530</v>
      </c>
      <c r="G67" s="507" t="s">
        <v>655</v>
      </c>
      <c r="H67" s="507" t="s">
        <v>656</v>
      </c>
      <c r="I67" s="510">
        <v>907.5</v>
      </c>
      <c r="J67" s="510">
        <v>1</v>
      </c>
      <c r="K67" s="511">
        <v>907.5</v>
      </c>
    </row>
    <row r="68" spans="1:11" ht="14.4" customHeight="1" x14ac:dyDescent="0.3">
      <c r="A68" s="505" t="s">
        <v>443</v>
      </c>
      <c r="B68" s="506" t="s">
        <v>444</v>
      </c>
      <c r="C68" s="507" t="s">
        <v>451</v>
      </c>
      <c r="D68" s="508" t="s">
        <v>452</v>
      </c>
      <c r="E68" s="507" t="s">
        <v>529</v>
      </c>
      <c r="F68" s="508" t="s">
        <v>530</v>
      </c>
      <c r="G68" s="507" t="s">
        <v>657</v>
      </c>
      <c r="H68" s="507" t="s">
        <v>658</v>
      </c>
      <c r="I68" s="510">
        <v>2546.719970703125</v>
      </c>
      <c r="J68" s="510">
        <v>57</v>
      </c>
      <c r="K68" s="511">
        <v>145163.240234375</v>
      </c>
    </row>
    <row r="69" spans="1:11" ht="14.4" customHeight="1" x14ac:dyDescent="0.3">
      <c r="A69" s="505" t="s">
        <v>443</v>
      </c>
      <c r="B69" s="506" t="s">
        <v>444</v>
      </c>
      <c r="C69" s="507" t="s">
        <v>451</v>
      </c>
      <c r="D69" s="508" t="s">
        <v>452</v>
      </c>
      <c r="E69" s="507" t="s">
        <v>529</v>
      </c>
      <c r="F69" s="508" t="s">
        <v>530</v>
      </c>
      <c r="G69" s="507" t="s">
        <v>659</v>
      </c>
      <c r="H69" s="507" t="s">
        <v>660</v>
      </c>
      <c r="I69" s="510">
        <v>2065.300048828125</v>
      </c>
      <c r="J69" s="510">
        <v>4</v>
      </c>
      <c r="K69" s="511">
        <v>8261.2001953125</v>
      </c>
    </row>
    <row r="70" spans="1:11" ht="14.4" customHeight="1" x14ac:dyDescent="0.3">
      <c r="A70" s="505" t="s">
        <v>443</v>
      </c>
      <c r="B70" s="506" t="s">
        <v>444</v>
      </c>
      <c r="C70" s="507" t="s">
        <v>451</v>
      </c>
      <c r="D70" s="508" t="s">
        <v>452</v>
      </c>
      <c r="E70" s="507" t="s">
        <v>529</v>
      </c>
      <c r="F70" s="508" t="s">
        <v>530</v>
      </c>
      <c r="G70" s="507" t="s">
        <v>661</v>
      </c>
      <c r="H70" s="507" t="s">
        <v>662</v>
      </c>
      <c r="I70" s="510">
        <v>1983.68994140625</v>
      </c>
      <c r="J70" s="510">
        <v>4</v>
      </c>
      <c r="K70" s="511">
        <v>7934.740234375</v>
      </c>
    </row>
    <row r="71" spans="1:11" ht="14.4" customHeight="1" x14ac:dyDescent="0.3">
      <c r="A71" s="505" t="s">
        <v>443</v>
      </c>
      <c r="B71" s="506" t="s">
        <v>444</v>
      </c>
      <c r="C71" s="507" t="s">
        <v>451</v>
      </c>
      <c r="D71" s="508" t="s">
        <v>452</v>
      </c>
      <c r="E71" s="507" t="s">
        <v>529</v>
      </c>
      <c r="F71" s="508" t="s">
        <v>530</v>
      </c>
      <c r="G71" s="507" t="s">
        <v>663</v>
      </c>
      <c r="H71" s="507" t="s">
        <v>664</v>
      </c>
      <c r="I71" s="510">
        <v>2546.719970703125</v>
      </c>
      <c r="J71" s="510">
        <v>2</v>
      </c>
      <c r="K71" s="511">
        <v>5093.43994140625</v>
      </c>
    </row>
    <row r="72" spans="1:11" ht="14.4" customHeight="1" x14ac:dyDescent="0.3">
      <c r="A72" s="505" t="s">
        <v>443</v>
      </c>
      <c r="B72" s="506" t="s">
        <v>444</v>
      </c>
      <c r="C72" s="507" t="s">
        <v>451</v>
      </c>
      <c r="D72" s="508" t="s">
        <v>452</v>
      </c>
      <c r="E72" s="507" t="s">
        <v>529</v>
      </c>
      <c r="F72" s="508" t="s">
        <v>530</v>
      </c>
      <c r="G72" s="507" t="s">
        <v>665</v>
      </c>
      <c r="H72" s="507" t="s">
        <v>666</v>
      </c>
      <c r="I72" s="510">
        <v>2546.719970703125</v>
      </c>
      <c r="J72" s="510">
        <v>63</v>
      </c>
      <c r="K72" s="511">
        <v>160443.560546875</v>
      </c>
    </row>
    <row r="73" spans="1:11" ht="14.4" customHeight="1" x14ac:dyDescent="0.3">
      <c r="A73" s="505" t="s">
        <v>443</v>
      </c>
      <c r="B73" s="506" t="s">
        <v>444</v>
      </c>
      <c r="C73" s="507" t="s">
        <v>451</v>
      </c>
      <c r="D73" s="508" t="s">
        <v>452</v>
      </c>
      <c r="E73" s="507" t="s">
        <v>529</v>
      </c>
      <c r="F73" s="508" t="s">
        <v>530</v>
      </c>
      <c r="G73" s="507" t="s">
        <v>667</v>
      </c>
      <c r="H73" s="507" t="s">
        <v>668</v>
      </c>
      <c r="I73" s="510">
        <v>2546.7249755859375</v>
      </c>
      <c r="J73" s="510">
        <v>3</v>
      </c>
      <c r="K73" s="511">
        <v>7640.170166015625</v>
      </c>
    </row>
    <row r="74" spans="1:11" ht="14.4" customHeight="1" x14ac:dyDescent="0.3">
      <c r="A74" s="505" t="s">
        <v>443</v>
      </c>
      <c r="B74" s="506" t="s">
        <v>444</v>
      </c>
      <c r="C74" s="507" t="s">
        <v>451</v>
      </c>
      <c r="D74" s="508" t="s">
        <v>452</v>
      </c>
      <c r="E74" s="507" t="s">
        <v>529</v>
      </c>
      <c r="F74" s="508" t="s">
        <v>530</v>
      </c>
      <c r="G74" s="507" t="s">
        <v>669</v>
      </c>
      <c r="H74" s="507" t="s">
        <v>670</v>
      </c>
      <c r="I74" s="510">
        <v>2546.719970703125</v>
      </c>
      <c r="J74" s="510">
        <v>1</v>
      </c>
      <c r="K74" s="511">
        <v>2546.719970703125</v>
      </c>
    </row>
    <row r="75" spans="1:11" ht="14.4" customHeight="1" x14ac:dyDescent="0.3">
      <c r="A75" s="505" t="s">
        <v>443</v>
      </c>
      <c r="B75" s="506" t="s">
        <v>444</v>
      </c>
      <c r="C75" s="507" t="s">
        <v>451</v>
      </c>
      <c r="D75" s="508" t="s">
        <v>452</v>
      </c>
      <c r="E75" s="507" t="s">
        <v>529</v>
      </c>
      <c r="F75" s="508" t="s">
        <v>530</v>
      </c>
      <c r="G75" s="507" t="s">
        <v>671</v>
      </c>
      <c r="H75" s="507" t="s">
        <v>672</v>
      </c>
      <c r="I75" s="510">
        <v>2065.300048828125</v>
      </c>
      <c r="J75" s="510">
        <v>1</v>
      </c>
      <c r="K75" s="511">
        <v>2065.300048828125</v>
      </c>
    </row>
    <row r="76" spans="1:11" ht="14.4" customHeight="1" x14ac:dyDescent="0.3">
      <c r="A76" s="505" t="s">
        <v>443</v>
      </c>
      <c r="B76" s="506" t="s">
        <v>444</v>
      </c>
      <c r="C76" s="507" t="s">
        <v>451</v>
      </c>
      <c r="D76" s="508" t="s">
        <v>452</v>
      </c>
      <c r="E76" s="507" t="s">
        <v>529</v>
      </c>
      <c r="F76" s="508" t="s">
        <v>530</v>
      </c>
      <c r="G76" s="507" t="s">
        <v>673</v>
      </c>
      <c r="H76" s="507" t="s">
        <v>674</v>
      </c>
      <c r="I76" s="510">
        <v>2065.300048828125</v>
      </c>
      <c r="J76" s="510">
        <v>9</v>
      </c>
      <c r="K76" s="511">
        <v>18587.700439453125</v>
      </c>
    </row>
    <row r="77" spans="1:11" ht="14.4" customHeight="1" x14ac:dyDescent="0.3">
      <c r="A77" s="505" t="s">
        <v>443</v>
      </c>
      <c r="B77" s="506" t="s">
        <v>444</v>
      </c>
      <c r="C77" s="507" t="s">
        <v>451</v>
      </c>
      <c r="D77" s="508" t="s">
        <v>452</v>
      </c>
      <c r="E77" s="507" t="s">
        <v>529</v>
      </c>
      <c r="F77" s="508" t="s">
        <v>530</v>
      </c>
      <c r="G77" s="507" t="s">
        <v>675</v>
      </c>
      <c r="H77" s="507" t="s">
        <v>676</v>
      </c>
      <c r="I77" s="510">
        <v>2065.300048828125</v>
      </c>
      <c r="J77" s="510">
        <v>1</v>
      </c>
      <c r="K77" s="511">
        <v>2065.300048828125</v>
      </c>
    </row>
    <row r="78" spans="1:11" ht="14.4" customHeight="1" x14ac:dyDescent="0.3">
      <c r="A78" s="505" t="s">
        <v>443</v>
      </c>
      <c r="B78" s="506" t="s">
        <v>444</v>
      </c>
      <c r="C78" s="507" t="s">
        <v>451</v>
      </c>
      <c r="D78" s="508" t="s">
        <v>452</v>
      </c>
      <c r="E78" s="507" t="s">
        <v>529</v>
      </c>
      <c r="F78" s="508" t="s">
        <v>530</v>
      </c>
      <c r="G78" s="507" t="s">
        <v>677</v>
      </c>
      <c r="H78" s="507" t="s">
        <v>678</v>
      </c>
      <c r="I78" s="510">
        <v>2065.300048828125</v>
      </c>
      <c r="J78" s="510">
        <v>3</v>
      </c>
      <c r="K78" s="511">
        <v>6195.900146484375</v>
      </c>
    </row>
    <row r="79" spans="1:11" ht="14.4" customHeight="1" x14ac:dyDescent="0.3">
      <c r="A79" s="505" t="s">
        <v>443</v>
      </c>
      <c r="B79" s="506" t="s">
        <v>444</v>
      </c>
      <c r="C79" s="507" t="s">
        <v>451</v>
      </c>
      <c r="D79" s="508" t="s">
        <v>452</v>
      </c>
      <c r="E79" s="507" t="s">
        <v>529</v>
      </c>
      <c r="F79" s="508" t="s">
        <v>530</v>
      </c>
      <c r="G79" s="507" t="s">
        <v>679</v>
      </c>
      <c r="H79" s="507" t="s">
        <v>680</v>
      </c>
      <c r="I79" s="510">
        <v>2065.300048828125</v>
      </c>
      <c r="J79" s="510">
        <v>2</v>
      </c>
      <c r="K79" s="511">
        <v>4130.60009765625</v>
      </c>
    </row>
    <row r="80" spans="1:11" ht="14.4" customHeight="1" x14ac:dyDescent="0.3">
      <c r="A80" s="505" t="s">
        <v>443</v>
      </c>
      <c r="B80" s="506" t="s">
        <v>444</v>
      </c>
      <c r="C80" s="507" t="s">
        <v>451</v>
      </c>
      <c r="D80" s="508" t="s">
        <v>452</v>
      </c>
      <c r="E80" s="507" t="s">
        <v>529</v>
      </c>
      <c r="F80" s="508" t="s">
        <v>530</v>
      </c>
      <c r="G80" s="507" t="s">
        <v>681</v>
      </c>
      <c r="H80" s="507" t="s">
        <v>682</v>
      </c>
      <c r="I80" s="510">
        <v>23676</v>
      </c>
      <c r="J80" s="510">
        <v>3</v>
      </c>
      <c r="K80" s="511">
        <v>71028</v>
      </c>
    </row>
    <row r="81" spans="1:11" ht="14.4" customHeight="1" x14ac:dyDescent="0.3">
      <c r="A81" s="505" t="s">
        <v>443</v>
      </c>
      <c r="B81" s="506" t="s">
        <v>444</v>
      </c>
      <c r="C81" s="507" t="s">
        <v>451</v>
      </c>
      <c r="D81" s="508" t="s">
        <v>452</v>
      </c>
      <c r="E81" s="507" t="s">
        <v>529</v>
      </c>
      <c r="F81" s="508" t="s">
        <v>530</v>
      </c>
      <c r="G81" s="507" t="s">
        <v>683</v>
      </c>
      <c r="H81" s="507" t="s">
        <v>684</v>
      </c>
      <c r="I81" s="510">
        <v>22506</v>
      </c>
      <c r="J81" s="510">
        <v>1</v>
      </c>
      <c r="K81" s="511">
        <v>22506</v>
      </c>
    </row>
    <row r="82" spans="1:11" ht="14.4" customHeight="1" x14ac:dyDescent="0.3">
      <c r="A82" s="505" t="s">
        <v>443</v>
      </c>
      <c r="B82" s="506" t="s">
        <v>444</v>
      </c>
      <c r="C82" s="507" t="s">
        <v>451</v>
      </c>
      <c r="D82" s="508" t="s">
        <v>452</v>
      </c>
      <c r="E82" s="507" t="s">
        <v>529</v>
      </c>
      <c r="F82" s="508" t="s">
        <v>530</v>
      </c>
      <c r="G82" s="507" t="s">
        <v>685</v>
      </c>
      <c r="H82" s="507" t="s">
        <v>686</v>
      </c>
      <c r="I82" s="510">
        <v>5929</v>
      </c>
      <c r="J82" s="510">
        <v>10</v>
      </c>
      <c r="K82" s="511">
        <v>59290</v>
      </c>
    </row>
    <row r="83" spans="1:11" ht="14.4" customHeight="1" x14ac:dyDescent="0.3">
      <c r="A83" s="505" t="s">
        <v>443</v>
      </c>
      <c r="B83" s="506" t="s">
        <v>444</v>
      </c>
      <c r="C83" s="507" t="s">
        <v>451</v>
      </c>
      <c r="D83" s="508" t="s">
        <v>452</v>
      </c>
      <c r="E83" s="507" t="s">
        <v>529</v>
      </c>
      <c r="F83" s="508" t="s">
        <v>530</v>
      </c>
      <c r="G83" s="507" t="s">
        <v>687</v>
      </c>
      <c r="H83" s="507" t="s">
        <v>688</v>
      </c>
      <c r="I83" s="510">
        <v>5929</v>
      </c>
      <c r="J83" s="510">
        <v>10</v>
      </c>
      <c r="K83" s="511">
        <v>59290</v>
      </c>
    </row>
    <row r="84" spans="1:11" ht="14.4" customHeight="1" x14ac:dyDescent="0.3">
      <c r="A84" s="505" t="s">
        <v>443</v>
      </c>
      <c r="B84" s="506" t="s">
        <v>444</v>
      </c>
      <c r="C84" s="507" t="s">
        <v>451</v>
      </c>
      <c r="D84" s="508" t="s">
        <v>452</v>
      </c>
      <c r="E84" s="507" t="s">
        <v>529</v>
      </c>
      <c r="F84" s="508" t="s">
        <v>530</v>
      </c>
      <c r="G84" s="507" t="s">
        <v>689</v>
      </c>
      <c r="H84" s="507" t="s">
        <v>690</v>
      </c>
      <c r="I84" s="510">
        <v>3993</v>
      </c>
      <c r="J84" s="510">
        <v>4</v>
      </c>
      <c r="K84" s="511">
        <v>15972</v>
      </c>
    </row>
    <row r="85" spans="1:11" ht="14.4" customHeight="1" x14ac:dyDescent="0.3">
      <c r="A85" s="505" t="s">
        <v>443</v>
      </c>
      <c r="B85" s="506" t="s">
        <v>444</v>
      </c>
      <c r="C85" s="507" t="s">
        <v>451</v>
      </c>
      <c r="D85" s="508" t="s">
        <v>452</v>
      </c>
      <c r="E85" s="507" t="s">
        <v>529</v>
      </c>
      <c r="F85" s="508" t="s">
        <v>530</v>
      </c>
      <c r="G85" s="507" t="s">
        <v>691</v>
      </c>
      <c r="H85" s="507" t="s">
        <v>692</v>
      </c>
      <c r="I85" s="510">
        <v>3993</v>
      </c>
      <c r="J85" s="510">
        <v>4</v>
      </c>
      <c r="K85" s="511">
        <v>15972</v>
      </c>
    </row>
    <row r="86" spans="1:11" ht="14.4" customHeight="1" x14ac:dyDescent="0.3">
      <c r="A86" s="505" t="s">
        <v>443</v>
      </c>
      <c r="B86" s="506" t="s">
        <v>444</v>
      </c>
      <c r="C86" s="507" t="s">
        <v>451</v>
      </c>
      <c r="D86" s="508" t="s">
        <v>452</v>
      </c>
      <c r="E86" s="507" t="s">
        <v>529</v>
      </c>
      <c r="F86" s="508" t="s">
        <v>530</v>
      </c>
      <c r="G86" s="507" t="s">
        <v>693</v>
      </c>
      <c r="H86" s="507" t="s">
        <v>694</v>
      </c>
      <c r="I86" s="510">
        <v>477.92001342773437</v>
      </c>
      <c r="J86" s="510">
        <v>4</v>
      </c>
      <c r="K86" s="511">
        <v>1911.6700439453125</v>
      </c>
    </row>
    <row r="87" spans="1:11" ht="14.4" customHeight="1" x14ac:dyDescent="0.3">
      <c r="A87" s="505" t="s">
        <v>443</v>
      </c>
      <c r="B87" s="506" t="s">
        <v>444</v>
      </c>
      <c r="C87" s="507" t="s">
        <v>451</v>
      </c>
      <c r="D87" s="508" t="s">
        <v>452</v>
      </c>
      <c r="E87" s="507" t="s">
        <v>529</v>
      </c>
      <c r="F87" s="508" t="s">
        <v>530</v>
      </c>
      <c r="G87" s="507" t="s">
        <v>695</v>
      </c>
      <c r="H87" s="507" t="s">
        <v>696</v>
      </c>
      <c r="I87" s="510">
        <v>815.80666097005212</v>
      </c>
      <c r="J87" s="510">
        <v>4</v>
      </c>
      <c r="K87" s="511">
        <v>3263.1699829101562</v>
      </c>
    </row>
    <row r="88" spans="1:11" ht="14.4" customHeight="1" x14ac:dyDescent="0.3">
      <c r="A88" s="505" t="s">
        <v>443</v>
      </c>
      <c r="B88" s="506" t="s">
        <v>444</v>
      </c>
      <c r="C88" s="507" t="s">
        <v>451</v>
      </c>
      <c r="D88" s="508" t="s">
        <v>452</v>
      </c>
      <c r="E88" s="507" t="s">
        <v>529</v>
      </c>
      <c r="F88" s="508" t="s">
        <v>530</v>
      </c>
      <c r="G88" s="507" t="s">
        <v>697</v>
      </c>
      <c r="H88" s="507" t="s">
        <v>698</v>
      </c>
      <c r="I88" s="510">
        <v>726</v>
      </c>
      <c r="J88" s="510">
        <v>4</v>
      </c>
      <c r="K88" s="511">
        <v>2904</v>
      </c>
    </row>
    <row r="89" spans="1:11" ht="14.4" customHeight="1" x14ac:dyDescent="0.3">
      <c r="A89" s="505" t="s">
        <v>443</v>
      </c>
      <c r="B89" s="506" t="s">
        <v>444</v>
      </c>
      <c r="C89" s="507" t="s">
        <v>451</v>
      </c>
      <c r="D89" s="508" t="s">
        <v>452</v>
      </c>
      <c r="E89" s="507" t="s">
        <v>529</v>
      </c>
      <c r="F89" s="508" t="s">
        <v>530</v>
      </c>
      <c r="G89" s="507" t="s">
        <v>699</v>
      </c>
      <c r="H89" s="507" t="s">
        <v>700</v>
      </c>
      <c r="I89" s="510">
        <v>3566.4749755859375</v>
      </c>
      <c r="J89" s="510">
        <v>4</v>
      </c>
      <c r="K89" s="511">
        <v>14265.89990234375</v>
      </c>
    </row>
    <row r="90" spans="1:11" ht="14.4" customHeight="1" x14ac:dyDescent="0.3">
      <c r="A90" s="505" t="s">
        <v>443</v>
      </c>
      <c r="B90" s="506" t="s">
        <v>444</v>
      </c>
      <c r="C90" s="507" t="s">
        <v>451</v>
      </c>
      <c r="D90" s="508" t="s">
        <v>452</v>
      </c>
      <c r="E90" s="507" t="s">
        <v>529</v>
      </c>
      <c r="F90" s="508" t="s">
        <v>530</v>
      </c>
      <c r="G90" s="507" t="s">
        <v>701</v>
      </c>
      <c r="H90" s="507" t="s">
        <v>702</v>
      </c>
      <c r="I90" s="510">
        <v>2546.7242606026784</v>
      </c>
      <c r="J90" s="510">
        <v>18</v>
      </c>
      <c r="K90" s="511">
        <v>45841.0302734375</v>
      </c>
    </row>
    <row r="91" spans="1:11" ht="14.4" customHeight="1" x14ac:dyDescent="0.3">
      <c r="A91" s="505" t="s">
        <v>443</v>
      </c>
      <c r="B91" s="506" t="s">
        <v>444</v>
      </c>
      <c r="C91" s="507" t="s">
        <v>451</v>
      </c>
      <c r="D91" s="508" t="s">
        <v>452</v>
      </c>
      <c r="E91" s="507" t="s">
        <v>529</v>
      </c>
      <c r="F91" s="508" t="s">
        <v>530</v>
      </c>
      <c r="G91" s="507" t="s">
        <v>703</v>
      </c>
      <c r="H91" s="507" t="s">
        <v>704</v>
      </c>
      <c r="I91" s="510">
        <v>2546.719970703125</v>
      </c>
      <c r="J91" s="510">
        <v>2</v>
      </c>
      <c r="K91" s="511">
        <v>5093.43994140625</v>
      </c>
    </row>
    <row r="92" spans="1:11" ht="14.4" customHeight="1" x14ac:dyDescent="0.3">
      <c r="A92" s="505" t="s">
        <v>443</v>
      </c>
      <c r="B92" s="506" t="s">
        <v>444</v>
      </c>
      <c r="C92" s="507" t="s">
        <v>451</v>
      </c>
      <c r="D92" s="508" t="s">
        <v>452</v>
      </c>
      <c r="E92" s="507" t="s">
        <v>529</v>
      </c>
      <c r="F92" s="508" t="s">
        <v>530</v>
      </c>
      <c r="G92" s="507" t="s">
        <v>705</v>
      </c>
      <c r="H92" s="507" t="s">
        <v>706</v>
      </c>
      <c r="I92" s="510">
        <v>2546.719970703125</v>
      </c>
      <c r="J92" s="510">
        <v>2</v>
      </c>
      <c r="K92" s="511">
        <v>5093.43994140625</v>
      </c>
    </row>
    <row r="93" spans="1:11" ht="14.4" customHeight="1" x14ac:dyDescent="0.3">
      <c r="A93" s="505" t="s">
        <v>443</v>
      </c>
      <c r="B93" s="506" t="s">
        <v>444</v>
      </c>
      <c r="C93" s="507" t="s">
        <v>451</v>
      </c>
      <c r="D93" s="508" t="s">
        <v>452</v>
      </c>
      <c r="E93" s="507" t="s">
        <v>529</v>
      </c>
      <c r="F93" s="508" t="s">
        <v>530</v>
      </c>
      <c r="G93" s="507" t="s">
        <v>707</v>
      </c>
      <c r="H93" s="507" t="s">
        <v>708</v>
      </c>
      <c r="I93" s="510">
        <v>2546.7239746093751</v>
      </c>
      <c r="J93" s="510">
        <v>27</v>
      </c>
      <c r="K93" s="511">
        <v>68761.5400390625</v>
      </c>
    </row>
    <row r="94" spans="1:11" ht="14.4" customHeight="1" x14ac:dyDescent="0.3">
      <c r="A94" s="505" t="s">
        <v>443</v>
      </c>
      <c r="B94" s="506" t="s">
        <v>444</v>
      </c>
      <c r="C94" s="507" t="s">
        <v>451</v>
      </c>
      <c r="D94" s="508" t="s">
        <v>452</v>
      </c>
      <c r="E94" s="507" t="s">
        <v>529</v>
      </c>
      <c r="F94" s="508" t="s">
        <v>530</v>
      </c>
      <c r="G94" s="507" t="s">
        <v>709</v>
      </c>
      <c r="H94" s="507" t="s">
        <v>710</v>
      </c>
      <c r="I94" s="510">
        <v>2546.7262268066406</v>
      </c>
      <c r="J94" s="510">
        <v>19</v>
      </c>
      <c r="K94" s="511">
        <v>48387.7607421875</v>
      </c>
    </row>
    <row r="95" spans="1:11" ht="14.4" customHeight="1" x14ac:dyDescent="0.3">
      <c r="A95" s="505" t="s">
        <v>443</v>
      </c>
      <c r="B95" s="506" t="s">
        <v>444</v>
      </c>
      <c r="C95" s="507" t="s">
        <v>451</v>
      </c>
      <c r="D95" s="508" t="s">
        <v>452</v>
      </c>
      <c r="E95" s="507" t="s">
        <v>529</v>
      </c>
      <c r="F95" s="508" t="s">
        <v>530</v>
      </c>
      <c r="G95" s="507" t="s">
        <v>711</v>
      </c>
      <c r="H95" s="507" t="s">
        <v>712</v>
      </c>
      <c r="I95" s="510">
        <v>2546.719970703125</v>
      </c>
      <c r="J95" s="510">
        <v>1</v>
      </c>
      <c r="K95" s="511">
        <v>2546.719970703125</v>
      </c>
    </row>
    <row r="96" spans="1:11" ht="14.4" customHeight="1" x14ac:dyDescent="0.3">
      <c r="A96" s="505" t="s">
        <v>443</v>
      </c>
      <c r="B96" s="506" t="s">
        <v>444</v>
      </c>
      <c r="C96" s="507" t="s">
        <v>451</v>
      </c>
      <c r="D96" s="508" t="s">
        <v>452</v>
      </c>
      <c r="E96" s="507" t="s">
        <v>529</v>
      </c>
      <c r="F96" s="508" t="s">
        <v>530</v>
      </c>
      <c r="G96" s="507" t="s">
        <v>713</v>
      </c>
      <c r="H96" s="507" t="s">
        <v>714</v>
      </c>
      <c r="I96" s="510">
        <v>2546.7255316840278</v>
      </c>
      <c r="J96" s="510">
        <v>20</v>
      </c>
      <c r="K96" s="511">
        <v>50934.480712890625</v>
      </c>
    </row>
    <row r="97" spans="1:11" ht="14.4" customHeight="1" x14ac:dyDescent="0.3">
      <c r="A97" s="505" t="s">
        <v>443</v>
      </c>
      <c r="B97" s="506" t="s">
        <v>444</v>
      </c>
      <c r="C97" s="507" t="s">
        <v>451</v>
      </c>
      <c r="D97" s="508" t="s">
        <v>452</v>
      </c>
      <c r="E97" s="507" t="s">
        <v>529</v>
      </c>
      <c r="F97" s="508" t="s">
        <v>530</v>
      </c>
      <c r="G97" s="507" t="s">
        <v>715</v>
      </c>
      <c r="H97" s="507" t="s">
        <v>716</v>
      </c>
      <c r="I97" s="510">
        <v>2546.7244194878472</v>
      </c>
      <c r="J97" s="510">
        <v>27</v>
      </c>
      <c r="K97" s="511">
        <v>68761.5400390625</v>
      </c>
    </row>
    <row r="98" spans="1:11" ht="14.4" customHeight="1" x14ac:dyDescent="0.3">
      <c r="A98" s="505" t="s">
        <v>443</v>
      </c>
      <c r="B98" s="506" t="s">
        <v>444</v>
      </c>
      <c r="C98" s="507" t="s">
        <v>451</v>
      </c>
      <c r="D98" s="508" t="s">
        <v>452</v>
      </c>
      <c r="E98" s="507" t="s">
        <v>529</v>
      </c>
      <c r="F98" s="508" t="s">
        <v>530</v>
      </c>
      <c r="G98" s="507" t="s">
        <v>717</v>
      </c>
      <c r="H98" s="507" t="s">
        <v>718</v>
      </c>
      <c r="I98" s="510">
        <v>2546.7249755859375</v>
      </c>
      <c r="J98" s="510">
        <v>3</v>
      </c>
      <c r="K98" s="511">
        <v>7640.170166015625</v>
      </c>
    </row>
    <row r="99" spans="1:11" ht="14.4" customHeight="1" x14ac:dyDescent="0.3">
      <c r="A99" s="505" t="s">
        <v>443</v>
      </c>
      <c r="B99" s="506" t="s">
        <v>444</v>
      </c>
      <c r="C99" s="507" t="s">
        <v>451</v>
      </c>
      <c r="D99" s="508" t="s">
        <v>452</v>
      </c>
      <c r="E99" s="507" t="s">
        <v>529</v>
      </c>
      <c r="F99" s="508" t="s">
        <v>530</v>
      </c>
      <c r="G99" s="507" t="s">
        <v>719</v>
      </c>
      <c r="H99" s="507" t="s">
        <v>720</v>
      </c>
      <c r="I99" s="510">
        <v>1983.68994140625</v>
      </c>
      <c r="J99" s="510">
        <v>1</v>
      </c>
      <c r="K99" s="511">
        <v>1983.68994140625</v>
      </c>
    </row>
    <row r="100" spans="1:11" ht="14.4" customHeight="1" x14ac:dyDescent="0.3">
      <c r="A100" s="505" t="s">
        <v>443</v>
      </c>
      <c r="B100" s="506" t="s">
        <v>444</v>
      </c>
      <c r="C100" s="507" t="s">
        <v>451</v>
      </c>
      <c r="D100" s="508" t="s">
        <v>452</v>
      </c>
      <c r="E100" s="507" t="s">
        <v>529</v>
      </c>
      <c r="F100" s="508" t="s">
        <v>530</v>
      </c>
      <c r="G100" s="507" t="s">
        <v>721</v>
      </c>
      <c r="H100" s="507" t="s">
        <v>722</v>
      </c>
      <c r="I100" s="510">
        <v>2065.300048828125</v>
      </c>
      <c r="J100" s="510">
        <v>2</v>
      </c>
      <c r="K100" s="511">
        <v>4130.60009765625</v>
      </c>
    </row>
    <row r="101" spans="1:11" ht="14.4" customHeight="1" x14ac:dyDescent="0.3">
      <c r="A101" s="505" t="s">
        <v>443</v>
      </c>
      <c r="B101" s="506" t="s">
        <v>444</v>
      </c>
      <c r="C101" s="507" t="s">
        <v>451</v>
      </c>
      <c r="D101" s="508" t="s">
        <v>452</v>
      </c>
      <c r="E101" s="507" t="s">
        <v>529</v>
      </c>
      <c r="F101" s="508" t="s">
        <v>530</v>
      </c>
      <c r="G101" s="507" t="s">
        <v>723</v>
      </c>
      <c r="H101" s="507" t="s">
        <v>724</v>
      </c>
      <c r="I101" s="510">
        <v>1983.68994140625</v>
      </c>
      <c r="J101" s="510">
        <v>2</v>
      </c>
      <c r="K101" s="511">
        <v>3967.3798828125</v>
      </c>
    </row>
    <row r="102" spans="1:11" ht="14.4" customHeight="1" x14ac:dyDescent="0.3">
      <c r="A102" s="505" t="s">
        <v>443</v>
      </c>
      <c r="B102" s="506" t="s">
        <v>444</v>
      </c>
      <c r="C102" s="507" t="s">
        <v>451</v>
      </c>
      <c r="D102" s="508" t="s">
        <v>452</v>
      </c>
      <c r="E102" s="507" t="s">
        <v>529</v>
      </c>
      <c r="F102" s="508" t="s">
        <v>530</v>
      </c>
      <c r="G102" s="507" t="s">
        <v>725</v>
      </c>
      <c r="H102" s="507" t="s">
        <v>726</v>
      </c>
      <c r="I102" s="510">
        <v>2065.300048828125</v>
      </c>
      <c r="J102" s="510">
        <v>1</v>
      </c>
      <c r="K102" s="511">
        <v>2065.300048828125</v>
      </c>
    </row>
    <row r="103" spans="1:11" ht="14.4" customHeight="1" x14ac:dyDescent="0.3">
      <c r="A103" s="505" t="s">
        <v>443</v>
      </c>
      <c r="B103" s="506" t="s">
        <v>444</v>
      </c>
      <c r="C103" s="507" t="s">
        <v>451</v>
      </c>
      <c r="D103" s="508" t="s">
        <v>452</v>
      </c>
      <c r="E103" s="507" t="s">
        <v>529</v>
      </c>
      <c r="F103" s="508" t="s">
        <v>530</v>
      </c>
      <c r="G103" s="507" t="s">
        <v>727</v>
      </c>
      <c r="H103" s="507" t="s">
        <v>728</v>
      </c>
      <c r="I103" s="510">
        <v>2065.300048828125</v>
      </c>
      <c r="J103" s="510">
        <v>3</v>
      </c>
      <c r="K103" s="511">
        <v>6195.900146484375</v>
      </c>
    </row>
    <row r="104" spans="1:11" ht="14.4" customHeight="1" x14ac:dyDescent="0.3">
      <c r="A104" s="505" t="s">
        <v>443</v>
      </c>
      <c r="B104" s="506" t="s">
        <v>444</v>
      </c>
      <c r="C104" s="507" t="s">
        <v>451</v>
      </c>
      <c r="D104" s="508" t="s">
        <v>452</v>
      </c>
      <c r="E104" s="507" t="s">
        <v>529</v>
      </c>
      <c r="F104" s="508" t="s">
        <v>530</v>
      </c>
      <c r="G104" s="507" t="s">
        <v>729</v>
      </c>
      <c r="H104" s="507" t="s">
        <v>730</v>
      </c>
      <c r="I104" s="510">
        <v>2065.300048828125</v>
      </c>
      <c r="J104" s="510">
        <v>2</v>
      </c>
      <c r="K104" s="511">
        <v>4130.60009765625</v>
      </c>
    </row>
    <row r="105" spans="1:11" ht="14.4" customHeight="1" x14ac:dyDescent="0.3">
      <c r="A105" s="505" t="s">
        <v>443</v>
      </c>
      <c r="B105" s="506" t="s">
        <v>444</v>
      </c>
      <c r="C105" s="507" t="s">
        <v>451</v>
      </c>
      <c r="D105" s="508" t="s">
        <v>452</v>
      </c>
      <c r="E105" s="507" t="s">
        <v>529</v>
      </c>
      <c r="F105" s="508" t="s">
        <v>530</v>
      </c>
      <c r="G105" s="507" t="s">
        <v>731</v>
      </c>
      <c r="H105" s="507" t="s">
        <v>732</v>
      </c>
      <c r="I105" s="510">
        <v>2065.300048828125</v>
      </c>
      <c r="J105" s="510">
        <v>4</v>
      </c>
      <c r="K105" s="511">
        <v>8261.2001953125</v>
      </c>
    </row>
    <row r="106" spans="1:11" ht="14.4" customHeight="1" x14ac:dyDescent="0.3">
      <c r="A106" s="505" t="s">
        <v>443</v>
      </c>
      <c r="B106" s="506" t="s">
        <v>444</v>
      </c>
      <c r="C106" s="507" t="s">
        <v>451</v>
      </c>
      <c r="D106" s="508" t="s">
        <v>452</v>
      </c>
      <c r="E106" s="507" t="s">
        <v>529</v>
      </c>
      <c r="F106" s="508" t="s">
        <v>530</v>
      </c>
      <c r="G106" s="507" t="s">
        <v>733</v>
      </c>
      <c r="H106" s="507" t="s">
        <v>734</v>
      </c>
      <c r="I106" s="510">
        <v>2546.7256905691966</v>
      </c>
      <c r="J106" s="510">
        <v>15</v>
      </c>
      <c r="K106" s="511">
        <v>38200.860595703125</v>
      </c>
    </row>
    <row r="107" spans="1:11" ht="14.4" customHeight="1" x14ac:dyDescent="0.3">
      <c r="A107" s="505" t="s">
        <v>443</v>
      </c>
      <c r="B107" s="506" t="s">
        <v>444</v>
      </c>
      <c r="C107" s="507" t="s">
        <v>451</v>
      </c>
      <c r="D107" s="508" t="s">
        <v>452</v>
      </c>
      <c r="E107" s="507" t="s">
        <v>529</v>
      </c>
      <c r="F107" s="508" t="s">
        <v>530</v>
      </c>
      <c r="G107" s="507" t="s">
        <v>735</v>
      </c>
      <c r="H107" s="507" t="s">
        <v>736</v>
      </c>
      <c r="I107" s="510">
        <v>2065.300048828125</v>
      </c>
      <c r="J107" s="510">
        <v>4</v>
      </c>
      <c r="K107" s="511">
        <v>8261.2001953125</v>
      </c>
    </row>
    <row r="108" spans="1:11" ht="14.4" customHeight="1" x14ac:dyDescent="0.3">
      <c r="A108" s="505" t="s">
        <v>443</v>
      </c>
      <c r="B108" s="506" t="s">
        <v>444</v>
      </c>
      <c r="C108" s="507" t="s">
        <v>451</v>
      </c>
      <c r="D108" s="508" t="s">
        <v>452</v>
      </c>
      <c r="E108" s="507" t="s">
        <v>529</v>
      </c>
      <c r="F108" s="508" t="s">
        <v>530</v>
      </c>
      <c r="G108" s="507" t="s">
        <v>737</v>
      </c>
      <c r="H108" s="507" t="s">
        <v>738</v>
      </c>
      <c r="I108" s="510">
        <v>2546.7242606026784</v>
      </c>
      <c r="J108" s="510">
        <v>12</v>
      </c>
      <c r="K108" s="511">
        <v>30560.680419921875</v>
      </c>
    </row>
    <row r="109" spans="1:11" ht="14.4" customHeight="1" x14ac:dyDescent="0.3">
      <c r="A109" s="505" t="s">
        <v>443</v>
      </c>
      <c r="B109" s="506" t="s">
        <v>444</v>
      </c>
      <c r="C109" s="507" t="s">
        <v>451</v>
      </c>
      <c r="D109" s="508" t="s">
        <v>452</v>
      </c>
      <c r="E109" s="507" t="s">
        <v>529</v>
      </c>
      <c r="F109" s="508" t="s">
        <v>530</v>
      </c>
      <c r="G109" s="507" t="s">
        <v>739</v>
      </c>
      <c r="H109" s="507" t="s">
        <v>740</v>
      </c>
      <c r="I109" s="510">
        <v>2065.300048828125</v>
      </c>
      <c r="J109" s="510">
        <v>2</v>
      </c>
      <c r="K109" s="511">
        <v>4130.60009765625</v>
      </c>
    </row>
    <row r="110" spans="1:11" ht="14.4" customHeight="1" x14ac:dyDescent="0.3">
      <c r="A110" s="505" t="s">
        <v>443</v>
      </c>
      <c r="B110" s="506" t="s">
        <v>444</v>
      </c>
      <c r="C110" s="507" t="s">
        <v>451</v>
      </c>
      <c r="D110" s="508" t="s">
        <v>452</v>
      </c>
      <c r="E110" s="507" t="s">
        <v>529</v>
      </c>
      <c r="F110" s="508" t="s">
        <v>530</v>
      </c>
      <c r="G110" s="507" t="s">
        <v>741</v>
      </c>
      <c r="H110" s="507" t="s">
        <v>742</v>
      </c>
      <c r="I110" s="510">
        <v>2546.719970703125</v>
      </c>
      <c r="J110" s="510">
        <v>2</v>
      </c>
      <c r="K110" s="511">
        <v>5093.43994140625</v>
      </c>
    </row>
    <row r="111" spans="1:11" ht="14.4" customHeight="1" x14ac:dyDescent="0.3">
      <c r="A111" s="505" t="s">
        <v>443</v>
      </c>
      <c r="B111" s="506" t="s">
        <v>444</v>
      </c>
      <c r="C111" s="507" t="s">
        <v>451</v>
      </c>
      <c r="D111" s="508" t="s">
        <v>452</v>
      </c>
      <c r="E111" s="507" t="s">
        <v>529</v>
      </c>
      <c r="F111" s="508" t="s">
        <v>530</v>
      </c>
      <c r="G111" s="507" t="s">
        <v>743</v>
      </c>
      <c r="H111" s="507" t="s">
        <v>744</v>
      </c>
      <c r="I111" s="510">
        <v>2546.719970703125</v>
      </c>
      <c r="J111" s="510">
        <v>2</v>
      </c>
      <c r="K111" s="511">
        <v>5093.43994140625</v>
      </c>
    </row>
    <row r="112" spans="1:11" ht="14.4" customHeight="1" x14ac:dyDescent="0.3">
      <c r="A112" s="505" t="s">
        <v>443</v>
      </c>
      <c r="B112" s="506" t="s">
        <v>444</v>
      </c>
      <c r="C112" s="507" t="s">
        <v>451</v>
      </c>
      <c r="D112" s="508" t="s">
        <v>452</v>
      </c>
      <c r="E112" s="507" t="s">
        <v>529</v>
      </c>
      <c r="F112" s="508" t="s">
        <v>530</v>
      </c>
      <c r="G112" s="507" t="s">
        <v>745</v>
      </c>
      <c r="H112" s="507" t="s">
        <v>746</v>
      </c>
      <c r="I112" s="510">
        <v>2065.300048828125</v>
      </c>
      <c r="J112" s="510">
        <v>4</v>
      </c>
      <c r="K112" s="511">
        <v>8261.2001953125</v>
      </c>
    </row>
    <row r="113" spans="1:11" ht="14.4" customHeight="1" x14ac:dyDescent="0.3">
      <c r="A113" s="505" t="s">
        <v>443</v>
      </c>
      <c r="B113" s="506" t="s">
        <v>444</v>
      </c>
      <c r="C113" s="507" t="s">
        <v>451</v>
      </c>
      <c r="D113" s="508" t="s">
        <v>452</v>
      </c>
      <c r="E113" s="507" t="s">
        <v>529</v>
      </c>
      <c r="F113" s="508" t="s">
        <v>530</v>
      </c>
      <c r="G113" s="507" t="s">
        <v>747</v>
      </c>
      <c r="H113" s="507" t="s">
        <v>748</v>
      </c>
      <c r="I113" s="510">
        <v>2546.7266438802085</v>
      </c>
      <c r="J113" s="510">
        <v>14</v>
      </c>
      <c r="K113" s="511">
        <v>35654.140625</v>
      </c>
    </row>
    <row r="114" spans="1:11" ht="14.4" customHeight="1" x14ac:dyDescent="0.3">
      <c r="A114" s="505" t="s">
        <v>443</v>
      </c>
      <c r="B114" s="506" t="s">
        <v>444</v>
      </c>
      <c r="C114" s="507" t="s">
        <v>451</v>
      </c>
      <c r="D114" s="508" t="s">
        <v>452</v>
      </c>
      <c r="E114" s="507" t="s">
        <v>529</v>
      </c>
      <c r="F114" s="508" t="s">
        <v>530</v>
      </c>
      <c r="G114" s="507" t="s">
        <v>749</v>
      </c>
      <c r="H114" s="507" t="s">
        <v>750</v>
      </c>
      <c r="I114" s="510">
        <v>2546.7233072916665</v>
      </c>
      <c r="J114" s="510">
        <v>12</v>
      </c>
      <c r="K114" s="511">
        <v>30560.68017578125</v>
      </c>
    </row>
    <row r="115" spans="1:11" ht="14.4" customHeight="1" x14ac:dyDescent="0.3">
      <c r="A115" s="505" t="s">
        <v>443</v>
      </c>
      <c r="B115" s="506" t="s">
        <v>444</v>
      </c>
      <c r="C115" s="507" t="s">
        <v>451</v>
      </c>
      <c r="D115" s="508" t="s">
        <v>452</v>
      </c>
      <c r="E115" s="507" t="s">
        <v>529</v>
      </c>
      <c r="F115" s="508" t="s">
        <v>530</v>
      </c>
      <c r="G115" s="507" t="s">
        <v>751</v>
      </c>
      <c r="H115" s="507" t="s">
        <v>752</v>
      </c>
      <c r="I115" s="510">
        <v>2546.72998046875</v>
      </c>
      <c r="J115" s="510">
        <v>8</v>
      </c>
      <c r="K115" s="511">
        <v>20373.80078125</v>
      </c>
    </row>
    <row r="116" spans="1:11" ht="14.4" customHeight="1" x14ac:dyDescent="0.3">
      <c r="A116" s="505" t="s">
        <v>443</v>
      </c>
      <c r="B116" s="506" t="s">
        <v>444</v>
      </c>
      <c r="C116" s="507" t="s">
        <v>451</v>
      </c>
      <c r="D116" s="508" t="s">
        <v>452</v>
      </c>
      <c r="E116" s="507" t="s">
        <v>529</v>
      </c>
      <c r="F116" s="508" t="s">
        <v>530</v>
      </c>
      <c r="G116" s="507" t="s">
        <v>753</v>
      </c>
      <c r="H116" s="507" t="s">
        <v>754</v>
      </c>
      <c r="I116" s="510">
        <v>2372.75</v>
      </c>
      <c r="J116" s="510">
        <v>1</v>
      </c>
      <c r="K116" s="511">
        <v>2372.75</v>
      </c>
    </row>
    <row r="117" spans="1:11" ht="14.4" customHeight="1" x14ac:dyDescent="0.3">
      <c r="A117" s="505" t="s">
        <v>443</v>
      </c>
      <c r="B117" s="506" t="s">
        <v>444</v>
      </c>
      <c r="C117" s="507" t="s">
        <v>451</v>
      </c>
      <c r="D117" s="508" t="s">
        <v>452</v>
      </c>
      <c r="E117" s="507" t="s">
        <v>529</v>
      </c>
      <c r="F117" s="508" t="s">
        <v>530</v>
      </c>
      <c r="G117" s="507" t="s">
        <v>755</v>
      </c>
      <c r="H117" s="507" t="s">
        <v>756</v>
      </c>
      <c r="I117" s="510">
        <v>3335.219970703125</v>
      </c>
      <c r="J117" s="510">
        <v>3</v>
      </c>
      <c r="K117" s="511">
        <v>10005.659912109375</v>
      </c>
    </row>
    <row r="118" spans="1:11" ht="14.4" customHeight="1" x14ac:dyDescent="0.3">
      <c r="A118" s="505" t="s">
        <v>443</v>
      </c>
      <c r="B118" s="506" t="s">
        <v>444</v>
      </c>
      <c r="C118" s="507" t="s">
        <v>451</v>
      </c>
      <c r="D118" s="508" t="s">
        <v>452</v>
      </c>
      <c r="E118" s="507" t="s">
        <v>529</v>
      </c>
      <c r="F118" s="508" t="s">
        <v>530</v>
      </c>
      <c r="G118" s="507" t="s">
        <v>757</v>
      </c>
      <c r="H118" s="507" t="s">
        <v>758</v>
      </c>
      <c r="I118" s="510">
        <v>2546.7255316840278</v>
      </c>
      <c r="J118" s="510">
        <v>22</v>
      </c>
      <c r="K118" s="511">
        <v>56027.9306640625</v>
      </c>
    </row>
    <row r="119" spans="1:11" ht="14.4" customHeight="1" x14ac:dyDescent="0.3">
      <c r="A119" s="505" t="s">
        <v>443</v>
      </c>
      <c r="B119" s="506" t="s">
        <v>444</v>
      </c>
      <c r="C119" s="507" t="s">
        <v>451</v>
      </c>
      <c r="D119" s="508" t="s">
        <v>452</v>
      </c>
      <c r="E119" s="507" t="s">
        <v>529</v>
      </c>
      <c r="F119" s="508" t="s">
        <v>530</v>
      </c>
      <c r="G119" s="507" t="s">
        <v>759</v>
      </c>
      <c r="H119" s="507" t="s">
        <v>760</v>
      </c>
      <c r="I119" s="510">
        <v>2546.72998046875</v>
      </c>
      <c r="J119" s="510">
        <v>4</v>
      </c>
      <c r="K119" s="511">
        <v>10186.900390625</v>
      </c>
    </row>
    <row r="120" spans="1:11" ht="14.4" customHeight="1" x14ac:dyDescent="0.3">
      <c r="A120" s="505" t="s">
        <v>443</v>
      </c>
      <c r="B120" s="506" t="s">
        <v>444</v>
      </c>
      <c r="C120" s="507" t="s">
        <v>451</v>
      </c>
      <c r="D120" s="508" t="s">
        <v>452</v>
      </c>
      <c r="E120" s="507" t="s">
        <v>529</v>
      </c>
      <c r="F120" s="508" t="s">
        <v>530</v>
      </c>
      <c r="G120" s="507" t="s">
        <v>761</v>
      </c>
      <c r="H120" s="507" t="s">
        <v>762</v>
      </c>
      <c r="I120" s="510">
        <v>2546.7233072916665</v>
      </c>
      <c r="J120" s="510">
        <v>4</v>
      </c>
      <c r="K120" s="511">
        <v>10186.89013671875</v>
      </c>
    </row>
    <row r="121" spans="1:11" ht="14.4" customHeight="1" x14ac:dyDescent="0.3">
      <c r="A121" s="505" t="s">
        <v>443</v>
      </c>
      <c r="B121" s="506" t="s">
        <v>444</v>
      </c>
      <c r="C121" s="507" t="s">
        <v>451</v>
      </c>
      <c r="D121" s="508" t="s">
        <v>452</v>
      </c>
      <c r="E121" s="507" t="s">
        <v>529</v>
      </c>
      <c r="F121" s="508" t="s">
        <v>530</v>
      </c>
      <c r="G121" s="507" t="s">
        <v>763</v>
      </c>
      <c r="H121" s="507" t="s">
        <v>764</v>
      </c>
      <c r="I121" s="510">
        <v>2546.7233072916665</v>
      </c>
      <c r="J121" s="510">
        <v>4</v>
      </c>
      <c r="K121" s="511">
        <v>10186.89013671875</v>
      </c>
    </row>
    <row r="122" spans="1:11" ht="14.4" customHeight="1" x14ac:dyDescent="0.3">
      <c r="A122" s="505" t="s">
        <v>443</v>
      </c>
      <c r="B122" s="506" t="s">
        <v>444</v>
      </c>
      <c r="C122" s="507" t="s">
        <v>451</v>
      </c>
      <c r="D122" s="508" t="s">
        <v>452</v>
      </c>
      <c r="E122" s="507" t="s">
        <v>529</v>
      </c>
      <c r="F122" s="508" t="s">
        <v>530</v>
      </c>
      <c r="G122" s="507" t="s">
        <v>765</v>
      </c>
      <c r="H122" s="507" t="s">
        <v>766</v>
      </c>
      <c r="I122" s="510">
        <v>2546.7262268066406</v>
      </c>
      <c r="J122" s="510">
        <v>17</v>
      </c>
      <c r="K122" s="511">
        <v>43294.310791015625</v>
      </c>
    </row>
    <row r="123" spans="1:11" ht="14.4" customHeight="1" x14ac:dyDescent="0.3">
      <c r="A123" s="505" t="s">
        <v>443</v>
      </c>
      <c r="B123" s="506" t="s">
        <v>444</v>
      </c>
      <c r="C123" s="507" t="s">
        <v>451</v>
      </c>
      <c r="D123" s="508" t="s">
        <v>452</v>
      </c>
      <c r="E123" s="507" t="s">
        <v>529</v>
      </c>
      <c r="F123" s="508" t="s">
        <v>530</v>
      </c>
      <c r="G123" s="507" t="s">
        <v>767</v>
      </c>
      <c r="H123" s="507" t="s">
        <v>768</v>
      </c>
      <c r="I123" s="510">
        <v>2546.7239746093751</v>
      </c>
      <c r="J123" s="510">
        <v>7</v>
      </c>
      <c r="K123" s="511">
        <v>17827.060302734375</v>
      </c>
    </row>
    <row r="124" spans="1:11" ht="14.4" customHeight="1" x14ac:dyDescent="0.3">
      <c r="A124" s="505" t="s">
        <v>443</v>
      </c>
      <c r="B124" s="506" t="s">
        <v>444</v>
      </c>
      <c r="C124" s="507" t="s">
        <v>451</v>
      </c>
      <c r="D124" s="508" t="s">
        <v>452</v>
      </c>
      <c r="E124" s="507" t="s">
        <v>529</v>
      </c>
      <c r="F124" s="508" t="s">
        <v>530</v>
      </c>
      <c r="G124" s="507" t="s">
        <v>769</v>
      </c>
      <c r="H124" s="507" t="s">
        <v>770</v>
      </c>
      <c r="I124" s="510">
        <v>2546.7249755859375</v>
      </c>
      <c r="J124" s="510">
        <v>3</v>
      </c>
      <c r="K124" s="511">
        <v>7640.170166015625</v>
      </c>
    </row>
    <row r="125" spans="1:11" ht="14.4" customHeight="1" x14ac:dyDescent="0.3">
      <c r="A125" s="505" t="s">
        <v>443</v>
      </c>
      <c r="B125" s="506" t="s">
        <v>444</v>
      </c>
      <c r="C125" s="507" t="s">
        <v>451</v>
      </c>
      <c r="D125" s="508" t="s">
        <v>452</v>
      </c>
      <c r="E125" s="507" t="s">
        <v>529</v>
      </c>
      <c r="F125" s="508" t="s">
        <v>530</v>
      </c>
      <c r="G125" s="507" t="s">
        <v>771</v>
      </c>
      <c r="H125" s="507" t="s">
        <v>772</v>
      </c>
      <c r="I125" s="510">
        <v>2546.72998046875</v>
      </c>
      <c r="J125" s="510">
        <v>6</v>
      </c>
      <c r="K125" s="511">
        <v>15280.3505859375</v>
      </c>
    </row>
    <row r="126" spans="1:11" ht="14.4" customHeight="1" x14ac:dyDescent="0.3">
      <c r="A126" s="505" t="s">
        <v>443</v>
      </c>
      <c r="B126" s="506" t="s">
        <v>444</v>
      </c>
      <c r="C126" s="507" t="s">
        <v>451</v>
      </c>
      <c r="D126" s="508" t="s">
        <v>452</v>
      </c>
      <c r="E126" s="507" t="s">
        <v>529</v>
      </c>
      <c r="F126" s="508" t="s">
        <v>530</v>
      </c>
      <c r="G126" s="507" t="s">
        <v>773</v>
      </c>
      <c r="H126" s="507" t="s">
        <v>774</v>
      </c>
      <c r="I126" s="510">
        <v>519.09002685546875</v>
      </c>
      <c r="J126" s="510">
        <v>29</v>
      </c>
      <c r="K126" s="511">
        <v>15053.610229492188</v>
      </c>
    </row>
    <row r="127" spans="1:11" ht="14.4" customHeight="1" x14ac:dyDescent="0.3">
      <c r="A127" s="505" t="s">
        <v>443</v>
      </c>
      <c r="B127" s="506" t="s">
        <v>444</v>
      </c>
      <c r="C127" s="507" t="s">
        <v>451</v>
      </c>
      <c r="D127" s="508" t="s">
        <v>452</v>
      </c>
      <c r="E127" s="507" t="s">
        <v>529</v>
      </c>
      <c r="F127" s="508" t="s">
        <v>530</v>
      </c>
      <c r="G127" s="507" t="s">
        <v>775</v>
      </c>
      <c r="H127" s="507" t="s">
        <v>776</v>
      </c>
      <c r="I127" s="510">
        <v>519.09002685546875</v>
      </c>
      <c r="J127" s="510">
        <v>29</v>
      </c>
      <c r="K127" s="511">
        <v>15053.610229492188</v>
      </c>
    </row>
    <row r="128" spans="1:11" ht="14.4" customHeight="1" x14ac:dyDescent="0.3">
      <c r="A128" s="505" t="s">
        <v>443</v>
      </c>
      <c r="B128" s="506" t="s">
        <v>444</v>
      </c>
      <c r="C128" s="507" t="s">
        <v>451</v>
      </c>
      <c r="D128" s="508" t="s">
        <v>452</v>
      </c>
      <c r="E128" s="507" t="s">
        <v>529</v>
      </c>
      <c r="F128" s="508" t="s">
        <v>530</v>
      </c>
      <c r="G128" s="507" t="s">
        <v>777</v>
      </c>
      <c r="H128" s="507" t="s">
        <v>778</v>
      </c>
      <c r="I128" s="510">
        <v>519.09002685546875</v>
      </c>
      <c r="J128" s="510">
        <v>27</v>
      </c>
      <c r="K128" s="511">
        <v>14015.430358886719</v>
      </c>
    </row>
    <row r="129" spans="1:11" ht="14.4" customHeight="1" x14ac:dyDescent="0.3">
      <c r="A129" s="505" t="s">
        <v>443</v>
      </c>
      <c r="B129" s="506" t="s">
        <v>444</v>
      </c>
      <c r="C129" s="507" t="s">
        <v>451</v>
      </c>
      <c r="D129" s="508" t="s">
        <v>452</v>
      </c>
      <c r="E129" s="507" t="s">
        <v>529</v>
      </c>
      <c r="F129" s="508" t="s">
        <v>530</v>
      </c>
      <c r="G129" s="507" t="s">
        <v>779</v>
      </c>
      <c r="H129" s="507" t="s">
        <v>780</v>
      </c>
      <c r="I129" s="510">
        <v>2065.300048828125</v>
      </c>
      <c r="J129" s="510">
        <v>12</v>
      </c>
      <c r="K129" s="511">
        <v>24783.6005859375</v>
      </c>
    </row>
    <row r="130" spans="1:11" ht="14.4" customHeight="1" x14ac:dyDescent="0.3">
      <c r="A130" s="505" t="s">
        <v>443</v>
      </c>
      <c r="B130" s="506" t="s">
        <v>444</v>
      </c>
      <c r="C130" s="507" t="s">
        <v>451</v>
      </c>
      <c r="D130" s="508" t="s">
        <v>452</v>
      </c>
      <c r="E130" s="507" t="s">
        <v>529</v>
      </c>
      <c r="F130" s="508" t="s">
        <v>530</v>
      </c>
      <c r="G130" s="507" t="s">
        <v>781</v>
      </c>
      <c r="H130" s="507" t="s">
        <v>782</v>
      </c>
      <c r="I130" s="510">
        <v>2546.719970703125</v>
      </c>
      <c r="J130" s="510">
        <v>3</v>
      </c>
      <c r="K130" s="511">
        <v>7640.159912109375</v>
      </c>
    </row>
    <row r="131" spans="1:11" ht="14.4" customHeight="1" x14ac:dyDescent="0.3">
      <c r="A131" s="505" t="s">
        <v>443</v>
      </c>
      <c r="B131" s="506" t="s">
        <v>444</v>
      </c>
      <c r="C131" s="507" t="s">
        <v>451</v>
      </c>
      <c r="D131" s="508" t="s">
        <v>452</v>
      </c>
      <c r="E131" s="507" t="s">
        <v>529</v>
      </c>
      <c r="F131" s="508" t="s">
        <v>530</v>
      </c>
      <c r="G131" s="507" t="s">
        <v>783</v>
      </c>
      <c r="H131" s="507" t="s">
        <v>784</v>
      </c>
      <c r="I131" s="510">
        <v>2065.300048828125</v>
      </c>
      <c r="J131" s="510">
        <v>6</v>
      </c>
      <c r="K131" s="511">
        <v>12391.80029296875</v>
      </c>
    </row>
    <row r="132" spans="1:11" ht="14.4" customHeight="1" x14ac:dyDescent="0.3">
      <c r="A132" s="505" t="s">
        <v>443</v>
      </c>
      <c r="B132" s="506" t="s">
        <v>444</v>
      </c>
      <c r="C132" s="507" t="s">
        <v>451</v>
      </c>
      <c r="D132" s="508" t="s">
        <v>452</v>
      </c>
      <c r="E132" s="507" t="s">
        <v>529</v>
      </c>
      <c r="F132" s="508" t="s">
        <v>530</v>
      </c>
      <c r="G132" s="507" t="s">
        <v>785</v>
      </c>
      <c r="H132" s="507" t="s">
        <v>786</v>
      </c>
      <c r="I132" s="510">
        <v>2546.719970703125</v>
      </c>
      <c r="J132" s="510">
        <v>4</v>
      </c>
      <c r="K132" s="511">
        <v>10186.8798828125</v>
      </c>
    </row>
    <row r="133" spans="1:11" ht="14.4" customHeight="1" x14ac:dyDescent="0.3">
      <c r="A133" s="505" t="s">
        <v>443</v>
      </c>
      <c r="B133" s="506" t="s">
        <v>444</v>
      </c>
      <c r="C133" s="507" t="s">
        <v>451</v>
      </c>
      <c r="D133" s="508" t="s">
        <v>452</v>
      </c>
      <c r="E133" s="507" t="s">
        <v>529</v>
      </c>
      <c r="F133" s="508" t="s">
        <v>530</v>
      </c>
      <c r="G133" s="507" t="s">
        <v>787</v>
      </c>
      <c r="H133" s="507" t="s">
        <v>788</v>
      </c>
      <c r="I133" s="510">
        <v>2065.300048828125</v>
      </c>
      <c r="J133" s="510">
        <v>7</v>
      </c>
      <c r="K133" s="511">
        <v>14457.100341796875</v>
      </c>
    </row>
    <row r="134" spans="1:11" ht="14.4" customHeight="1" x14ac:dyDescent="0.3">
      <c r="A134" s="505" t="s">
        <v>443</v>
      </c>
      <c r="B134" s="506" t="s">
        <v>444</v>
      </c>
      <c r="C134" s="507" t="s">
        <v>451</v>
      </c>
      <c r="D134" s="508" t="s">
        <v>452</v>
      </c>
      <c r="E134" s="507" t="s">
        <v>529</v>
      </c>
      <c r="F134" s="508" t="s">
        <v>530</v>
      </c>
      <c r="G134" s="507" t="s">
        <v>789</v>
      </c>
      <c r="H134" s="507" t="s">
        <v>790</v>
      </c>
      <c r="I134" s="510">
        <v>2065.300048828125</v>
      </c>
      <c r="J134" s="510">
        <v>4</v>
      </c>
      <c r="K134" s="511">
        <v>8261.2001953125</v>
      </c>
    </row>
    <row r="135" spans="1:11" ht="14.4" customHeight="1" x14ac:dyDescent="0.3">
      <c r="A135" s="505" t="s">
        <v>443</v>
      </c>
      <c r="B135" s="506" t="s">
        <v>444</v>
      </c>
      <c r="C135" s="507" t="s">
        <v>451</v>
      </c>
      <c r="D135" s="508" t="s">
        <v>452</v>
      </c>
      <c r="E135" s="507" t="s">
        <v>529</v>
      </c>
      <c r="F135" s="508" t="s">
        <v>530</v>
      </c>
      <c r="G135" s="507" t="s">
        <v>791</v>
      </c>
      <c r="H135" s="507" t="s">
        <v>792</v>
      </c>
      <c r="I135" s="510">
        <v>2546.7233072916665</v>
      </c>
      <c r="J135" s="510">
        <v>4</v>
      </c>
      <c r="K135" s="511">
        <v>10186.89013671875</v>
      </c>
    </row>
    <row r="136" spans="1:11" ht="14.4" customHeight="1" x14ac:dyDescent="0.3">
      <c r="A136" s="505" t="s">
        <v>443</v>
      </c>
      <c r="B136" s="506" t="s">
        <v>444</v>
      </c>
      <c r="C136" s="507" t="s">
        <v>451</v>
      </c>
      <c r="D136" s="508" t="s">
        <v>452</v>
      </c>
      <c r="E136" s="507" t="s">
        <v>529</v>
      </c>
      <c r="F136" s="508" t="s">
        <v>530</v>
      </c>
      <c r="G136" s="507" t="s">
        <v>793</v>
      </c>
      <c r="H136" s="507" t="s">
        <v>794</v>
      </c>
      <c r="I136" s="510">
        <v>2065.300048828125</v>
      </c>
      <c r="J136" s="510">
        <v>4</v>
      </c>
      <c r="K136" s="511">
        <v>8261.2001953125</v>
      </c>
    </row>
    <row r="137" spans="1:11" ht="14.4" customHeight="1" x14ac:dyDescent="0.3">
      <c r="A137" s="505" t="s">
        <v>443</v>
      </c>
      <c r="B137" s="506" t="s">
        <v>444</v>
      </c>
      <c r="C137" s="507" t="s">
        <v>451</v>
      </c>
      <c r="D137" s="508" t="s">
        <v>452</v>
      </c>
      <c r="E137" s="507" t="s">
        <v>529</v>
      </c>
      <c r="F137" s="508" t="s">
        <v>530</v>
      </c>
      <c r="G137" s="507" t="s">
        <v>795</v>
      </c>
      <c r="H137" s="507" t="s">
        <v>796</v>
      </c>
      <c r="I137" s="510">
        <v>2065.300048828125</v>
      </c>
      <c r="J137" s="510">
        <v>4</v>
      </c>
      <c r="K137" s="511">
        <v>8261.2001953125</v>
      </c>
    </row>
    <row r="138" spans="1:11" ht="14.4" customHeight="1" x14ac:dyDescent="0.3">
      <c r="A138" s="505" t="s">
        <v>443</v>
      </c>
      <c r="B138" s="506" t="s">
        <v>444</v>
      </c>
      <c r="C138" s="507" t="s">
        <v>451</v>
      </c>
      <c r="D138" s="508" t="s">
        <v>452</v>
      </c>
      <c r="E138" s="507" t="s">
        <v>529</v>
      </c>
      <c r="F138" s="508" t="s">
        <v>530</v>
      </c>
      <c r="G138" s="507" t="s">
        <v>797</v>
      </c>
      <c r="H138" s="507" t="s">
        <v>798</v>
      </c>
      <c r="I138" s="510">
        <v>2065.300048828125</v>
      </c>
      <c r="J138" s="510">
        <v>2</v>
      </c>
      <c r="K138" s="511">
        <v>4130.60009765625</v>
      </c>
    </row>
    <row r="139" spans="1:11" ht="14.4" customHeight="1" x14ac:dyDescent="0.3">
      <c r="A139" s="505" t="s">
        <v>443</v>
      </c>
      <c r="B139" s="506" t="s">
        <v>444</v>
      </c>
      <c r="C139" s="507" t="s">
        <v>451</v>
      </c>
      <c r="D139" s="508" t="s">
        <v>452</v>
      </c>
      <c r="E139" s="507" t="s">
        <v>529</v>
      </c>
      <c r="F139" s="508" t="s">
        <v>530</v>
      </c>
      <c r="G139" s="507" t="s">
        <v>799</v>
      </c>
      <c r="H139" s="507" t="s">
        <v>800</v>
      </c>
      <c r="I139" s="510">
        <v>1389.0799560546875</v>
      </c>
      <c r="J139" s="510">
        <v>1</v>
      </c>
      <c r="K139" s="511">
        <v>1389.0799560546875</v>
      </c>
    </row>
    <row r="140" spans="1:11" ht="14.4" customHeight="1" x14ac:dyDescent="0.3">
      <c r="A140" s="505" t="s">
        <v>443</v>
      </c>
      <c r="B140" s="506" t="s">
        <v>444</v>
      </c>
      <c r="C140" s="507" t="s">
        <v>451</v>
      </c>
      <c r="D140" s="508" t="s">
        <v>452</v>
      </c>
      <c r="E140" s="507" t="s">
        <v>529</v>
      </c>
      <c r="F140" s="508" t="s">
        <v>530</v>
      </c>
      <c r="G140" s="507" t="s">
        <v>801</v>
      </c>
      <c r="H140" s="507" t="s">
        <v>802</v>
      </c>
      <c r="I140" s="510">
        <v>1292.280029296875</v>
      </c>
      <c r="J140" s="510">
        <v>9</v>
      </c>
      <c r="K140" s="511">
        <v>11630.52001953125</v>
      </c>
    </row>
    <row r="141" spans="1:11" ht="14.4" customHeight="1" x14ac:dyDescent="0.3">
      <c r="A141" s="505" t="s">
        <v>443</v>
      </c>
      <c r="B141" s="506" t="s">
        <v>444</v>
      </c>
      <c r="C141" s="507" t="s">
        <v>451</v>
      </c>
      <c r="D141" s="508" t="s">
        <v>452</v>
      </c>
      <c r="E141" s="507" t="s">
        <v>529</v>
      </c>
      <c r="F141" s="508" t="s">
        <v>530</v>
      </c>
      <c r="G141" s="507" t="s">
        <v>803</v>
      </c>
      <c r="H141" s="507" t="s">
        <v>804</v>
      </c>
      <c r="I141" s="510">
        <v>32724.3798828125</v>
      </c>
      <c r="J141" s="510">
        <v>2</v>
      </c>
      <c r="K141" s="511">
        <v>65448.759765625</v>
      </c>
    </row>
    <row r="142" spans="1:11" ht="14.4" customHeight="1" x14ac:dyDescent="0.3">
      <c r="A142" s="505" t="s">
        <v>443</v>
      </c>
      <c r="B142" s="506" t="s">
        <v>444</v>
      </c>
      <c r="C142" s="507" t="s">
        <v>451</v>
      </c>
      <c r="D142" s="508" t="s">
        <v>452</v>
      </c>
      <c r="E142" s="507" t="s">
        <v>529</v>
      </c>
      <c r="F142" s="508" t="s">
        <v>530</v>
      </c>
      <c r="G142" s="507" t="s">
        <v>805</v>
      </c>
      <c r="H142" s="507" t="s">
        <v>806</v>
      </c>
      <c r="I142" s="510">
        <v>1452</v>
      </c>
      <c r="J142" s="510">
        <v>28</v>
      </c>
      <c r="K142" s="511">
        <v>40656</v>
      </c>
    </row>
    <row r="143" spans="1:11" ht="14.4" customHeight="1" x14ac:dyDescent="0.3">
      <c r="A143" s="505" t="s">
        <v>443</v>
      </c>
      <c r="B143" s="506" t="s">
        <v>444</v>
      </c>
      <c r="C143" s="507" t="s">
        <v>451</v>
      </c>
      <c r="D143" s="508" t="s">
        <v>452</v>
      </c>
      <c r="E143" s="507" t="s">
        <v>529</v>
      </c>
      <c r="F143" s="508" t="s">
        <v>530</v>
      </c>
      <c r="G143" s="507" t="s">
        <v>807</v>
      </c>
      <c r="H143" s="507" t="s">
        <v>808</v>
      </c>
      <c r="I143" s="510">
        <v>1718.199951171875</v>
      </c>
      <c r="J143" s="510">
        <v>11</v>
      </c>
      <c r="K143" s="511">
        <v>18900.19970703125</v>
      </c>
    </row>
    <row r="144" spans="1:11" ht="14.4" customHeight="1" x14ac:dyDescent="0.3">
      <c r="A144" s="505" t="s">
        <v>443</v>
      </c>
      <c r="B144" s="506" t="s">
        <v>444</v>
      </c>
      <c r="C144" s="507" t="s">
        <v>451</v>
      </c>
      <c r="D144" s="508" t="s">
        <v>452</v>
      </c>
      <c r="E144" s="507" t="s">
        <v>529</v>
      </c>
      <c r="F144" s="508" t="s">
        <v>530</v>
      </c>
      <c r="G144" s="507" t="s">
        <v>809</v>
      </c>
      <c r="H144" s="507" t="s">
        <v>810</v>
      </c>
      <c r="I144" s="510">
        <v>2662</v>
      </c>
      <c r="J144" s="510">
        <v>1</v>
      </c>
      <c r="K144" s="511">
        <v>2662</v>
      </c>
    </row>
    <row r="145" spans="1:11" ht="14.4" customHeight="1" x14ac:dyDescent="0.3">
      <c r="A145" s="505" t="s">
        <v>443</v>
      </c>
      <c r="B145" s="506" t="s">
        <v>444</v>
      </c>
      <c r="C145" s="507" t="s">
        <v>451</v>
      </c>
      <c r="D145" s="508" t="s">
        <v>452</v>
      </c>
      <c r="E145" s="507" t="s">
        <v>529</v>
      </c>
      <c r="F145" s="508" t="s">
        <v>530</v>
      </c>
      <c r="G145" s="507" t="s">
        <v>811</v>
      </c>
      <c r="H145" s="507" t="s">
        <v>812</v>
      </c>
      <c r="I145" s="510">
        <v>23213</v>
      </c>
      <c r="J145" s="510">
        <v>1</v>
      </c>
      <c r="K145" s="511">
        <v>23213</v>
      </c>
    </row>
    <row r="146" spans="1:11" ht="14.4" customHeight="1" x14ac:dyDescent="0.3">
      <c r="A146" s="505" t="s">
        <v>443</v>
      </c>
      <c r="B146" s="506" t="s">
        <v>444</v>
      </c>
      <c r="C146" s="507" t="s">
        <v>451</v>
      </c>
      <c r="D146" s="508" t="s">
        <v>452</v>
      </c>
      <c r="E146" s="507" t="s">
        <v>529</v>
      </c>
      <c r="F146" s="508" t="s">
        <v>530</v>
      </c>
      <c r="G146" s="507" t="s">
        <v>813</v>
      </c>
      <c r="H146" s="507" t="s">
        <v>814</v>
      </c>
      <c r="I146" s="510">
        <v>26875.103515625</v>
      </c>
      <c r="J146" s="510">
        <v>3</v>
      </c>
      <c r="K146" s="511">
        <v>80625.310546875</v>
      </c>
    </row>
    <row r="147" spans="1:11" ht="14.4" customHeight="1" x14ac:dyDescent="0.3">
      <c r="A147" s="505" t="s">
        <v>443</v>
      </c>
      <c r="B147" s="506" t="s">
        <v>444</v>
      </c>
      <c r="C147" s="507" t="s">
        <v>451</v>
      </c>
      <c r="D147" s="508" t="s">
        <v>452</v>
      </c>
      <c r="E147" s="507" t="s">
        <v>529</v>
      </c>
      <c r="F147" s="508" t="s">
        <v>530</v>
      </c>
      <c r="G147" s="507" t="s">
        <v>815</v>
      </c>
      <c r="H147" s="507" t="s">
        <v>816</v>
      </c>
      <c r="I147" s="510">
        <v>120</v>
      </c>
      <c r="J147" s="510">
        <v>1</v>
      </c>
      <c r="K147" s="511">
        <v>120</v>
      </c>
    </row>
    <row r="148" spans="1:11" ht="14.4" customHeight="1" x14ac:dyDescent="0.3">
      <c r="A148" s="505" t="s">
        <v>443</v>
      </c>
      <c r="B148" s="506" t="s">
        <v>444</v>
      </c>
      <c r="C148" s="507" t="s">
        <v>451</v>
      </c>
      <c r="D148" s="508" t="s">
        <v>452</v>
      </c>
      <c r="E148" s="507" t="s">
        <v>529</v>
      </c>
      <c r="F148" s="508" t="s">
        <v>530</v>
      </c>
      <c r="G148" s="507" t="s">
        <v>817</v>
      </c>
      <c r="H148" s="507" t="s">
        <v>818</v>
      </c>
      <c r="I148" s="510">
        <v>1177.93994140625</v>
      </c>
      <c r="J148" s="510">
        <v>1</v>
      </c>
      <c r="K148" s="511">
        <v>1177.93994140625</v>
      </c>
    </row>
    <row r="149" spans="1:11" ht="14.4" customHeight="1" x14ac:dyDescent="0.3">
      <c r="A149" s="505" t="s">
        <v>443</v>
      </c>
      <c r="B149" s="506" t="s">
        <v>444</v>
      </c>
      <c r="C149" s="507" t="s">
        <v>451</v>
      </c>
      <c r="D149" s="508" t="s">
        <v>452</v>
      </c>
      <c r="E149" s="507" t="s">
        <v>529</v>
      </c>
      <c r="F149" s="508" t="s">
        <v>530</v>
      </c>
      <c r="G149" s="507" t="s">
        <v>819</v>
      </c>
      <c r="H149" s="507" t="s">
        <v>820</v>
      </c>
      <c r="I149" s="510">
        <v>4227.5091308593746</v>
      </c>
      <c r="J149" s="510">
        <v>64</v>
      </c>
      <c r="K149" s="511">
        <v>270560.6044921875</v>
      </c>
    </row>
    <row r="150" spans="1:11" ht="14.4" customHeight="1" x14ac:dyDescent="0.3">
      <c r="A150" s="505" t="s">
        <v>443</v>
      </c>
      <c r="B150" s="506" t="s">
        <v>444</v>
      </c>
      <c r="C150" s="507" t="s">
        <v>451</v>
      </c>
      <c r="D150" s="508" t="s">
        <v>452</v>
      </c>
      <c r="E150" s="507" t="s">
        <v>529</v>
      </c>
      <c r="F150" s="508" t="s">
        <v>530</v>
      </c>
      <c r="G150" s="507" t="s">
        <v>821</v>
      </c>
      <c r="H150" s="507" t="s">
        <v>822</v>
      </c>
      <c r="I150" s="510">
        <v>2546.7233072916665</v>
      </c>
      <c r="J150" s="510">
        <v>28</v>
      </c>
      <c r="K150" s="511">
        <v>71308.2490234375</v>
      </c>
    </row>
    <row r="151" spans="1:11" ht="14.4" customHeight="1" x14ac:dyDescent="0.3">
      <c r="A151" s="505" t="s">
        <v>443</v>
      </c>
      <c r="B151" s="506" t="s">
        <v>444</v>
      </c>
      <c r="C151" s="507" t="s">
        <v>451</v>
      </c>
      <c r="D151" s="508" t="s">
        <v>452</v>
      </c>
      <c r="E151" s="507" t="s">
        <v>529</v>
      </c>
      <c r="F151" s="508" t="s">
        <v>530</v>
      </c>
      <c r="G151" s="507" t="s">
        <v>823</v>
      </c>
      <c r="H151" s="507" t="s">
        <v>824</v>
      </c>
      <c r="I151" s="510">
        <v>3335.219970703125</v>
      </c>
      <c r="J151" s="510">
        <v>3</v>
      </c>
      <c r="K151" s="511">
        <v>10005.659912109375</v>
      </c>
    </row>
    <row r="152" spans="1:11" ht="14.4" customHeight="1" x14ac:dyDescent="0.3">
      <c r="A152" s="505" t="s">
        <v>443</v>
      </c>
      <c r="B152" s="506" t="s">
        <v>444</v>
      </c>
      <c r="C152" s="507" t="s">
        <v>451</v>
      </c>
      <c r="D152" s="508" t="s">
        <v>452</v>
      </c>
      <c r="E152" s="507" t="s">
        <v>529</v>
      </c>
      <c r="F152" s="508" t="s">
        <v>530</v>
      </c>
      <c r="G152" s="507" t="s">
        <v>825</v>
      </c>
      <c r="H152" s="507" t="s">
        <v>826</v>
      </c>
      <c r="I152" s="510">
        <v>3335.219970703125</v>
      </c>
      <c r="J152" s="510">
        <v>2</v>
      </c>
      <c r="K152" s="511">
        <v>6670.43994140625</v>
      </c>
    </row>
    <row r="153" spans="1:11" ht="14.4" customHeight="1" x14ac:dyDescent="0.3">
      <c r="A153" s="505" t="s">
        <v>443</v>
      </c>
      <c r="B153" s="506" t="s">
        <v>444</v>
      </c>
      <c r="C153" s="507" t="s">
        <v>451</v>
      </c>
      <c r="D153" s="508" t="s">
        <v>452</v>
      </c>
      <c r="E153" s="507" t="s">
        <v>529</v>
      </c>
      <c r="F153" s="508" t="s">
        <v>530</v>
      </c>
      <c r="G153" s="507" t="s">
        <v>827</v>
      </c>
      <c r="H153" s="507" t="s">
        <v>828</v>
      </c>
      <c r="I153" s="510">
        <v>2546.7233072916665</v>
      </c>
      <c r="J153" s="510">
        <v>6</v>
      </c>
      <c r="K153" s="511">
        <v>15280.340087890625</v>
      </c>
    </row>
    <row r="154" spans="1:11" ht="14.4" customHeight="1" x14ac:dyDescent="0.3">
      <c r="A154" s="505" t="s">
        <v>443</v>
      </c>
      <c r="B154" s="506" t="s">
        <v>444</v>
      </c>
      <c r="C154" s="507" t="s">
        <v>451</v>
      </c>
      <c r="D154" s="508" t="s">
        <v>452</v>
      </c>
      <c r="E154" s="507" t="s">
        <v>529</v>
      </c>
      <c r="F154" s="508" t="s">
        <v>530</v>
      </c>
      <c r="G154" s="507" t="s">
        <v>829</v>
      </c>
      <c r="H154" s="507" t="s">
        <v>830</v>
      </c>
      <c r="I154" s="510">
        <v>2546.7266438802085</v>
      </c>
      <c r="J154" s="510">
        <v>8</v>
      </c>
      <c r="K154" s="511">
        <v>20373.7900390625</v>
      </c>
    </row>
    <row r="155" spans="1:11" ht="14.4" customHeight="1" x14ac:dyDescent="0.3">
      <c r="A155" s="505" t="s">
        <v>443</v>
      </c>
      <c r="B155" s="506" t="s">
        <v>444</v>
      </c>
      <c r="C155" s="507" t="s">
        <v>451</v>
      </c>
      <c r="D155" s="508" t="s">
        <v>452</v>
      </c>
      <c r="E155" s="507" t="s">
        <v>529</v>
      </c>
      <c r="F155" s="508" t="s">
        <v>530</v>
      </c>
      <c r="G155" s="507" t="s">
        <v>831</v>
      </c>
      <c r="H155" s="507" t="s">
        <v>832</v>
      </c>
      <c r="I155" s="510">
        <v>10261.8896484375</v>
      </c>
      <c r="J155" s="510">
        <v>1</v>
      </c>
      <c r="K155" s="511">
        <v>10261.8896484375</v>
      </c>
    </row>
    <row r="156" spans="1:11" ht="14.4" customHeight="1" x14ac:dyDescent="0.3">
      <c r="A156" s="505" t="s">
        <v>443</v>
      </c>
      <c r="B156" s="506" t="s">
        <v>444</v>
      </c>
      <c r="C156" s="507" t="s">
        <v>451</v>
      </c>
      <c r="D156" s="508" t="s">
        <v>452</v>
      </c>
      <c r="E156" s="507" t="s">
        <v>529</v>
      </c>
      <c r="F156" s="508" t="s">
        <v>530</v>
      </c>
      <c r="G156" s="507" t="s">
        <v>833</v>
      </c>
      <c r="H156" s="507" t="s">
        <v>834</v>
      </c>
      <c r="I156" s="510">
        <v>42667.029947916664</v>
      </c>
      <c r="J156" s="510">
        <v>3</v>
      </c>
      <c r="K156" s="511">
        <v>128001.08984375</v>
      </c>
    </row>
    <row r="157" spans="1:11" ht="14.4" customHeight="1" x14ac:dyDescent="0.3">
      <c r="A157" s="505" t="s">
        <v>443</v>
      </c>
      <c r="B157" s="506" t="s">
        <v>444</v>
      </c>
      <c r="C157" s="507" t="s">
        <v>451</v>
      </c>
      <c r="D157" s="508" t="s">
        <v>452</v>
      </c>
      <c r="E157" s="507" t="s">
        <v>529</v>
      </c>
      <c r="F157" s="508" t="s">
        <v>530</v>
      </c>
      <c r="G157" s="507" t="s">
        <v>835</v>
      </c>
      <c r="H157" s="507" t="s">
        <v>836</v>
      </c>
      <c r="I157" s="510">
        <v>6456.5576171875</v>
      </c>
      <c r="J157" s="510">
        <v>4</v>
      </c>
      <c r="K157" s="511">
        <v>25826.23046875</v>
      </c>
    </row>
    <row r="158" spans="1:11" ht="14.4" customHeight="1" x14ac:dyDescent="0.3">
      <c r="A158" s="505" t="s">
        <v>443</v>
      </c>
      <c r="B158" s="506" t="s">
        <v>444</v>
      </c>
      <c r="C158" s="507" t="s">
        <v>451</v>
      </c>
      <c r="D158" s="508" t="s">
        <v>452</v>
      </c>
      <c r="E158" s="507" t="s">
        <v>529</v>
      </c>
      <c r="F158" s="508" t="s">
        <v>530</v>
      </c>
      <c r="G158" s="507" t="s">
        <v>837</v>
      </c>
      <c r="H158" s="507" t="s">
        <v>838</v>
      </c>
      <c r="I158" s="510">
        <v>2472.030029296875</v>
      </c>
      <c r="J158" s="510">
        <v>3</v>
      </c>
      <c r="K158" s="511">
        <v>7413.670166015625</v>
      </c>
    </row>
    <row r="159" spans="1:11" ht="14.4" customHeight="1" x14ac:dyDescent="0.3">
      <c r="A159" s="505" t="s">
        <v>443</v>
      </c>
      <c r="B159" s="506" t="s">
        <v>444</v>
      </c>
      <c r="C159" s="507" t="s">
        <v>451</v>
      </c>
      <c r="D159" s="508" t="s">
        <v>452</v>
      </c>
      <c r="E159" s="507" t="s">
        <v>529</v>
      </c>
      <c r="F159" s="508" t="s">
        <v>530</v>
      </c>
      <c r="G159" s="507" t="s">
        <v>839</v>
      </c>
      <c r="H159" s="507" t="s">
        <v>840</v>
      </c>
      <c r="I159" s="510">
        <v>14117.0703125</v>
      </c>
      <c r="J159" s="510">
        <v>1</v>
      </c>
      <c r="K159" s="511">
        <v>14117.0703125</v>
      </c>
    </row>
    <row r="160" spans="1:11" ht="14.4" customHeight="1" x14ac:dyDescent="0.3">
      <c r="A160" s="505" t="s">
        <v>443</v>
      </c>
      <c r="B160" s="506" t="s">
        <v>444</v>
      </c>
      <c r="C160" s="507" t="s">
        <v>451</v>
      </c>
      <c r="D160" s="508" t="s">
        <v>452</v>
      </c>
      <c r="E160" s="507" t="s">
        <v>529</v>
      </c>
      <c r="F160" s="508" t="s">
        <v>530</v>
      </c>
      <c r="G160" s="507" t="s">
        <v>841</v>
      </c>
      <c r="H160" s="507" t="s">
        <v>842</v>
      </c>
      <c r="I160" s="510">
        <v>2469.60009765625</v>
      </c>
      <c r="J160" s="510">
        <v>1</v>
      </c>
      <c r="K160" s="511">
        <v>2469.60009765625</v>
      </c>
    </row>
    <row r="161" spans="1:11" ht="14.4" customHeight="1" x14ac:dyDescent="0.3">
      <c r="A161" s="505" t="s">
        <v>443</v>
      </c>
      <c r="B161" s="506" t="s">
        <v>444</v>
      </c>
      <c r="C161" s="507" t="s">
        <v>451</v>
      </c>
      <c r="D161" s="508" t="s">
        <v>452</v>
      </c>
      <c r="E161" s="507" t="s">
        <v>529</v>
      </c>
      <c r="F161" s="508" t="s">
        <v>530</v>
      </c>
      <c r="G161" s="507" t="s">
        <v>843</v>
      </c>
      <c r="H161" s="507" t="s">
        <v>844</v>
      </c>
      <c r="I161" s="510">
        <v>5259.264892578125</v>
      </c>
      <c r="J161" s="510">
        <v>5</v>
      </c>
      <c r="K161" s="511">
        <v>26301.76953125</v>
      </c>
    </row>
    <row r="162" spans="1:11" ht="14.4" customHeight="1" x14ac:dyDescent="0.3">
      <c r="A162" s="505" t="s">
        <v>443</v>
      </c>
      <c r="B162" s="506" t="s">
        <v>444</v>
      </c>
      <c r="C162" s="507" t="s">
        <v>451</v>
      </c>
      <c r="D162" s="508" t="s">
        <v>452</v>
      </c>
      <c r="E162" s="507" t="s">
        <v>529</v>
      </c>
      <c r="F162" s="508" t="s">
        <v>530</v>
      </c>
      <c r="G162" s="507" t="s">
        <v>845</v>
      </c>
      <c r="H162" s="507" t="s">
        <v>846</v>
      </c>
      <c r="I162" s="510">
        <v>8672.0703125</v>
      </c>
      <c r="J162" s="510">
        <v>3</v>
      </c>
      <c r="K162" s="511">
        <v>26016.2109375</v>
      </c>
    </row>
    <row r="163" spans="1:11" ht="14.4" customHeight="1" x14ac:dyDescent="0.3">
      <c r="A163" s="505" t="s">
        <v>443</v>
      </c>
      <c r="B163" s="506" t="s">
        <v>444</v>
      </c>
      <c r="C163" s="507" t="s">
        <v>451</v>
      </c>
      <c r="D163" s="508" t="s">
        <v>452</v>
      </c>
      <c r="E163" s="507" t="s">
        <v>529</v>
      </c>
      <c r="F163" s="508" t="s">
        <v>530</v>
      </c>
      <c r="G163" s="507" t="s">
        <v>847</v>
      </c>
      <c r="H163" s="507" t="s">
        <v>848</v>
      </c>
      <c r="I163" s="510">
        <v>5253.81005859375</v>
      </c>
      <c r="J163" s="510">
        <v>1</v>
      </c>
      <c r="K163" s="511">
        <v>5253.81005859375</v>
      </c>
    </row>
    <row r="164" spans="1:11" ht="14.4" customHeight="1" x14ac:dyDescent="0.3">
      <c r="A164" s="505" t="s">
        <v>443</v>
      </c>
      <c r="B164" s="506" t="s">
        <v>444</v>
      </c>
      <c r="C164" s="507" t="s">
        <v>451</v>
      </c>
      <c r="D164" s="508" t="s">
        <v>452</v>
      </c>
      <c r="E164" s="507" t="s">
        <v>529</v>
      </c>
      <c r="F164" s="508" t="s">
        <v>530</v>
      </c>
      <c r="G164" s="507" t="s">
        <v>849</v>
      </c>
      <c r="H164" s="507" t="s">
        <v>850</v>
      </c>
      <c r="I164" s="510">
        <v>4051.080078125</v>
      </c>
      <c r="J164" s="510">
        <v>1</v>
      </c>
      <c r="K164" s="511">
        <v>4051.080078125</v>
      </c>
    </row>
    <row r="165" spans="1:11" ht="14.4" customHeight="1" x14ac:dyDescent="0.3">
      <c r="A165" s="505" t="s">
        <v>443</v>
      </c>
      <c r="B165" s="506" t="s">
        <v>444</v>
      </c>
      <c r="C165" s="507" t="s">
        <v>451</v>
      </c>
      <c r="D165" s="508" t="s">
        <v>452</v>
      </c>
      <c r="E165" s="507" t="s">
        <v>529</v>
      </c>
      <c r="F165" s="508" t="s">
        <v>530</v>
      </c>
      <c r="G165" s="507" t="s">
        <v>851</v>
      </c>
      <c r="H165" s="507" t="s">
        <v>852</v>
      </c>
      <c r="I165" s="510">
        <v>2726.1298828125</v>
      </c>
      <c r="J165" s="510">
        <v>1</v>
      </c>
      <c r="K165" s="511">
        <v>2726.1298828125</v>
      </c>
    </row>
    <row r="166" spans="1:11" ht="14.4" customHeight="1" x14ac:dyDescent="0.3">
      <c r="A166" s="505" t="s">
        <v>443</v>
      </c>
      <c r="B166" s="506" t="s">
        <v>444</v>
      </c>
      <c r="C166" s="507" t="s">
        <v>451</v>
      </c>
      <c r="D166" s="508" t="s">
        <v>452</v>
      </c>
      <c r="E166" s="507" t="s">
        <v>529</v>
      </c>
      <c r="F166" s="508" t="s">
        <v>530</v>
      </c>
      <c r="G166" s="507" t="s">
        <v>853</v>
      </c>
      <c r="H166" s="507" t="s">
        <v>854</v>
      </c>
      <c r="I166" s="510">
        <v>4890.821126302083</v>
      </c>
      <c r="J166" s="510">
        <v>22</v>
      </c>
      <c r="K166" s="511">
        <v>107598.06787109375</v>
      </c>
    </row>
    <row r="167" spans="1:11" ht="14.4" customHeight="1" x14ac:dyDescent="0.3">
      <c r="A167" s="505" t="s">
        <v>443</v>
      </c>
      <c r="B167" s="506" t="s">
        <v>444</v>
      </c>
      <c r="C167" s="507" t="s">
        <v>451</v>
      </c>
      <c r="D167" s="508" t="s">
        <v>452</v>
      </c>
      <c r="E167" s="507" t="s">
        <v>529</v>
      </c>
      <c r="F167" s="508" t="s">
        <v>530</v>
      </c>
      <c r="G167" s="507" t="s">
        <v>855</v>
      </c>
      <c r="H167" s="507" t="s">
        <v>856</v>
      </c>
      <c r="I167" s="510">
        <v>15008.840039062499</v>
      </c>
      <c r="J167" s="510">
        <v>6</v>
      </c>
      <c r="K167" s="511">
        <v>90046.990234375</v>
      </c>
    </row>
    <row r="168" spans="1:11" ht="14.4" customHeight="1" x14ac:dyDescent="0.3">
      <c r="A168" s="505" t="s">
        <v>443</v>
      </c>
      <c r="B168" s="506" t="s">
        <v>444</v>
      </c>
      <c r="C168" s="507" t="s">
        <v>451</v>
      </c>
      <c r="D168" s="508" t="s">
        <v>452</v>
      </c>
      <c r="E168" s="507" t="s">
        <v>529</v>
      </c>
      <c r="F168" s="508" t="s">
        <v>530</v>
      </c>
      <c r="G168" s="507" t="s">
        <v>857</v>
      </c>
      <c r="H168" s="507" t="s">
        <v>858</v>
      </c>
      <c r="I168" s="510">
        <v>5891.086588541667</v>
      </c>
      <c r="J168" s="510">
        <v>3</v>
      </c>
      <c r="K168" s="511">
        <v>17673.259765625</v>
      </c>
    </row>
    <row r="169" spans="1:11" ht="14.4" customHeight="1" x14ac:dyDescent="0.3">
      <c r="A169" s="505" t="s">
        <v>443</v>
      </c>
      <c r="B169" s="506" t="s">
        <v>444</v>
      </c>
      <c r="C169" s="507" t="s">
        <v>451</v>
      </c>
      <c r="D169" s="508" t="s">
        <v>452</v>
      </c>
      <c r="E169" s="507" t="s">
        <v>529</v>
      </c>
      <c r="F169" s="508" t="s">
        <v>530</v>
      </c>
      <c r="G169" s="507" t="s">
        <v>859</v>
      </c>
      <c r="H169" s="507" t="s">
        <v>860</v>
      </c>
      <c r="I169" s="510">
        <v>17163.54296875</v>
      </c>
      <c r="J169" s="510">
        <v>4</v>
      </c>
      <c r="K169" s="511">
        <v>68654.171875</v>
      </c>
    </row>
    <row r="170" spans="1:11" ht="14.4" customHeight="1" x14ac:dyDescent="0.3">
      <c r="A170" s="505" t="s">
        <v>443</v>
      </c>
      <c r="B170" s="506" t="s">
        <v>444</v>
      </c>
      <c r="C170" s="507" t="s">
        <v>451</v>
      </c>
      <c r="D170" s="508" t="s">
        <v>452</v>
      </c>
      <c r="E170" s="507" t="s">
        <v>529</v>
      </c>
      <c r="F170" s="508" t="s">
        <v>530</v>
      </c>
      <c r="G170" s="507" t="s">
        <v>861</v>
      </c>
      <c r="H170" s="507" t="s">
        <v>862</v>
      </c>
      <c r="I170" s="510">
        <v>2469.610107421875</v>
      </c>
      <c r="J170" s="510">
        <v>1</v>
      </c>
      <c r="K170" s="511">
        <v>2469.610107421875</v>
      </c>
    </row>
    <row r="171" spans="1:11" ht="14.4" customHeight="1" x14ac:dyDescent="0.3">
      <c r="A171" s="505" t="s">
        <v>443</v>
      </c>
      <c r="B171" s="506" t="s">
        <v>444</v>
      </c>
      <c r="C171" s="507" t="s">
        <v>451</v>
      </c>
      <c r="D171" s="508" t="s">
        <v>452</v>
      </c>
      <c r="E171" s="507" t="s">
        <v>529</v>
      </c>
      <c r="F171" s="508" t="s">
        <v>530</v>
      </c>
      <c r="G171" s="507" t="s">
        <v>863</v>
      </c>
      <c r="H171" s="507" t="s">
        <v>864</v>
      </c>
      <c r="I171" s="510">
        <v>5886.6533203125</v>
      </c>
      <c r="J171" s="510">
        <v>3</v>
      </c>
      <c r="K171" s="511">
        <v>17659.9599609375</v>
      </c>
    </row>
    <row r="172" spans="1:11" ht="14.4" customHeight="1" x14ac:dyDescent="0.3">
      <c r="A172" s="505" t="s">
        <v>443</v>
      </c>
      <c r="B172" s="506" t="s">
        <v>444</v>
      </c>
      <c r="C172" s="507" t="s">
        <v>451</v>
      </c>
      <c r="D172" s="508" t="s">
        <v>452</v>
      </c>
      <c r="E172" s="507" t="s">
        <v>529</v>
      </c>
      <c r="F172" s="508" t="s">
        <v>530</v>
      </c>
      <c r="G172" s="507" t="s">
        <v>865</v>
      </c>
      <c r="H172" s="507" t="s">
        <v>866</v>
      </c>
      <c r="I172" s="510">
        <v>5253.821614583333</v>
      </c>
      <c r="J172" s="510">
        <v>6</v>
      </c>
      <c r="K172" s="511">
        <v>31522.9296875</v>
      </c>
    </row>
    <row r="173" spans="1:11" ht="14.4" customHeight="1" x14ac:dyDescent="0.3">
      <c r="A173" s="505" t="s">
        <v>443</v>
      </c>
      <c r="B173" s="506" t="s">
        <v>444</v>
      </c>
      <c r="C173" s="507" t="s">
        <v>451</v>
      </c>
      <c r="D173" s="508" t="s">
        <v>452</v>
      </c>
      <c r="E173" s="507" t="s">
        <v>529</v>
      </c>
      <c r="F173" s="508" t="s">
        <v>530</v>
      </c>
      <c r="G173" s="507" t="s">
        <v>867</v>
      </c>
      <c r="H173" s="507" t="s">
        <v>868</v>
      </c>
      <c r="I173" s="510">
        <v>4777.3824462890625</v>
      </c>
      <c r="J173" s="510">
        <v>14</v>
      </c>
      <c r="K173" s="511">
        <v>67847.119140625</v>
      </c>
    </row>
    <row r="174" spans="1:11" ht="14.4" customHeight="1" x14ac:dyDescent="0.3">
      <c r="A174" s="505" t="s">
        <v>443</v>
      </c>
      <c r="B174" s="506" t="s">
        <v>444</v>
      </c>
      <c r="C174" s="507" t="s">
        <v>451</v>
      </c>
      <c r="D174" s="508" t="s">
        <v>452</v>
      </c>
      <c r="E174" s="507" t="s">
        <v>529</v>
      </c>
      <c r="F174" s="508" t="s">
        <v>530</v>
      </c>
      <c r="G174" s="507" t="s">
        <v>869</v>
      </c>
      <c r="H174" s="507" t="s">
        <v>870</v>
      </c>
      <c r="I174" s="510">
        <v>8609.150390625</v>
      </c>
      <c r="J174" s="510">
        <v>1</v>
      </c>
      <c r="K174" s="511">
        <v>8609.150390625</v>
      </c>
    </row>
    <row r="175" spans="1:11" ht="14.4" customHeight="1" x14ac:dyDescent="0.3">
      <c r="A175" s="505" t="s">
        <v>443</v>
      </c>
      <c r="B175" s="506" t="s">
        <v>444</v>
      </c>
      <c r="C175" s="507" t="s">
        <v>451</v>
      </c>
      <c r="D175" s="508" t="s">
        <v>452</v>
      </c>
      <c r="E175" s="507" t="s">
        <v>529</v>
      </c>
      <c r="F175" s="508" t="s">
        <v>530</v>
      </c>
      <c r="G175" s="507" t="s">
        <v>871</v>
      </c>
      <c r="H175" s="507" t="s">
        <v>872</v>
      </c>
      <c r="I175" s="510">
        <v>5253.81982421875</v>
      </c>
      <c r="J175" s="510">
        <v>3</v>
      </c>
      <c r="K175" s="511">
        <v>15761.4599609375</v>
      </c>
    </row>
    <row r="176" spans="1:11" ht="14.4" customHeight="1" x14ac:dyDescent="0.3">
      <c r="A176" s="505" t="s">
        <v>443</v>
      </c>
      <c r="B176" s="506" t="s">
        <v>444</v>
      </c>
      <c r="C176" s="507" t="s">
        <v>451</v>
      </c>
      <c r="D176" s="508" t="s">
        <v>452</v>
      </c>
      <c r="E176" s="507" t="s">
        <v>529</v>
      </c>
      <c r="F176" s="508" t="s">
        <v>530</v>
      </c>
      <c r="G176" s="507" t="s">
        <v>873</v>
      </c>
      <c r="H176" s="507" t="s">
        <v>874</v>
      </c>
      <c r="I176" s="510">
        <v>11774.509765625</v>
      </c>
      <c r="J176" s="510">
        <v>1</v>
      </c>
      <c r="K176" s="511">
        <v>11774.509765625</v>
      </c>
    </row>
    <row r="177" spans="1:11" ht="14.4" customHeight="1" x14ac:dyDescent="0.3">
      <c r="A177" s="505" t="s">
        <v>443</v>
      </c>
      <c r="B177" s="506" t="s">
        <v>444</v>
      </c>
      <c r="C177" s="507" t="s">
        <v>451</v>
      </c>
      <c r="D177" s="508" t="s">
        <v>452</v>
      </c>
      <c r="E177" s="507" t="s">
        <v>529</v>
      </c>
      <c r="F177" s="508" t="s">
        <v>530</v>
      </c>
      <c r="G177" s="507" t="s">
        <v>875</v>
      </c>
      <c r="H177" s="507" t="s">
        <v>876</v>
      </c>
      <c r="I177" s="510">
        <v>34183.6953125</v>
      </c>
      <c r="J177" s="510">
        <v>2</v>
      </c>
      <c r="K177" s="511">
        <v>68367.390625</v>
      </c>
    </row>
    <row r="178" spans="1:11" ht="14.4" customHeight="1" x14ac:dyDescent="0.3">
      <c r="A178" s="505" t="s">
        <v>443</v>
      </c>
      <c r="B178" s="506" t="s">
        <v>444</v>
      </c>
      <c r="C178" s="507" t="s">
        <v>451</v>
      </c>
      <c r="D178" s="508" t="s">
        <v>452</v>
      </c>
      <c r="E178" s="507" t="s">
        <v>529</v>
      </c>
      <c r="F178" s="508" t="s">
        <v>530</v>
      </c>
      <c r="G178" s="507" t="s">
        <v>877</v>
      </c>
      <c r="H178" s="507" t="s">
        <v>878</v>
      </c>
      <c r="I178" s="510">
        <v>5253.81982421875</v>
      </c>
      <c r="J178" s="510">
        <v>3</v>
      </c>
      <c r="K178" s="511">
        <v>15761.4599609375</v>
      </c>
    </row>
    <row r="179" spans="1:11" ht="14.4" customHeight="1" x14ac:dyDescent="0.3">
      <c r="A179" s="505" t="s">
        <v>443</v>
      </c>
      <c r="B179" s="506" t="s">
        <v>444</v>
      </c>
      <c r="C179" s="507" t="s">
        <v>451</v>
      </c>
      <c r="D179" s="508" t="s">
        <v>452</v>
      </c>
      <c r="E179" s="507" t="s">
        <v>529</v>
      </c>
      <c r="F179" s="508" t="s">
        <v>530</v>
      </c>
      <c r="G179" s="507" t="s">
        <v>879</v>
      </c>
      <c r="H179" s="507" t="s">
        <v>880</v>
      </c>
      <c r="I179" s="510">
        <v>42604.09765625</v>
      </c>
      <c r="J179" s="510">
        <v>8</v>
      </c>
      <c r="K179" s="511">
        <v>340832.7734375</v>
      </c>
    </row>
    <row r="180" spans="1:11" ht="14.4" customHeight="1" x14ac:dyDescent="0.3">
      <c r="A180" s="505" t="s">
        <v>443</v>
      </c>
      <c r="B180" s="506" t="s">
        <v>444</v>
      </c>
      <c r="C180" s="507" t="s">
        <v>451</v>
      </c>
      <c r="D180" s="508" t="s">
        <v>452</v>
      </c>
      <c r="E180" s="507" t="s">
        <v>529</v>
      </c>
      <c r="F180" s="508" t="s">
        <v>530</v>
      </c>
      <c r="G180" s="507" t="s">
        <v>881</v>
      </c>
      <c r="H180" s="507" t="s">
        <v>882</v>
      </c>
      <c r="I180" s="510">
        <v>6456.56005859375</v>
      </c>
      <c r="J180" s="510">
        <v>6</v>
      </c>
      <c r="K180" s="511">
        <v>38739.3603515625</v>
      </c>
    </row>
    <row r="181" spans="1:11" ht="14.4" customHeight="1" x14ac:dyDescent="0.3">
      <c r="A181" s="505" t="s">
        <v>443</v>
      </c>
      <c r="B181" s="506" t="s">
        <v>444</v>
      </c>
      <c r="C181" s="507" t="s">
        <v>451</v>
      </c>
      <c r="D181" s="508" t="s">
        <v>452</v>
      </c>
      <c r="E181" s="507" t="s">
        <v>529</v>
      </c>
      <c r="F181" s="508" t="s">
        <v>530</v>
      </c>
      <c r="G181" s="507" t="s">
        <v>883</v>
      </c>
      <c r="H181" s="507" t="s">
        <v>884</v>
      </c>
      <c r="I181" s="510">
        <v>5253.82177734375</v>
      </c>
      <c r="J181" s="510">
        <v>14</v>
      </c>
      <c r="K181" s="511">
        <v>73553.5087890625</v>
      </c>
    </row>
    <row r="182" spans="1:11" ht="14.4" customHeight="1" x14ac:dyDescent="0.3">
      <c r="A182" s="505" t="s">
        <v>443</v>
      </c>
      <c r="B182" s="506" t="s">
        <v>444</v>
      </c>
      <c r="C182" s="507" t="s">
        <v>451</v>
      </c>
      <c r="D182" s="508" t="s">
        <v>452</v>
      </c>
      <c r="E182" s="507" t="s">
        <v>529</v>
      </c>
      <c r="F182" s="508" t="s">
        <v>530</v>
      </c>
      <c r="G182" s="507" t="s">
        <v>885</v>
      </c>
      <c r="H182" s="507" t="s">
        <v>886</v>
      </c>
      <c r="I182" s="510">
        <v>45325.390625</v>
      </c>
      <c r="J182" s="510">
        <v>5</v>
      </c>
      <c r="K182" s="511">
        <v>226626.953125</v>
      </c>
    </row>
    <row r="183" spans="1:11" ht="14.4" customHeight="1" x14ac:dyDescent="0.3">
      <c r="A183" s="505" t="s">
        <v>443</v>
      </c>
      <c r="B183" s="506" t="s">
        <v>444</v>
      </c>
      <c r="C183" s="507" t="s">
        <v>451</v>
      </c>
      <c r="D183" s="508" t="s">
        <v>452</v>
      </c>
      <c r="E183" s="507" t="s">
        <v>529</v>
      </c>
      <c r="F183" s="508" t="s">
        <v>530</v>
      </c>
      <c r="G183" s="507" t="s">
        <v>887</v>
      </c>
      <c r="H183" s="507" t="s">
        <v>888</v>
      </c>
      <c r="I183" s="510">
        <v>6836.5</v>
      </c>
      <c r="J183" s="510">
        <v>6</v>
      </c>
      <c r="K183" s="511">
        <v>41019</v>
      </c>
    </row>
    <row r="184" spans="1:11" ht="14.4" customHeight="1" x14ac:dyDescent="0.3">
      <c r="A184" s="505" t="s">
        <v>443</v>
      </c>
      <c r="B184" s="506" t="s">
        <v>444</v>
      </c>
      <c r="C184" s="507" t="s">
        <v>451</v>
      </c>
      <c r="D184" s="508" t="s">
        <v>452</v>
      </c>
      <c r="E184" s="507" t="s">
        <v>529</v>
      </c>
      <c r="F184" s="508" t="s">
        <v>530</v>
      </c>
      <c r="G184" s="507" t="s">
        <v>889</v>
      </c>
      <c r="H184" s="507" t="s">
        <v>890</v>
      </c>
      <c r="I184" s="510">
        <v>7026.47021484375</v>
      </c>
      <c r="J184" s="510">
        <v>7</v>
      </c>
      <c r="K184" s="511">
        <v>49185.291015625</v>
      </c>
    </row>
    <row r="185" spans="1:11" ht="14.4" customHeight="1" x14ac:dyDescent="0.3">
      <c r="A185" s="505" t="s">
        <v>443</v>
      </c>
      <c r="B185" s="506" t="s">
        <v>444</v>
      </c>
      <c r="C185" s="507" t="s">
        <v>451</v>
      </c>
      <c r="D185" s="508" t="s">
        <v>452</v>
      </c>
      <c r="E185" s="507" t="s">
        <v>529</v>
      </c>
      <c r="F185" s="508" t="s">
        <v>530</v>
      </c>
      <c r="G185" s="507" t="s">
        <v>891</v>
      </c>
      <c r="H185" s="507" t="s">
        <v>892</v>
      </c>
      <c r="I185" s="510">
        <v>5253.8251953125</v>
      </c>
      <c r="J185" s="510">
        <v>4</v>
      </c>
      <c r="K185" s="511">
        <v>21015.30078125</v>
      </c>
    </row>
    <row r="186" spans="1:11" ht="14.4" customHeight="1" x14ac:dyDescent="0.3">
      <c r="A186" s="505" t="s">
        <v>443</v>
      </c>
      <c r="B186" s="506" t="s">
        <v>444</v>
      </c>
      <c r="C186" s="507" t="s">
        <v>451</v>
      </c>
      <c r="D186" s="508" t="s">
        <v>452</v>
      </c>
      <c r="E186" s="507" t="s">
        <v>529</v>
      </c>
      <c r="F186" s="508" t="s">
        <v>530</v>
      </c>
      <c r="G186" s="507" t="s">
        <v>893</v>
      </c>
      <c r="H186" s="507" t="s">
        <v>894</v>
      </c>
      <c r="I186" s="510">
        <v>5253.809814453125</v>
      </c>
      <c r="J186" s="510">
        <v>4</v>
      </c>
      <c r="K186" s="511">
        <v>21015.2392578125</v>
      </c>
    </row>
    <row r="187" spans="1:11" ht="14.4" customHeight="1" x14ac:dyDescent="0.3">
      <c r="A187" s="505" t="s">
        <v>443</v>
      </c>
      <c r="B187" s="506" t="s">
        <v>444</v>
      </c>
      <c r="C187" s="507" t="s">
        <v>451</v>
      </c>
      <c r="D187" s="508" t="s">
        <v>452</v>
      </c>
      <c r="E187" s="507" t="s">
        <v>529</v>
      </c>
      <c r="F187" s="508" t="s">
        <v>530</v>
      </c>
      <c r="G187" s="507" t="s">
        <v>895</v>
      </c>
      <c r="H187" s="507" t="s">
        <v>896</v>
      </c>
      <c r="I187" s="510">
        <v>86156.853124999994</v>
      </c>
      <c r="J187" s="510">
        <v>7</v>
      </c>
      <c r="K187" s="511">
        <v>603097.984375</v>
      </c>
    </row>
    <row r="188" spans="1:11" ht="14.4" customHeight="1" x14ac:dyDescent="0.3">
      <c r="A188" s="505" t="s">
        <v>443</v>
      </c>
      <c r="B188" s="506" t="s">
        <v>444</v>
      </c>
      <c r="C188" s="507" t="s">
        <v>451</v>
      </c>
      <c r="D188" s="508" t="s">
        <v>452</v>
      </c>
      <c r="E188" s="507" t="s">
        <v>529</v>
      </c>
      <c r="F188" s="508" t="s">
        <v>530</v>
      </c>
      <c r="G188" s="507" t="s">
        <v>897</v>
      </c>
      <c r="H188" s="507" t="s">
        <v>898</v>
      </c>
      <c r="I188" s="510">
        <v>9369.0302734375</v>
      </c>
      <c r="J188" s="510">
        <v>1</v>
      </c>
      <c r="K188" s="511">
        <v>9369.0302734375</v>
      </c>
    </row>
    <row r="189" spans="1:11" ht="14.4" customHeight="1" x14ac:dyDescent="0.3">
      <c r="A189" s="505" t="s">
        <v>443</v>
      </c>
      <c r="B189" s="506" t="s">
        <v>444</v>
      </c>
      <c r="C189" s="507" t="s">
        <v>451</v>
      </c>
      <c r="D189" s="508" t="s">
        <v>452</v>
      </c>
      <c r="E189" s="507" t="s">
        <v>529</v>
      </c>
      <c r="F189" s="508" t="s">
        <v>530</v>
      </c>
      <c r="G189" s="507" t="s">
        <v>899</v>
      </c>
      <c r="H189" s="507" t="s">
        <v>900</v>
      </c>
      <c r="I189" s="510">
        <v>4810.9599609375</v>
      </c>
      <c r="J189" s="510">
        <v>1</v>
      </c>
      <c r="K189" s="511">
        <v>4810.9599609375</v>
      </c>
    </row>
    <row r="190" spans="1:11" ht="14.4" customHeight="1" x14ac:dyDescent="0.3">
      <c r="A190" s="505" t="s">
        <v>443</v>
      </c>
      <c r="B190" s="506" t="s">
        <v>444</v>
      </c>
      <c r="C190" s="507" t="s">
        <v>451</v>
      </c>
      <c r="D190" s="508" t="s">
        <v>452</v>
      </c>
      <c r="E190" s="507" t="s">
        <v>529</v>
      </c>
      <c r="F190" s="508" t="s">
        <v>530</v>
      </c>
      <c r="G190" s="507" t="s">
        <v>901</v>
      </c>
      <c r="H190" s="507" t="s">
        <v>902</v>
      </c>
      <c r="I190" s="510">
        <v>14117.0703125</v>
      </c>
      <c r="J190" s="510">
        <v>1</v>
      </c>
      <c r="K190" s="511">
        <v>14117.0703125</v>
      </c>
    </row>
    <row r="191" spans="1:11" ht="14.4" customHeight="1" x14ac:dyDescent="0.3">
      <c r="A191" s="505" t="s">
        <v>443</v>
      </c>
      <c r="B191" s="506" t="s">
        <v>444</v>
      </c>
      <c r="C191" s="507" t="s">
        <v>451</v>
      </c>
      <c r="D191" s="508" t="s">
        <v>452</v>
      </c>
      <c r="E191" s="507" t="s">
        <v>529</v>
      </c>
      <c r="F191" s="508" t="s">
        <v>530</v>
      </c>
      <c r="G191" s="507" t="s">
        <v>903</v>
      </c>
      <c r="H191" s="507" t="s">
        <v>904</v>
      </c>
      <c r="I191" s="510">
        <v>4432.2333984375</v>
      </c>
      <c r="J191" s="510">
        <v>3</v>
      </c>
      <c r="K191" s="511">
        <v>13296.7001953125</v>
      </c>
    </row>
    <row r="192" spans="1:11" ht="14.4" customHeight="1" x14ac:dyDescent="0.3">
      <c r="A192" s="505" t="s">
        <v>443</v>
      </c>
      <c r="B192" s="506" t="s">
        <v>444</v>
      </c>
      <c r="C192" s="507" t="s">
        <v>451</v>
      </c>
      <c r="D192" s="508" t="s">
        <v>452</v>
      </c>
      <c r="E192" s="507" t="s">
        <v>529</v>
      </c>
      <c r="F192" s="508" t="s">
        <v>530</v>
      </c>
      <c r="G192" s="507" t="s">
        <v>905</v>
      </c>
      <c r="H192" s="507" t="s">
        <v>906</v>
      </c>
      <c r="I192" s="510">
        <v>6456.56005859375</v>
      </c>
      <c r="J192" s="510">
        <v>4</v>
      </c>
      <c r="K192" s="511">
        <v>25826.240234375</v>
      </c>
    </row>
    <row r="193" spans="1:11" ht="14.4" customHeight="1" x14ac:dyDescent="0.3">
      <c r="A193" s="505" t="s">
        <v>443</v>
      </c>
      <c r="B193" s="506" t="s">
        <v>444</v>
      </c>
      <c r="C193" s="507" t="s">
        <v>451</v>
      </c>
      <c r="D193" s="508" t="s">
        <v>452</v>
      </c>
      <c r="E193" s="507" t="s">
        <v>529</v>
      </c>
      <c r="F193" s="508" t="s">
        <v>530</v>
      </c>
      <c r="G193" s="507" t="s">
        <v>907</v>
      </c>
      <c r="H193" s="507" t="s">
        <v>908</v>
      </c>
      <c r="I193" s="510">
        <v>5253.818359375</v>
      </c>
      <c r="J193" s="510">
        <v>7</v>
      </c>
      <c r="K193" s="511">
        <v>36776.7294921875</v>
      </c>
    </row>
    <row r="194" spans="1:11" ht="14.4" customHeight="1" x14ac:dyDescent="0.3">
      <c r="A194" s="505" t="s">
        <v>443</v>
      </c>
      <c r="B194" s="506" t="s">
        <v>444</v>
      </c>
      <c r="C194" s="507" t="s">
        <v>451</v>
      </c>
      <c r="D194" s="508" t="s">
        <v>452</v>
      </c>
      <c r="E194" s="507" t="s">
        <v>529</v>
      </c>
      <c r="F194" s="508" t="s">
        <v>530</v>
      </c>
      <c r="G194" s="507" t="s">
        <v>909</v>
      </c>
      <c r="H194" s="507" t="s">
        <v>910</v>
      </c>
      <c r="I194" s="510">
        <v>5253.81982421875</v>
      </c>
      <c r="J194" s="510">
        <v>3</v>
      </c>
      <c r="K194" s="511">
        <v>15761.4599609375</v>
      </c>
    </row>
    <row r="195" spans="1:11" ht="14.4" customHeight="1" x14ac:dyDescent="0.3">
      <c r="A195" s="505" t="s">
        <v>443</v>
      </c>
      <c r="B195" s="506" t="s">
        <v>444</v>
      </c>
      <c r="C195" s="507" t="s">
        <v>451</v>
      </c>
      <c r="D195" s="508" t="s">
        <v>452</v>
      </c>
      <c r="E195" s="507" t="s">
        <v>529</v>
      </c>
      <c r="F195" s="508" t="s">
        <v>530</v>
      </c>
      <c r="G195" s="507" t="s">
        <v>911</v>
      </c>
      <c r="H195" s="507" t="s">
        <v>912</v>
      </c>
      <c r="I195" s="510">
        <v>22726.220703125</v>
      </c>
      <c r="J195" s="510">
        <v>7</v>
      </c>
      <c r="K195" s="511">
        <v>159083.544921875</v>
      </c>
    </row>
    <row r="196" spans="1:11" ht="14.4" customHeight="1" x14ac:dyDescent="0.3">
      <c r="A196" s="505" t="s">
        <v>443</v>
      </c>
      <c r="B196" s="506" t="s">
        <v>444</v>
      </c>
      <c r="C196" s="507" t="s">
        <v>451</v>
      </c>
      <c r="D196" s="508" t="s">
        <v>452</v>
      </c>
      <c r="E196" s="507" t="s">
        <v>529</v>
      </c>
      <c r="F196" s="508" t="s">
        <v>530</v>
      </c>
      <c r="G196" s="507" t="s">
        <v>913</v>
      </c>
      <c r="H196" s="507" t="s">
        <v>914</v>
      </c>
      <c r="I196" s="510">
        <v>7849.27001953125</v>
      </c>
      <c r="J196" s="510">
        <v>1</v>
      </c>
      <c r="K196" s="511">
        <v>7849.27001953125</v>
      </c>
    </row>
    <row r="197" spans="1:11" ht="14.4" customHeight="1" x14ac:dyDescent="0.3">
      <c r="A197" s="505" t="s">
        <v>443</v>
      </c>
      <c r="B197" s="506" t="s">
        <v>444</v>
      </c>
      <c r="C197" s="507" t="s">
        <v>451</v>
      </c>
      <c r="D197" s="508" t="s">
        <v>452</v>
      </c>
      <c r="E197" s="507" t="s">
        <v>529</v>
      </c>
      <c r="F197" s="508" t="s">
        <v>530</v>
      </c>
      <c r="G197" s="507" t="s">
        <v>915</v>
      </c>
      <c r="H197" s="507" t="s">
        <v>916</v>
      </c>
      <c r="I197" s="510">
        <v>10455.0048828125</v>
      </c>
      <c r="J197" s="510">
        <v>2</v>
      </c>
      <c r="K197" s="511">
        <v>20910.009765625</v>
      </c>
    </row>
    <row r="198" spans="1:11" ht="14.4" customHeight="1" x14ac:dyDescent="0.3">
      <c r="A198" s="505" t="s">
        <v>443</v>
      </c>
      <c r="B198" s="506" t="s">
        <v>444</v>
      </c>
      <c r="C198" s="507" t="s">
        <v>451</v>
      </c>
      <c r="D198" s="508" t="s">
        <v>452</v>
      </c>
      <c r="E198" s="507" t="s">
        <v>529</v>
      </c>
      <c r="F198" s="508" t="s">
        <v>530</v>
      </c>
      <c r="G198" s="507" t="s">
        <v>917</v>
      </c>
      <c r="H198" s="507" t="s">
        <v>918</v>
      </c>
      <c r="I198" s="510">
        <v>14117.0703125</v>
      </c>
      <c r="J198" s="510">
        <v>3</v>
      </c>
      <c r="K198" s="511">
        <v>42351.2109375</v>
      </c>
    </row>
    <row r="199" spans="1:11" ht="14.4" customHeight="1" x14ac:dyDescent="0.3">
      <c r="A199" s="505" t="s">
        <v>443</v>
      </c>
      <c r="B199" s="506" t="s">
        <v>444</v>
      </c>
      <c r="C199" s="507" t="s">
        <v>451</v>
      </c>
      <c r="D199" s="508" t="s">
        <v>452</v>
      </c>
      <c r="E199" s="507" t="s">
        <v>529</v>
      </c>
      <c r="F199" s="508" t="s">
        <v>530</v>
      </c>
      <c r="G199" s="507" t="s">
        <v>919</v>
      </c>
      <c r="H199" s="507" t="s">
        <v>920</v>
      </c>
      <c r="I199" s="510">
        <v>9369.027587890625</v>
      </c>
      <c r="J199" s="510">
        <v>4</v>
      </c>
      <c r="K199" s="511">
        <v>37476.1103515625</v>
      </c>
    </row>
    <row r="200" spans="1:11" ht="14.4" customHeight="1" x14ac:dyDescent="0.3">
      <c r="A200" s="505" t="s">
        <v>443</v>
      </c>
      <c r="B200" s="506" t="s">
        <v>444</v>
      </c>
      <c r="C200" s="507" t="s">
        <v>451</v>
      </c>
      <c r="D200" s="508" t="s">
        <v>452</v>
      </c>
      <c r="E200" s="507" t="s">
        <v>529</v>
      </c>
      <c r="F200" s="508" t="s">
        <v>530</v>
      </c>
      <c r="G200" s="507" t="s">
        <v>921</v>
      </c>
      <c r="H200" s="507" t="s">
        <v>922</v>
      </c>
      <c r="I200" s="510">
        <v>9369.0302734375</v>
      </c>
      <c r="J200" s="510">
        <v>1</v>
      </c>
      <c r="K200" s="511">
        <v>9369.0302734375</v>
      </c>
    </row>
    <row r="201" spans="1:11" ht="14.4" customHeight="1" x14ac:dyDescent="0.3">
      <c r="A201" s="505" t="s">
        <v>443</v>
      </c>
      <c r="B201" s="506" t="s">
        <v>444</v>
      </c>
      <c r="C201" s="507" t="s">
        <v>451</v>
      </c>
      <c r="D201" s="508" t="s">
        <v>452</v>
      </c>
      <c r="E201" s="507" t="s">
        <v>529</v>
      </c>
      <c r="F201" s="508" t="s">
        <v>530</v>
      </c>
      <c r="G201" s="507" t="s">
        <v>923</v>
      </c>
      <c r="H201" s="507" t="s">
        <v>924</v>
      </c>
      <c r="I201" s="510">
        <v>9369.0302734375</v>
      </c>
      <c r="J201" s="510">
        <v>2</v>
      </c>
      <c r="K201" s="511">
        <v>18738.060546875</v>
      </c>
    </row>
    <row r="202" spans="1:11" ht="14.4" customHeight="1" x14ac:dyDescent="0.3">
      <c r="A202" s="505" t="s">
        <v>443</v>
      </c>
      <c r="B202" s="506" t="s">
        <v>444</v>
      </c>
      <c r="C202" s="507" t="s">
        <v>451</v>
      </c>
      <c r="D202" s="508" t="s">
        <v>452</v>
      </c>
      <c r="E202" s="507" t="s">
        <v>529</v>
      </c>
      <c r="F202" s="508" t="s">
        <v>530</v>
      </c>
      <c r="G202" s="507" t="s">
        <v>925</v>
      </c>
      <c r="H202" s="507" t="s">
        <v>926</v>
      </c>
      <c r="I202" s="510">
        <v>29899.103515625</v>
      </c>
      <c r="J202" s="510">
        <v>3</v>
      </c>
      <c r="K202" s="511">
        <v>89697.310546875</v>
      </c>
    </row>
    <row r="203" spans="1:11" ht="14.4" customHeight="1" x14ac:dyDescent="0.3">
      <c r="A203" s="505" t="s">
        <v>443</v>
      </c>
      <c r="B203" s="506" t="s">
        <v>444</v>
      </c>
      <c r="C203" s="507" t="s">
        <v>451</v>
      </c>
      <c r="D203" s="508" t="s">
        <v>452</v>
      </c>
      <c r="E203" s="507" t="s">
        <v>529</v>
      </c>
      <c r="F203" s="508" t="s">
        <v>530</v>
      </c>
      <c r="G203" s="507" t="s">
        <v>927</v>
      </c>
      <c r="H203" s="507" t="s">
        <v>928</v>
      </c>
      <c r="I203" s="510">
        <v>10445.9296875</v>
      </c>
      <c r="J203" s="510">
        <v>1</v>
      </c>
      <c r="K203" s="511">
        <v>10445.9296875</v>
      </c>
    </row>
    <row r="204" spans="1:11" ht="14.4" customHeight="1" x14ac:dyDescent="0.3">
      <c r="A204" s="505" t="s">
        <v>443</v>
      </c>
      <c r="B204" s="506" t="s">
        <v>444</v>
      </c>
      <c r="C204" s="507" t="s">
        <v>451</v>
      </c>
      <c r="D204" s="508" t="s">
        <v>452</v>
      </c>
      <c r="E204" s="507" t="s">
        <v>529</v>
      </c>
      <c r="F204" s="508" t="s">
        <v>530</v>
      </c>
      <c r="G204" s="507" t="s">
        <v>929</v>
      </c>
      <c r="H204" s="507" t="s">
        <v>930</v>
      </c>
      <c r="I204" s="510">
        <v>10445.9296875</v>
      </c>
      <c r="J204" s="510">
        <v>1</v>
      </c>
      <c r="K204" s="511">
        <v>10445.9296875</v>
      </c>
    </row>
    <row r="205" spans="1:11" ht="14.4" customHeight="1" x14ac:dyDescent="0.3">
      <c r="A205" s="505" t="s">
        <v>443</v>
      </c>
      <c r="B205" s="506" t="s">
        <v>444</v>
      </c>
      <c r="C205" s="507" t="s">
        <v>451</v>
      </c>
      <c r="D205" s="508" t="s">
        <v>452</v>
      </c>
      <c r="E205" s="507" t="s">
        <v>529</v>
      </c>
      <c r="F205" s="508" t="s">
        <v>530</v>
      </c>
      <c r="G205" s="507" t="s">
        <v>931</v>
      </c>
      <c r="H205" s="507" t="s">
        <v>932</v>
      </c>
      <c r="I205" s="510">
        <v>5253.81982421875</v>
      </c>
      <c r="J205" s="510">
        <v>1</v>
      </c>
      <c r="K205" s="511">
        <v>5253.81982421875</v>
      </c>
    </row>
    <row r="206" spans="1:11" ht="14.4" customHeight="1" x14ac:dyDescent="0.3">
      <c r="A206" s="505" t="s">
        <v>443</v>
      </c>
      <c r="B206" s="506" t="s">
        <v>444</v>
      </c>
      <c r="C206" s="507" t="s">
        <v>451</v>
      </c>
      <c r="D206" s="508" t="s">
        <v>452</v>
      </c>
      <c r="E206" s="507" t="s">
        <v>529</v>
      </c>
      <c r="F206" s="508" t="s">
        <v>530</v>
      </c>
      <c r="G206" s="507" t="s">
        <v>933</v>
      </c>
      <c r="H206" s="507" t="s">
        <v>934</v>
      </c>
      <c r="I206" s="510">
        <v>646.1500244140625</v>
      </c>
      <c r="J206" s="510">
        <v>1</v>
      </c>
      <c r="K206" s="511">
        <v>646.1500244140625</v>
      </c>
    </row>
    <row r="207" spans="1:11" ht="14.4" customHeight="1" x14ac:dyDescent="0.3">
      <c r="A207" s="505" t="s">
        <v>443</v>
      </c>
      <c r="B207" s="506" t="s">
        <v>444</v>
      </c>
      <c r="C207" s="507" t="s">
        <v>451</v>
      </c>
      <c r="D207" s="508" t="s">
        <v>452</v>
      </c>
      <c r="E207" s="507" t="s">
        <v>529</v>
      </c>
      <c r="F207" s="508" t="s">
        <v>530</v>
      </c>
      <c r="G207" s="507" t="s">
        <v>935</v>
      </c>
      <c r="H207" s="507" t="s">
        <v>936</v>
      </c>
      <c r="I207" s="510">
        <v>5769.2998046875</v>
      </c>
      <c r="J207" s="510">
        <v>4</v>
      </c>
      <c r="K207" s="511">
        <v>23077.19921875</v>
      </c>
    </row>
    <row r="208" spans="1:11" ht="14.4" customHeight="1" x14ac:dyDescent="0.3">
      <c r="A208" s="505" t="s">
        <v>443</v>
      </c>
      <c r="B208" s="506" t="s">
        <v>444</v>
      </c>
      <c r="C208" s="507" t="s">
        <v>451</v>
      </c>
      <c r="D208" s="508" t="s">
        <v>452</v>
      </c>
      <c r="E208" s="507" t="s">
        <v>529</v>
      </c>
      <c r="F208" s="508" t="s">
        <v>530</v>
      </c>
      <c r="G208" s="507" t="s">
        <v>937</v>
      </c>
      <c r="H208" s="507" t="s">
        <v>938</v>
      </c>
      <c r="I208" s="510">
        <v>6506.9459960937502</v>
      </c>
      <c r="J208" s="510">
        <v>5</v>
      </c>
      <c r="K208" s="511">
        <v>32534.72998046875</v>
      </c>
    </row>
    <row r="209" spans="1:11" ht="14.4" customHeight="1" x14ac:dyDescent="0.3">
      <c r="A209" s="505" t="s">
        <v>443</v>
      </c>
      <c r="B209" s="506" t="s">
        <v>444</v>
      </c>
      <c r="C209" s="507" t="s">
        <v>451</v>
      </c>
      <c r="D209" s="508" t="s">
        <v>452</v>
      </c>
      <c r="E209" s="507" t="s">
        <v>529</v>
      </c>
      <c r="F209" s="508" t="s">
        <v>530</v>
      </c>
      <c r="G209" s="507" t="s">
        <v>939</v>
      </c>
      <c r="H209" s="507" t="s">
        <v>940</v>
      </c>
      <c r="I209" s="510">
        <v>4227.509765625</v>
      </c>
      <c r="J209" s="510">
        <v>73</v>
      </c>
      <c r="K209" s="511">
        <v>308608.232421875</v>
      </c>
    </row>
    <row r="210" spans="1:11" ht="14.4" customHeight="1" x14ac:dyDescent="0.3">
      <c r="A210" s="505" t="s">
        <v>443</v>
      </c>
      <c r="B210" s="506" t="s">
        <v>444</v>
      </c>
      <c r="C210" s="507" t="s">
        <v>451</v>
      </c>
      <c r="D210" s="508" t="s">
        <v>452</v>
      </c>
      <c r="E210" s="507" t="s">
        <v>529</v>
      </c>
      <c r="F210" s="508" t="s">
        <v>530</v>
      </c>
      <c r="G210" s="507" t="s">
        <v>941</v>
      </c>
      <c r="H210" s="507" t="s">
        <v>942</v>
      </c>
      <c r="I210" s="510">
        <v>2546.7266438802085</v>
      </c>
      <c r="J210" s="510">
        <v>14</v>
      </c>
      <c r="K210" s="511">
        <v>35654.140625</v>
      </c>
    </row>
    <row r="211" spans="1:11" ht="14.4" customHeight="1" x14ac:dyDescent="0.3">
      <c r="A211" s="505" t="s">
        <v>443</v>
      </c>
      <c r="B211" s="506" t="s">
        <v>444</v>
      </c>
      <c r="C211" s="507" t="s">
        <v>451</v>
      </c>
      <c r="D211" s="508" t="s">
        <v>452</v>
      </c>
      <c r="E211" s="507" t="s">
        <v>529</v>
      </c>
      <c r="F211" s="508" t="s">
        <v>530</v>
      </c>
      <c r="G211" s="507" t="s">
        <v>943</v>
      </c>
      <c r="H211" s="507" t="s">
        <v>944</v>
      </c>
      <c r="I211" s="510">
        <v>4051.080078125</v>
      </c>
      <c r="J211" s="510">
        <v>1</v>
      </c>
      <c r="K211" s="511">
        <v>4051.080078125</v>
      </c>
    </row>
    <row r="212" spans="1:11" ht="14.4" customHeight="1" x14ac:dyDescent="0.3">
      <c r="A212" s="505" t="s">
        <v>443</v>
      </c>
      <c r="B212" s="506" t="s">
        <v>444</v>
      </c>
      <c r="C212" s="507" t="s">
        <v>451</v>
      </c>
      <c r="D212" s="508" t="s">
        <v>452</v>
      </c>
      <c r="E212" s="507" t="s">
        <v>529</v>
      </c>
      <c r="F212" s="508" t="s">
        <v>530</v>
      </c>
      <c r="G212" s="507" t="s">
        <v>945</v>
      </c>
      <c r="H212" s="507" t="s">
        <v>946</v>
      </c>
      <c r="I212" s="510">
        <v>8581.3203125</v>
      </c>
      <c r="J212" s="510">
        <v>1</v>
      </c>
      <c r="K212" s="511">
        <v>8581.3203125</v>
      </c>
    </row>
    <row r="213" spans="1:11" ht="14.4" customHeight="1" x14ac:dyDescent="0.3">
      <c r="A213" s="505" t="s">
        <v>443</v>
      </c>
      <c r="B213" s="506" t="s">
        <v>444</v>
      </c>
      <c r="C213" s="507" t="s">
        <v>451</v>
      </c>
      <c r="D213" s="508" t="s">
        <v>452</v>
      </c>
      <c r="E213" s="507" t="s">
        <v>529</v>
      </c>
      <c r="F213" s="508" t="s">
        <v>530</v>
      </c>
      <c r="G213" s="507" t="s">
        <v>947</v>
      </c>
      <c r="H213" s="507" t="s">
        <v>948</v>
      </c>
      <c r="I213" s="510">
        <v>42667.0703125</v>
      </c>
      <c r="J213" s="510">
        <v>1</v>
      </c>
      <c r="K213" s="511">
        <v>42667.0703125</v>
      </c>
    </row>
    <row r="214" spans="1:11" ht="14.4" customHeight="1" x14ac:dyDescent="0.3">
      <c r="A214" s="505" t="s">
        <v>443</v>
      </c>
      <c r="B214" s="506" t="s">
        <v>444</v>
      </c>
      <c r="C214" s="507" t="s">
        <v>451</v>
      </c>
      <c r="D214" s="508" t="s">
        <v>452</v>
      </c>
      <c r="E214" s="507" t="s">
        <v>529</v>
      </c>
      <c r="F214" s="508" t="s">
        <v>530</v>
      </c>
      <c r="G214" s="507" t="s">
        <v>949</v>
      </c>
      <c r="H214" s="507" t="s">
        <v>950</v>
      </c>
      <c r="I214" s="510">
        <v>34183.73046875</v>
      </c>
      <c r="J214" s="510">
        <v>2</v>
      </c>
      <c r="K214" s="511">
        <v>68367.4609375</v>
      </c>
    </row>
    <row r="215" spans="1:11" ht="14.4" customHeight="1" x14ac:dyDescent="0.3">
      <c r="A215" s="505" t="s">
        <v>443</v>
      </c>
      <c r="B215" s="506" t="s">
        <v>444</v>
      </c>
      <c r="C215" s="507" t="s">
        <v>451</v>
      </c>
      <c r="D215" s="508" t="s">
        <v>452</v>
      </c>
      <c r="E215" s="507" t="s">
        <v>529</v>
      </c>
      <c r="F215" s="508" t="s">
        <v>530</v>
      </c>
      <c r="G215" s="507" t="s">
        <v>951</v>
      </c>
      <c r="H215" s="507" t="s">
        <v>952</v>
      </c>
      <c r="I215" s="510">
        <v>42667.01953125</v>
      </c>
      <c r="J215" s="510">
        <v>1</v>
      </c>
      <c r="K215" s="511">
        <v>42667.01953125</v>
      </c>
    </row>
    <row r="216" spans="1:11" ht="14.4" customHeight="1" x14ac:dyDescent="0.3">
      <c r="A216" s="505" t="s">
        <v>443</v>
      </c>
      <c r="B216" s="506" t="s">
        <v>444</v>
      </c>
      <c r="C216" s="507" t="s">
        <v>451</v>
      </c>
      <c r="D216" s="508" t="s">
        <v>452</v>
      </c>
      <c r="E216" s="507" t="s">
        <v>529</v>
      </c>
      <c r="F216" s="508" t="s">
        <v>530</v>
      </c>
      <c r="G216" s="507" t="s">
        <v>953</v>
      </c>
      <c r="H216" s="507" t="s">
        <v>954</v>
      </c>
      <c r="I216" s="510">
        <v>42667.01953125</v>
      </c>
      <c r="J216" s="510">
        <v>1</v>
      </c>
      <c r="K216" s="511">
        <v>42667.01953125</v>
      </c>
    </row>
    <row r="217" spans="1:11" ht="14.4" customHeight="1" x14ac:dyDescent="0.3">
      <c r="A217" s="505" t="s">
        <v>443</v>
      </c>
      <c r="B217" s="506" t="s">
        <v>444</v>
      </c>
      <c r="C217" s="507" t="s">
        <v>451</v>
      </c>
      <c r="D217" s="508" t="s">
        <v>452</v>
      </c>
      <c r="E217" s="507" t="s">
        <v>529</v>
      </c>
      <c r="F217" s="508" t="s">
        <v>530</v>
      </c>
      <c r="G217" s="507" t="s">
        <v>955</v>
      </c>
      <c r="H217" s="507" t="s">
        <v>956</v>
      </c>
      <c r="I217" s="510">
        <v>34183.671875</v>
      </c>
      <c r="J217" s="510">
        <v>1</v>
      </c>
      <c r="K217" s="511">
        <v>34183.671875</v>
      </c>
    </row>
    <row r="218" spans="1:11" ht="14.4" customHeight="1" x14ac:dyDescent="0.3">
      <c r="A218" s="505" t="s">
        <v>443</v>
      </c>
      <c r="B218" s="506" t="s">
        <v>444</v>
      </c>
      <c r="C218" s="507" t="s">
        <v>451</v>
      </c>
      <c r="D218" s="508" t="s">
        <v>452</v>
      </c>
      <c r="E218" s="507" t="s">
        <v>529</v>
      </c>
      <c r="F218" s="508" t="s">
        <v>530</v>
      </c>
      <c r="G218" s="507" t="s">
        <v>957</v>
      </c>
      <c r="H218" s="507" t="s">
        <v>958</v>
      </c>
      <c r="I218" s="510">
        <v>44932.485156249997</v>
      </c>
      <c r="J218" s="510">
        <v>5</v>
      </c>
      <c r="K218" s="511">
        <v>224662.42578125</v>
      </c>
    </row>
    <row r="219" spans="1:11" ht="14.4" customHeight="1" x14ac:dyDescent="0.3">
      <c r="A219" s="505" t="s">
        <v>443</v>
      </c>
      <c r="B219" s="506" t="s">
        <v>444</v>
      </c>
      <c r="C219" s="507" t="s">
        <v>451</v>
      </c>
      <c r="D219" s="508" t="s">
        <v>452</v>
      </c>
      <c r="E219" s="507" t="s">
        <v>529</v>
      </c>
      <c r="F219" s="508" t="s">
        <v>530</v>
      </c>
      <c r="G219" s="507" t="s">
        <v>959</v>
      </c>
      <c r="H219" s="507" t="s">
        <v>960</v>
      </c>
      <c r="I219" s="510">
        <v>51213.259765625</v>
      </c>
      <c r="J219" s="510">
        <v>4</v>
      </c>
      <c r="K219" s="511">
        <v>204853.0390625</v>
      </c>
    </row>
    <row r="220" spans="1:11" ht="14.4" customHeight="1" x14ac:dyDescent="0.3">
      <c r="A220" s="505" t="s">
        <v>443</v>
      </c>
      <c r="B220" s="506" t="s">
        <v>444</v>
      </c>
      <c r="C220" s="507" t="s">
        <v>451</v>
      </c>
      <c r="D220" s="508" t="s">
        <v>452</v>
      </c>
      <c r="E220" s="507" t="s">
        <v>529</v>
      </c>
      <c r="F220" s="508" t="s">
        <v>530</v>
      </c>
      <c r="G220" s="507" t="s">
        <v>961</v>
      </c>
      <c r="H220" s="507" t="s">
        <v>962</v>
      </c>
      <c r="I220" s="510">
        <v>34183.7109375</v>
      </c>
      <c r="J220" s="510">
        <v>1</v>
      </c>
      <c r="K220" s="511">
        <v>34183.7109375</v>
      </c>
    </row>
    <row r="221" spans="1:11" ht="14.4" customHeight="1" x14ac:dyDescent="0.3">
      <c r="A221" s="505" t="s">
        <v>443</v>
      </c>
      <c r="B221" s="506" t="s">
        <v>444</v>
      </c>
      <c r="C221" s="507" t="s">
        <v>451</v>
      </c>
      <c r="D221" s="508" t="s">
        <v>452</v>
      </c>
      <c r="E221" s="507" t="s">
        <v>529</v>
      </c>
      <c r="F221" s="508" t="s">
        <v>530</v>
      </c>
      <c r="G221" s="507" t="s">
        <v>963</v>
      </c>
      <c r="H221" s="507" t="s">
        <v>964</v>
      </c>
      <c r="I221" s="510">
        <v>13034.71044921875</v>
      </c>
      <c r="J221" s="510">
        <v>2</v>
      </c>
      <c r="K221" s="511">
        <v>26069.4208984375</v>
      </c>
    </row>
    <row r="222" spans="1:11" ht="14.4" customHeight="1" x14ac:dyDescent="0.3">
      <c r="A222" s="505" t="s">
        <v>443</v>
      </c>
      <c r="B222" s="506" t="s">
        <v>444</v>
      </c>
      <c r="C222" s="507" t="s">
        <v>451</v>
      </c>
      <c r="D222" s="508" t="s">
        <v>452</v>
      </c>
      <c r="E222" s="507" t="s">
        <v>529</v>
      </c>
      <c r="F222" s="508" t="s">
        <v>530</v>
      </c>
      <c r="G222" s="507" t="s">
        <v>965</v>
      </c>
      <c r="H222" s="507" t="s">
        <v>966</v>
      </c>
      <c r="I222" s="510">
        <v>6292</v>
      </c>
      <c r="J222" s="510">
        <v>6</v>
      </c>
      <c r="K222" s="511">
        <v>37752</v>
      </c>
    </row>
    <row r="223" spans="1:11" ht="14.4" customHeight="1" x14ac:dyDescent="0.3">
      <c r="A223" s="505" t="s">
        <v>443</v>
      </c>
      <c r="B223" s="506" t="s">
        <v>444</v>
      </c>
      <c r="C223" s="507" t="s">
        <v>451</v>
      </c>
      <c r="D223" s="508" t="s">
        <v>452</v>
      </c>
      <c r="E223" s="507" t="s">
        <v>529</v>
      </c>
      <c r="F223" s="508" t="s">
        <v>530</v>
      </c>
      <c r="G223" s="507" t="s">
        <v>967</v>
      </c>
      <c r="H223" s="507" t="s">
        <v>968</v>
      </c>
      <c r="I223" s="510">
        <v>370.260009765625</v>
      </c>
      <c r="J223" s="510">
        <v>2</v>
      </c>
      <c r="K223" s="511">
        <v>740.52001953125</v>
      </c>
    </row>
    <row r="224" spans="1:11" ht="14.4" customHeight="1" x14ac:dyDescent="0.3">
      <c r="A224" s="505" t="s">
        <v>443</v>
      </c>
      <c r="B224" s="506" t="s">
        <v>444</v>
      </c>
      <c r="C224" s="507" t="s">
        <v>451</v>
      </c>
      <c r="D224" s="508" t="s">
        <v>452</v>
      </c>
      <c r="E224" s="507" t="s">
        <v>529</v>
      </c>
      <c r="F224" s="508" t="s">
        <v>530</v>
      </c>
      <c r="G224" s="507" t="s">
        <v>969</v>
      </c>
      <c r="H224" s="507" t="s">
        <v>970</v>
      </c>
      <c r="I224" s="510">
        <v>4241.580078125</v>
      </c>
      <c r="J224" s="510">
        <v>1</v>
      </c>
      <c r="K224" s="511">
        <v>4241.580078125</v>
      </c>
    </row>
    <row r="225" spans="1:11" ht="14.4" customHeight="1" x14ac:dyDescent="0.3">
      <c r="A225" s="505" t="s">
        <v>443</v>
      </c>
      <c r="B225" s="506" t="s">
        <v>444</v>
      </c>
      <c r="C225" s="507" t="s">
        <v>451</v>
      </c>
      <c r="D225" s="508" t="s">
        <v>452</v>
      </c>
      <c r="E225" s="507" t="s">
        <v>529</v>
      </c>
      <c r="F225" s="508" t="s">
        <v>530</v>
      </c>
      <c r="G225" s="507" t="s">
        <v>971</v>
      </c>
      <c r="H225" s="507" t="s">
        <v>972</v>
      </c>
      <c r="I225" s="510">
        <v>2546.7266438802085</v>
      </c>
      <c r="J225" s="510">
        <v>19</v>
      </c>
      <c r="K225" s="511">
        <v>48387.760986328125</v>
      </c>
    </row>
    <row r="226" spans="1:11" ht="14.4" customHeight="1" x14ac:dyDescent="0.3">
      <c r="A226" s="505" t="s">
        <v>443</v>
      </c>
      <c r="B226" s="506" t="s">
        <v>444</v>
      </c>
      <c r="C226" s="507" t="s">
        <v>451</v>
      </c>
      <c r="D226" s="508" t="s">
        <v>452</v>
      </c>
      <c r="E226" s="507" t="s">
        <v>529</v>
      </c>
      <c r="F226" s="508" t="s">
        <v>530</v>
      </c>
      <c r="G226" s="507" t="s">
        <v>973</v>
      </c>
      <c r="H226" s="507" t="s">
        <v>974</v>
      </c>
      <c r="I226" s="510">
        <v>3335.219970703125</v>
      </c>
      <c r="J226" s="510">
        <v>2</v>
      </c>
      <c r="K226" s="511">
        <v>6670.43994140625</v>
      </c>
    </row>
    <row r="227" spans="1:11" ht="14.4" customHeight="1" x14ac:dyDescent="0.3">
      <c r="A227" s="505" t="s">
        <v>443</v>
      </c>
      <c r="B227" s="506" t="s">
        <v>444</v>
      </c>
      <c r="C227" s="507" t="s">
        <v>451</v>
      </c>
      <c r="D227" s="508" t="s">
        <v>452</v>
      </c>
      <c r="E227" s="507" t="s">
        <v>529</v>
      </c>
      <c r="F227" s="508" t="s">
        <v>530</v>
      </c>
      <c r="G227" s="507" t="s">
        <v>975</v>
      </c>
      <c r="H227" s="507" t="s">
        <v>976</v>
      </c>
      <c r="I227" s="510">
        <v>3335.219970703125</v>
      </c>
      <c r="J227" s="510">
        <v>2</v>
      </c>
      <c r="K227" s="511">
        <v>6670.43994140625</v>
      </c>
    </row>
    <row r="228" spans="1:11" ht="14.4" customHeight="1" x14ac:dyDescent="0.3">
      <c r="A228" s="505" t="s">
        <v>443</v>
      </c>
      <c r="B228" s="506" t="s">
        <v>444</v>
      </c>
      <c r="C228" s="507" t="s">
        <v>451</v>
      </c>
      <c r="D228" s="508" t="s">
        <v>452</v>
      </c>
      <c r="E228" s="507" t="s">
        <v>529</v>
      </c>
      <c r="F228" s="508" t="s">
        <v>530</v>
      </c>
      <c r="G228" s="507" t="s">
        <v>977</v>
      </c>
      <c r="H228" s="507" t="s">
        <v>978</v>
      </c>
      <c r="I228" s="510">
        <v>3334.989990234375</v>
      </c>
      <c r="J228" s="510">
        <v>2</v>
      </c>
      <c r="K228" s="511">
        <v>6669.97998046875</v>
      </c>
    </row>
    <row r="229" spans="1:11" ht="14.4" customHeight="1" x14ac:dyDescent="0.3">
      <c r="A229" s="505" t="s">
        <v>443</v>
      </c>
      <c r="B229" s="506" t="s">
        <v>444</v>
      </c>
      <c r="C229" s="507" t="s">
        <v>451</v>
      </c>
      <c r="D229" s="508" t="s">
        <v>452</v>
      </c>
      <c r="E229" s="507" t="s">
        <v>529</v>
      </c>
      <c r="F229" s="508" t="s">
        <v>530</v>
      </c>
      <c r="G229" s="507" t="s">
        <v>979</v>
      </c>
      <c r="H229" s="507" t="s">
        <v>980</v>
      </c>
      <c r="I229" s="510">
        <v>2546.7262268066406</v>
      </c>
      <c r="J229" s="510">
        <v>17</v>
      </c>
      <c r="K229" s="511">
        <v>43294.310791015625</v>
      </c>
    </row>
    <row r="230" spans="1:11" ht="14.4" customHeight="1" x14ac:dyDescent="0.3">
      <c r="A230" s="505" t="s">
        <v>443</v>
      </c>
      <c r="B230" s="506" t="s">
        <v>444</v>
      </c>
      <c r="C230" s="507" t="s">
        <v>451</v>
      </c>
      <c r="D230" s="508" t="s">
        <v>452</v>
      </c>
      <c r="E230" s="507" t="s">
        <v>529</v>
      </c>
      <c r="F230" s="508" t="s">
        <v>530</v>
      </c>
      <c r="G230" s="507" t="s">
        <v>981</v>
      </c>
      <c r="H230" s="507" t="s">
        <v>982</v>
      </c>
      <c r="I230" s="510">
        <v>2065.300048828125</v>
      </c>
      <c r="J230" s="510">
        <v>4</v>
      </c>
      <c r="K230" s="511">
        <v>8261.2001953125</v>
      </c>
    </row>
    <row r="231" spans="1:11" ht="14.4" customHeight="1" x14ac:dyDescent="0.3">
      <c r="A231" s="505" t="s">
        <v>443</v>
      </c>
      <c r="B231" s="506" t="s">
        <v>444</v>
      </c>
      <c r="C231" s="507" t="s">
        <v>451</v>
      </c>
      <c r="D231" s="508" t="s">
        <v>452</v>
      </c>
      <c r="E231" s="507" t="s">
        <v>529</v>
      </c>
      <c r="F231" s="508" t="s">
        <v>530</v>
      </c>
      <c r="G231" s="507" t="s">
        <v>983</v>
      </c>
      <c r="H231" s="507" t="s">
        <v>984</v>
      </c>
      <c r="I231" s="510">
        <v>2065.300048828125</v>
      </c>
      <c r="J231" s="510">
        <v>2</v>
      </c>
      <c r="K231" s="511">
        <v>4130.60009765625</v>
      </c>
    </row>
    <row r="232" spans="1:11" ht="14.4" customHeight="1" x14ac:dyDescent="0.3">
      <c r="A232" s="505" t="s">
        <v>443</v>
      </c>
      <c r="B232" s="506" t="s">
        <v>444</v>
      </c>
      <c r="C232" s="507" t="s">
        <v>451</v>
      </c>
      <c r="D232" s="508" t="s">
        <v>452</v>
      </c>
      <c r="E232" s="507" t="s">
        <v>529</v>
      </c>
      <c r="F232" s="508" t="s">
        <v>530</v>
      </c>
      <c r="G232" s="507" t="s">
        <v>985</v>
      </c>
      <c r="H232" s="507" t="s">
        <v>986</v>
      </c>
      <c r="I232" s="510">
        <v>1530.5899658203125</v>
      </c>
      <c r="J232" s="510">
        <v>1</v>
      </c>
      <c r="K232" s="511">
        <v>1530.5899658203125</v>
      </c>
    </row>
    <row r="233" spans="1:11" ht="14.4" customHeight="1" x14ac:dyDescent="0.3">
      <c r="A233" s="505" t="s">
        <v>443</v>
      </c>
      <c r="B233" s="506" t="s">
        <v>444</v>
      </c>
      <c r="C233" s="507" t="s">
        <v>451</v>
      </c>
      <c r="D233" s="508" t="s">
        <v>452</v>
      </c>
      <c r="E233" s="507" t="s">
        <v>529</v>
      </c>
      <c r="F233" s="508" t="s">
        <v>530</v>
      </c>
      <c r="G233" s="507" t="s">
        <v>987</v>
      </c>
      <c r="H233" s="507" t="s">
        <v>988</v>
      </c>
      <c r="I233" s="510">
        <v>2065.300048828125</v>
      </c>
      <c r="J233" s="510">
        <v>4</v>
      </c>
      <c r="K233" s="511">
        <v>8261.2001953125</v>
      </c>
    </row>
    <row r="234" spans="1:11" ht="14.4" customHeight="1" x14ac:dyDescent="0.3">
      <c r="A234" s="505" t="s">
        <v>443</v>
      </c>
      <c r="B234" s="506" t="s">
        <v>444</v>
      </c>
      <c r="C234" s="507" t="s">
        <v>451</v>
      </c>
      <c r="D234" s="508" t="s">
        <v>452</v>
      </c>
      <c r="E234" s="507" t="s">
        <v>529</v>
      </c>
      <c r="F234" s="508" t="s">
        <v>530</v>
      </c>
      <c r="G234" s="507" t="s">
        <v>989</v>
      </c>
      <c r="H234" s="507" t="s">
        <v>990</v>
      </c>
      <c r="I234" s="510">
        <v>2065.300048828125</v>
      </c>
      <c r="J234" s="510">
        <v>4</v>
      </c>
      <c r="K234" s="511">
        <v>8261.2001953125</v>
      </c>
    </row>
    <row r="235" spans="1:11" ht="14.4" customHeight="1" x14ac:dyDescent="0.3">
      <c r="A235" s="505" t="s">
        <v>443</v>
      </c>
      <c r="B235" s="506" t="s">
        <v>444</v>
      </c>
      <c r="C235" s="507" t="s">
        <v>451</v>
      </c>
      <c r="D235" s="508" t="s">
        <v>452</v>
      </c>
      <c r="E235" s="507" t="s">
        <v>529</v>
      </c>
      <c r="F235" s="508" t="s">
        <v>530</v>
      </c>
      <c r="G235" s="507" t="s">
        <v>991</v>
      </c>
      <c r="H235" s="507" t="s">
        <v>992</v>
      </c>
      <c r="I235" s="510">
        <v>2138.820068359375</v>
      </c>
      <c r="J235" s="510">
        <v>4</v>
      </c>
      <c r="K235" s="511">
        <v>8555.2802734375</v>
      </c>
    </row>
    <row r="236" spans="1:11" ht="14.4" customHeight="1" x14ac:dyDescent="0.3">
      <c r="A236" s="505" t="s">
        <v>443</v>
      </c>
      <c r="B236" s="506" t="s">
        <v>444</v>
      </c>
      <c r="C236" s="507" t="s">
        <v>451</v>
      </c>
      <c r="D236" s="508" t="s">
        <v>452</v>
      </c>
      <c r="E236" s="507" t="s">
        <v>529</v>
      </c>
      <c r="F236" s="508" t="s">
        <v>530</v>
      </c>
      <c r="G236" s="507" t="s">
        <v>993</v>
      </c>
      <c r="H236" s="507" t="s">
        <v>994</v>
      </c>
      <c r="I236" s="510">
        <v>3335.219970703125</v>
      </c>
      <c r="J236" s="510">
        <v>4</v>
      </c>
      <c r="K236" s="511">
        <v>13340.8798828125</v>
      </c>
    </row>
    <row r="237" spans="1:11" ht="14.4" customHeight="1" x14ac:dyDescent="0.3">
      <c r="A237" s="505" t="s">
        <v>443</v>
      </c>
      <c r="B237" s="506" t="s">
        <v>444</v>
      </c>
      <c r="C237" s="507" t="s">
        <v>451</v>
      </c>
      <c r="D237" s="508" t="s">
        <v>452</v>
      </c>
      <c r="E237" s="507" t="s">
        <v>529</v>
      </c>
      <c r="F237" s="508" t="s">
        <v>530</v>
      </c>
      <c r="G237" s="507" t="s">
        <v>995</v>
      </c>
      <c r="H237" s="507" t="s">
        <v>996</v>
      </c>
      <c r="I237" s="510">
        <v>3335.219970703125</v>
      </c>
      <c r="J237" s="510">
        <v>3</v>
      </c>
      <c r="K237" s="511">
        <v>10005.659912109375</v>
      </c>
    </row>
    <row r="238" spans="1:11" ht="14.4" customHeight="1" x14ac:dyDescent="0.3">
      <c r="A238" s="505" t="s">
        <v>443</v>
      </c>
      <c r="B238" s="506" t="s">
        <v>444</v>
      </c>
      <c r="C238" s="507" t="s">
        <v>451</v>
      </c>
      <c r="D238" s="508" t="s">
        <v>452</v>
      </c>
      <c r="E238" s="507" t="s">
        <v>529</v>
      </c>
      <c r="F238" s="508" t="s">
        <v>530</v>
      </c>
      <c r="G238" s="507" t="s">
        <v>997</v>
      </c>
      <c r="H238" s="507" t="s">
        <v>998</v>
      </c>
      <c r="I238" s="510">
        <v>3335.219970703125</v>
      </c>
      <c r="J238" s="510">
        <v>1</v>
      </c>
      <c r="K238" s="511">
        <v>3335.219970703125</v>
      </c>
    </row>
    <row r="239" spans="1:11" ht="14.4" customHeight="1" x14ac:dyDescent="0.3">
      <c r="A239" s="505" t="s">
        <v>443</v>
      </c>
      <c r="B239" s="506" t="s">
        <v>444</v>
      </c>
      <c r="C239" s="507" t="s">
        <v>451</v>
      </c>
      <c r="D239" s="508" t="s">
        <v>452</v>
      </c>
      <c r="E239" s="507" t="s">
        <v>529</v>
      </c>
      <c r="F239" s="508" t="s">
        <v>530</v>
      </c>
      <c r="G239" s="507" t="s">
        <v>999</v>
      </c>
      <c r="H239" s="507" t="s">
        <v>1000</v>
      </c>
      <c r="I239" s="510">
        <v>3335.219970703125</v>
      </c>
      <c r="J239" s="510">
        <v>1</v>
      </c>
      <c r="K239" s="511">
        <v>3335.219970703125</v>
      </c>
    </row>
    <row r="240" spans="1:11" ht="14.4" customHeight="1" x14ac:dyDescent="0.3">
      <c r="A240" s="505" t="s">
        <v>443</v>
      </c>
      <c r="B240" s="506" t="s">
        <v>444</v>
      </c>
      <c r="C240" s="507" t="s">
        <v>451</v>
      </c>
      <c r="D240" s="508" t="s">
        <v>452</v>
      </c>
      <c r="E240" s="507" t="s">
        <v>529</v>
      </c>
      <c r="F240" s="508" t="s">
        <v>530</v>
      </c>
      <c r="G240" s="507" t="s">
        <v>1001</v>
      </c>
      <c r="H240" s="507" t="s">
        <v>1002</v>
      </c>
      <c r="I240" s="510">
        <v>3335.219970703125</v>
      </c>
      <c r="J240" s="510">
        <v>1</v>
      </c>
      <c r="K240" s="511">
        <v>3335.219970703125</v>
      </c>
    </row>
    <row r="241" spans="1:11" ht="14.4" customHeight="1" x14ac:dyDescent="0.3">
      <c r="A241" s="505" t="s">
        <v>443</v>
      </c>
      <c r="B241" s="506" t="s">
        <v>444</v>
      </c>
      <c r="C241" s="507" t="s">
        <v>451</v>
      </c>
      <c r="D241" s="508" t="s">
        <v>452</v>
      </c>
      <c r="E241" s="507" t="s">
        <v>529</v>
      </c>
      <c r="F241" s="508" t="s">
        <v>530</v>
      </c>
      <c r="G241" s="507" t="s">
        <v>1003</v>
      </c>
      <c r="H241" s="507" t="s">
        <v>1004</v>
      </c>
      <c r="I241" s="510">
        <v>3335.219970703125</v>
      </c>
      <c r="J241" s="510">
        <v>4</v>
      </c>
      <c r="K241" s="511">
        <v>13340.8798828125</v>
      </c>
    </row>
    <row r="242" spans="1:11" ht="14.4" customHeight="1" x14ac:dyDescent="0.3">
      <c r="A242" s="505" t="s">
        <v>443</v>
      </c>
      <c r="B242" s="506" t="s">
        <v>444</v>
      </c>
      <c r="C242" s="507" t="s">
        <v>451</v>
      </c>
      <c r="D242" s="508" t="s">
        <v>452</v>
      </c>
      <c r="E242" s="507" t="s">
        <v>529</v>
      </c>
      <c r="F242" s="508" t="s">
        <v>530</v>
      </c>
      <c r="G242" s="507" t="s">
        <v>1005</v>
      </c>
      <c r="H242" s="507" t="s">
        <v>1006</v>
      </c>
      <c r="I242" s="510">
        <v>3335.219970703125</v>
      </c>
      <c r="J242" s="510">
        <v>4</v>
      </c>
      <c r="K242" s="511">
        <v>13340.8798828125</v>
      </c>
    </row>
    <row r="243" spans="1:11" ht="14.4" customHeight="1" x14ac:dyDescent="0.3">
      <c r="A243" s="505" t="s">
        <v>443</v>
      </c>
      <c r="B243" s="506" t="s">
        <v>444</v>
      </c>
      <c r="C243" s="507" t="s">
        <v>451</v>
      </c>
      <c r="D243" s="508" t="s">
        <v>452</v>
      </c>
      <c r="E243" s="507" t="s">
        <v>529</v>
      </c>
      <c r="F243" s="508" t="s">
        <v>530</v>
      </c>
      <c r="G243" s="507" t="s">
        <v>1007</v>
      </c>
      <c r="H243" s="507" t="s">
        <v>1008</v>
      </c>
      <c r="I243" s="510">
        <v>3335.219970703125</v>
      </c>
      <c r="J243" s="510">
        <v>4</v>
      </c>
      <c r="K243" s="511">
        <v>13340.8798828125</v>
      </c>
    </row>
    <row r="244" spans="1:11" ht="14.4" customHeight="1" x14ac:dyDescent="0.3">
      <c r="A244" s="505" t="s">
        <v>443</v>
      </c>
      <c r="B244" s="506" t="s">
        <v>444</v>
      </c>
      <c r="C244" s="507" t="s">
        <v>451</v>
      </c>
      <c r="D244" s="508" t="s">
        <v>452</v>
      </c>
      <c r="E244" s="507" t="s">
        <v>529</v>
      </c>
      <c r="F244" s="508" t="s">
        <v>530</v>
      </c>
      <c r="G244" s="507" t="s">
        <v>1009</v>
      </c>
      <c r="H244" s="507" t="s">
        <v>1010</v>
      </c>
      <c r="I244" s="510">
        <v>3335.219970703125</v>
      </c>
      <c r="J244" s="510">
        <v>1</v>
      </c>
      <c r="K244" s="511">
        <v>3335.219970703125</v>
      </c>
    </row>
    <row r="245" spans="1:11" ht="14.4" customHeight="1" x14ac:dyDescent="0.3">
      <c r="A245" s="505" t="s">
        <v>443</v>
      </c>
      <c r="B245" s="506" t="s">
        <v>444</v>
      </c>
      <c r="C245" s="507" t="s">
        <v>451</v>
      </c>
      <c r="D245" s="508" t="s">
        <v>452</v>
      </c>
      <c r="E245" s="507" t="s">
        <v>529</v>
      </c>
      <c r="F245" s="508" t="s">
        <v>530</v>
      </c>
      <c r="G245" s="507" t="s">
        <v>1011</v>
      </c>
      <c r="H245" s="507" t="s">
        <v>1012</v>
      </c>
      <c r="I245" s="510">
        <v>3335.219970703125</v>
      </c>
      <c r="J245" s="510">
        <v>4</v>
      </c>
      <c r="K245" s="511">
        <v>13340.8798828125</v>
      </c>
    </row>
    <row r="246" spans="1:11" ht="14.4" customHeight="1" x14ac:dyDescent="0.3">
      <c r="A246" s="505" t="s">
        <v>443</v>
      </c>
      <c r="B246" s="506" t="s">
        <v>444</v>
      </c>
      <c r="C246" s="507" t="s">
        <v>451</v>
      </c>
      <c r="D246" s="508" t="s">
        <v>452</v>
      </c>
      <c r="E246" s="507" t="s">
        <v>529</v>
      </c>
      <c r="F246" s="508" t="s">
        <v>530</v>
      </c>
      <c r="G246" s="507" t="s">
        <v>1013</v>
      </c>
      <c r="H246" s="507" t="s">
        <v>1014</v>
      </c>
      <c r="I246" s="510">
        <v>3335.219970703125</v>
      </c>
      <c r="J246" s="510">
        <v>1</v>
      </c>
      <c r="K246" s="511">
        <v>3335.219970703125</v>
      </c>
    </row>
    <row r="247" spans="1:11" ht="14.4" customHeight="1" x14ac:dyDescent="0.3">
      <c r="A247" s="505" t="s">
        <v>443</v>
      </c>
      <c r="B247" s="506" t="s">
        <v>444</v>
      </c>
      <c r="C247" s="507" t="s">
        <v>451</v>
      </c>
      <c r="D247" s="508" t="s">
        <v>452</v>
      </c>
      <c r="E247" s="507" t="s">
        <v>529</v>
      </c>
      <c r="F247" s="508" t="s">
        <v>530</v>
      </c>
      <c r="G247" s="507" t="s">
        <v>1015</v>
      </c>
      <c r="H247" s="507" t="s">
        <v>1016</v>
      </c>
      <c r="I247" s="510">
        <v>2235.22998046875</v>
      </c>
      <c r="J247" s="510">
        <v>2</v>
      </c>
      <c r="K247" s="511">
        <v>4470.4599609375</v>
      </c>
    </row>
    <row r="248" spans="1:11" ht="14.4" customHeight="1" x14ac:dyDescent="0.3">
      <c r="A248" s="505" t="s">
        <v>443</v>
      </c>
      <c r="B248" s="506" t="s">
        <v>444</v>
      </c>
      <c r="C248" s="507" t="s">
        <v>451</v>
      </c>
      <c r="D248" s="508" t="s">
        <v>452</v>
      </c>
      <c r="E248" s="507" t="s">
        <v>529</v>
      </c>
      <c r="F248" s="508" t="s">
        <v>530</v>
      </c>
      <c r="G248" s="507" t="s">
        <v>1017</v>
      </c>
      <c r="H248" s="507" t="s">
        <v>1018</v>
      </c>
      <c r="I248" s="510">
        <v>2235.22998046875</v>
      </c>
      <c r="J248" s="510">
        <v>2</v>
      </c>
      <c r="K248" s="511">
        <v>4470.4599609375</v>
      </c>
    </row>
    <row r="249" spans="1:11" ht="14.4" customHeight="1" x14ac:dyDescent="0.3">
      <c r="A249" s="505" t="s">
        <v>443</v>
      </c>
      <c r="B249" s="506" t="s">
        <v>444</v>
      </c>
      <c r="C249" s="507" t="s">
        <v>451</v>
      </c>
      <c r="D249" s="508" t="s">
        <v>452</v>
      </c>
      <c r="E249" s="507" t="s">
        <v>529</v>
      </c>
      <c r="F249" s="508" t="s">
        <v>530</v>
      </c>
      <c r="G249" s="507" t="s">
        <v>1019</v>
      </c>
      <c r="H249" s="507" t="s">
        <v>1020</v>
      </c>
      <c r="I249" s="510">
        <v>3501.739990234375</v>
      </c>
      <c r="J249" s="510">
        <v>3</v>
      </c>
      <c r="K249" s="511">
        <v>10505.219970703125</v>
      </c>
    </row>
    <row r="250" spans="1:11" ht="14.4" customHeight="1" x14ac:dyDescent="0.3">
      <c r="A250" s="505" t="s">
        <v>443</v>
      </c>
      <c r="B250" s="506" t="s">
        <v>444</v>
      </c>
      <c r="C250" s="507" t="s">
        <v>451</v>
      </c>
      <c r="D250" s="508" t="s">
        <v>452</v>
      </c>
      <c r="E250" s="507" t="s">
        <v>529</v>
      </c>
      <c r="F250" s="508" t="s">
        <v>530</v>
      </c>
      <c r="G250" s="507" t="s">
        <v>1021</v>
      </c>
      <c r="H250" s="507" t="s">
        <v>1022</v>
      </c>
      <c r="I250" s="510">
        <v>3501.739990234375</v>
      </c>
      <c r="J250" s="510">
        <v>1</v>
      </c>
      <c r="K250" s="511">
        <v>3501.739990234375</v>
      </c>
    </row>
    <row r="251" spans="1:11" ht="14.4" customHeight="1" x14ac:dyDescent="0.3">
      <c r="A251" s="505" t="s">
        <v>443</v>
      </c>
      <c r="B251" s="506" t="s">
        <v>444</v>
      </c>
      <c r="C251" s="507" t="s">
        <v>451</v>
      </c>
      <c r="D251" s="508" t="s">
        <v>452</v>
      </c>
      <c r="E251" s="507" t="s">
        <v>529</v>
      </c>
      <c r="F251" s="508" t="s">
        <v>530</v>
      </c>
      <c r="G251" s="507" t="s">
        <v>1023</v>
      </c>
      <c r="H251" s="507" t="s">
        <v>1024</v>
      </c>
      <c r="I251" s="510">
        <v>2235.22998046875</v>
      </c>
      <c r="J251" s="510">
        <v>1</v>
      </c>
      <c r="K251" s="511">
        <v>2235.22998046875</v>
      </c>
    </row>
    <row r="252" spans="1:11" ht="14.4" customHeight="1" x14ac:dyDescent="0.3">
      <c r="A252" s="505" t="s">
        <v>443</v>
      </c>
      <c r="B252" s="506" t="s">
        <v>444</v>
      </c>
      <c r="C252" s="507" t="s">
        <v>451</v>
      </c>
      <c r="D252" s="508" t="s">
        <v>452</v>
      </c>
      <c r="E252" s="507" t="s">
        <v>529</v>
      </c>
      <c r="F252" s="508" t="s">
        <v>530</v>
      </c>
      <c r="G252" s="507" t="s">
        <v>1025</v>
      </c>
      <c r="H252" s="507" t="s">
        <v>1026</v>
      </c>
      <c r="I252" s="510">
        <v>3501.739990234375</v>
      </c>
      <c r="J252" s="510">
        <v>1</v>
      </c>
      <c r="K252" s="511">
        <v>3501.739990234375</v>
      </c>
    </row>
    <row r="253" spans="1:11" ht="14.4" customHeight="1" x14ac:dyDescent="0.3">
      <c r="A253" s="505" t="s">
        <v>443</v>
      </c>
      <c r="B253" s="506" t="s">
        <v>444</v>
      </c>
      <c r="C253" s="507" t="s">
        <v>451</v>
      </c>
      <c r="D253" s="508" t="s">
        <v>452</v>
      </c>
      <c r="E253" s="507" t="s">
        <v>529</v>
      </c>
      <c r="F253" s="508" t="s">
        <v>530</v>
      </c>
      <c r="G253" s="507" t="s">
        <v>1027</v>
      </c>
      <c r="H253" s="507" t="s">
        <v>1028</v>
      </c>
      <c r="I253" s="510">
        <v>2235.22998046875</v>
      </c>
      <c r="J253" s="510">
        <v>1</v>
      </c>
      <c r="K253" s="511">
        <v>2235.22998046875</v>
      </c>
    </row>
    <row r="254" spans="1:11" ht="14.4" customHeight="1" x14ac:dyDescent="0.3">
      <c r="A254" s="505" t="s">
        <v>443</v>
      </c>
      <c r="B254" s="506" t="s">
        <v>444</v>
      </c>
      <c r="C254" s="507" t="s">
        <v>451</v>
      </c>
      <c r="D254" s="508" t="s">
        <v>452</v>
      </c>
      <c r="E254" s="507" t="s">
        <v>529</v>
      </c>
      <c r="F254" s="508" t="s">
        <v>530</v>
      </c>
      <c r="G254" s="507" t="s">
        <v>1029</v>
      </c>
      <c r="H254" s="507" t="s">
        <v>1030</v>
      </c>
      <c r="I254" s="510">
        <v>2235.22998046875</v>
      </c>
      <c r="J254" s="510">
        <v>2</v>
      </c>
      <c r="K254" s="511">
        <v>4470.4599609375</v>
      </c>
    </row>
    <row r="255" spans="1:11" ht="14.4" customHeight="1" x14ac:dyDescent="0.3">
      <c r="A255" s="505" t="s">
        <v>443</v>
      </c>
      <c r="B255" s="506" t="s">
        <v>444</v>
      </c>
      <c r="C255" s="507" t="s">
        <v>451</v>
      </c>
      <c r="D255" s="508" t="s">
        <v>452</v>
      </c>
      <c r="E255" s="507" t="s">
        <v>529</v>
      </c>
      <c r="F255" s="508" t="s">
        <v>530</v>
      </c>
      <c r="G255" s="507" t="s">
        <v>1031</v>
      </c>
      <c r="H255" s="507" t="s">
        <v>1032</v>
      </c>
      <c r="I255" s="510">
        <v>3501.97998046875</v>
      </c>
      <c r="J255" s="510">
        <v>1</v>
      </c>
      <c r="K255" s="511">
        <v>3501.97998046875</v>
      </c>
    </row>
    <row r="256" spans="1:11" ht="14.4" customHeight="1" x14ac:dyDescent="0.3">
      <c r="A256" s="505" t="s">
        <v>443</v>
      </c>
      <c r="B256" s="506" t="s">
        <v>444</v>
      </c>
      <c r="C256" s="507" t="s">
        <v>451</v>
      </c>
      <c r="D256" s="508" t="s">
        <v>452</v>
      </c>
      <c r="E256" s="507" t="s">
        <v>529</v>
      </c>
      <c r="F256" s="508" t="s">
        <v>530</v>
      </c>
      <c r="G256" s="507" t="s">
        <v>1033</v>
      </c>
      <c r="H256" s="507" t="s">
        <v>1034</v>
      </c>
      <c r="I256" s="510">
        <v>2235.22998046875</v>
      </c>
      <c r="J256" s="510">
        <v>1</v>
      </c>
      <c r="K256" s="511">
        <v>2235.22998046875</v>
      </c>
    </row>
    <row r="257" spans="1:11" ht="14.4" customHeight="1" x14ac:dyDescent="0.3">
      <c r="A257" s="505" t="s">
        <v>443</v>
      </c>
      <c r="B257" s="506" t="s">
        <v>444</v>
      </c>
      <c r="C257" s="507" t="s">
        <v>451</v>
      </c>
      <c r="D257" s="508" t="s">
        <v>452</v>
      </c>
      <c r="E257" s="507" t="s">
        <v>529</v>
      </c>
      <c r="F257" s="508" t="s">
        <v>530</v>
      </c>
      <c r="G257" s="507" t="s">
        <v>1035</v>
      </c>
      <c r="H257" s="507" t="s">
        <v>1036</v>
      </c>
      <c r="I257" s="510">
        <v>1983.68994140625</v>
      </c>
      <c r="J257" s="510">
        <v>6</v>
      </c>
      <c r="K257" s="511">
        <v>11902.1103515625</v>
      </c>
    </row>
    <row r="258" spans="1:11" ht="14.4" customHeight="1" x14ac:dyDescent="0.3">
      <c r="A258" s="505" t="s">
        <v>443</v>
      </c>
      <c r="B258" s="506" t="s">
        <v>444</v>
      </c>
      <c r="C258" s="507" t="s">
        <v>451</v>
      </c>
      <c r="D258" s="508" t="s">
        <v>452</v>
      </c>
      <c r="E258" s="507" t="s">
        <v>529</v>
      </c>
      <c r="F258" s="508" t="s">
        <v>530</v>
      </c>
      <c r="G258" s="507" t="s">
        <v>1037</v>
      </c>
      <c r="H258" s="507" t="s">
        <v>1038</v>
      </c>
      <c r="I258" s="510">
        <v>1983.68994140625</v>
      </c>
      <c r="J258" s="510">
        <v>2</v>
      </c>
      <c r="K258" s="511">
        <v>3967.3701171875</v>
      </c>
    </row>
    <row r="259" spans="1:11" ht="14.4" customHeight="1" x14ac:dyDescent="0.3">
      <c r="A259" s="505" t="s">
        <v>443</v>
      </c>
      <c r="B259" s="506" t="s">
        <v>444</v>
      </c>
      <c r="C259" s="507" t="s">
        <v>451</v>
      </c>
      <c r="D259" s="508" t="s">
        <v>452</v>
      </c>
      <c r="E259" s="507" t="s">
        <v>529</v>
      </c>
      <c r="F259" s="508" t="s">
        <v>530</v>
      </c>
      <c r="G259" s="507" t="s">
        <v>1039</v>
      </c>
      <c r="H259" s="507" t="s">
        <v>1040</v>
      </c>
      <c r="I259" s="510">
        <v>4625.2001953125</v>
      </c>
      <c r="J259" s="510">
        <v>20</v>
      </c>
      <c r="K259" s="511">
        <v>92504.00390625</v>
      </c>
    </row>
    <row r="260" spans="1:11" ht="14.4" customHeight="1" x14ac:dyDescent="0.3">
      <c r="A260" s="505" t="s">
        <v>443</v>
      </c>
      <c r="B260" s="506" t="s">
        <v>444</v>
      </c>
      <c r="C260" s="507" t="s">
        <v>451</v>
      </c>
      <c r="D260" s="508" t="s">
        <v>452</v>
      </c>
      <c r="E260" s="507" t="s">
        <v>529</v>
      </c>
      <c r="F260" s="508" t="s">
        <v>530</v>
      </c>
      <c r="G260" s="507" t="s">
        <v>1041</v>
      </c>
      <c r="H260" s="507" t="s">
        <v>1042</v>
      </c>
      <c r="I260" s="510">
        <v>7889.2001953125</v>
      </c>
      <c r="J260" s="510">
        <v>9</v>
      </c>
      <c r="K260" s="511">
        <v>71002.798828125</v>
      </c>
    </row>
    <row r="261" spans="1:11" ht="14.4" customHeight="1" x14ac:dyDescent="0.3">
      <c r="A261" s="505" t="s">
        <v>443</v>
      </c>
      <c r="B261" s="506" t="s">
        <v>444</v>
      </c>
      <c r="C261" s="507" t="s">
        <v>451</v>
      </c>
      <c r="D261" s="508" t="s">
        <v>452</v>
      </c>
      <c r="E261" s="507" t="s">
        <v>529</v>
      </c>
      <c r="F261" s="508" t="s">
        <v>530</v>
      </c>
      <c r="G261" s="507" t="s">
        <v>1043</v>
      </c>
      <c r="H261" s="507" t="s">
        <v>1044</v>
      </c>
      <c r="I261" s="510">
        <v>494.60000610351562</v>
      </c>
      <c r="J261" s="510">
        <v>27</v>
      </c>
      <c r="K261" s="511">
        <v>13354.19970703125</v>
      </c>
    </row>
    <row r="262" spans="1:11" ht="14.4" customHeight="1" x14ac:dyDescent="0.3">
      <c r="A262" s="505" t="s">
        <v>443</v>
      </c>
      <c r="B262" s="506" t="s">
        <v>444</v>
      </c>
      <c r="C262" s="507" t="s">
        <v>451</v>
      </c>
      <c r="D262" s="508" t="s">
        <v>452</v>
      </c>
      <c r="E262" s="507" t="s">
        <v>529</v>
      </c>
      <c r="F262" s="508" t="s">
        <v>530</v>
      </c>
      <c r="G262" s="507" t="s">
        <v>1045</v>
      </c>
      <c r="H262" s="507" t="s">
        <v>1046</v>
      </c>
      <c r="I262" s="510">
        <v>7358.8701171875</v>
      </c>
      <c r="J262" s="510">
        <v>1</v>
      </c>
      <c r="K262" s="511">
        <v>7358.8701171875</v>
      </c>
    </row>
    <row r="263" spans="1:11" ht="14.4" customHeight="1" x14ac:dyDescent="0.3">
      <c r="A263" s="505" t="s">
        <v>443</v>
      </c>
      <c r="B263" s="506" t="s">
        <v>444</v>
      </c>
      <c r="C263" s="507" t="s">
        <v>451</v>
      </c>
      <c r="D263" s="508" t="s">
        <v>452</v>
      </c>
      <c r="E263" s="507" t="s">
        <v>529</v>
      </c>
      <c r="F263" s="508" t="s">
        <v>530</v>
      </c>
      <c r="G263" s="507" t="s">
        <v>1047</v>
      </c>
      <c r="H263" s="507" t="s">
        <v>1048</v>
      </c>
      <c r="I263" s="510">
        <v>62279.970703125</v>
      </c>
      <c r="J263" s="510">
        <v>4</v>
      </c>
      <c r="K263" s="511">
        <v>249119.8828125</v>
      </c>
    </row>
    <row r="264" spans="1:11" ht="14.4" customHeight="1" x14ac:dyDescent="0.3">
      <c r="A264" s="505" t="s">
        <v>443</v>
      </c>
      <c r="B264" s="506" t="s">
        <v>444</v>
      </c>
      <c r="C264" s="507" t="s">
        <v>451</v>
      </c>
      <c r="D264" s="508" t="s">
        <v>452</v>
      </c>
      <c r="E264" s="507" t="s">
        <v>529</v>
      </c>
      <c r="F264" s="508" t="s">
        <v>530</v>
      </c>
      <c r="G264" s="507" t="s">
        <v>1049</v>
      </c>
      <c r="H264" s="507" t="s">
        <v>1050</v>
      </c>
      <c r="I264" s="510">
        <v>2429.56005859375</v>
      </c>
      <c r="J264" s="510">
        <v>5</v>
      </c>
      <c r="K264" s="511">
        <v>12147.80029296875</v>
      </c>
    </row>
    <row r="265" spans="1:11" ht="14.4" customHeight="1" x14ac:dyDescent="0.3">
      <c r="A265" s="505" t="s">
        <v>443</v>
      </c>
      <c r="B265" s="506" t="s">
        <v>444</v>
      </c>
      <c r="C265" s="507" t="s">
        <v>451</v>
      </c>
      <c r="D265" s="508" t="s">
        <v>452</v>
      </c>
      <c r="E265" s="507" t="s">
        <v>529</v>
      </c>
      <c r="F265" s="508" t="s">
        <v>530</v>
      </c>
      <c r="G265" s="507" t="s">
        <v>1051</v>
      </c>
      <c r="H265" s="507" t="s">
        <v>1052</v>
      </c>
      <c r="I265" s="510">
        <v>8655.53515625</v>
      </c>
      <c r="J265" s="510">
        <v>4</v>
      </c>
      <c r="K265" s="511">
        <v>34622.140625</v>
      </c>
    </row>
    <row r="266" spans="1:11" ht="14.4" customHeight="1" x14ac:dyDescent="0.3">
      <c r="A266" s="505" t="s">
        <v>443</v>
      </c>
      <c r="B266" s="506" t="s">
        <v>444</v>
      </c>
      <c r="C266" s="507" t="s">
        <v>451</v>
      </c>
      <c r="D266" s="508" t="s">
        <v>452</v>
      </c>
      <c r="E266" s="507" t="s">
        <v>529</v>
      </c>
      <c r="F266" s="508" t="s">
        <v>530</v>
      </c>
      <c r="G266" s="507" t="s">
        <v>1053</v>
      </c>
      <c r="H266" s="507" t="s">
        <v>1054</v>
      </c>
      <c r="I266" s="510">
        <v>92236.556249999994</v>
      </c>
      <c r="J266" s="510">
        <v>10</v>
      </c>
      <c r="K266" s="511">
        <v>922365.5625</v>
      </c>
    </row>
    <row r="267" spans="1:11" ht="14.4" customHeight="1" x14ac:dyDescent="0.3">
      <c r="A267" s="505" t="s">
        <v>443</v>
      </c>
      <c r="B267" s="506" t="s">
        <v>444</v>
      </c>
      <c r="C267" s="507" t="s">
        <v>451</v>
      </c>
      <c r="D267" s="508" t="s">
        <v>452</v>
      </c>
      <c r="E267" s="507" t="s">
        <v>529</v>
      </c>
      <c r="F267" s="508" t="s">
        <v>530</v>
      </c>
      <c r="G267" s="507" t="s">
        <v>1055</v>
      </c>
      <c r="H267" s="507" t="s">
        <v>1056</v>
      </c>
      <c r="I267" s="510">
        <v>4110.5400390625</v>
      </c>
      <c r="J267" s="510">
        <v>10</v>
      </c>
      <c r="K267" s="511">
        <v>41105.400390625</v>
      </c>
    </row>
    <row r="268" spans="1:11" ht="14.4" customHeight="1" x14ac:dyDescent="0.3">
      <c r="A268" s="505" t="s">
        <v>443</v>
      </c>
      <c r="B268" s="506" t="s">
        <v>444</v>
      </c>
      <c r="C268" s="507" t="s">
        <v>451</v>
      </c>
      <c r="D268" s="508" t="s">
        <v>452</v>
      </c>
      <c r="E268" s="507" t="s">
        <v>529</v>
      </c>
      <c r="F268" s="508" t="s">
        <v>530</v>
      </c>
      <c r="G268" s="507" t="s">
        <v>1057</v>
      </c>
      <c r="H268" s="507" t="s">
        <v>1058</v>
      </c>
      <c r="I268" s="510">
        <v>900.28997802734375</v>
      </c>
      <c r="J268" s="510">
        <v>1</v>
      </c>
      <c r="K268" s="511">
        <v>900.28997802734375</v>
      </c>
    </row>
    <row r="269" spans="1:11" ht="14.4" customHeight="1" x14ac:dyDescent="0.3">
      <c r="A269" s="505" t="s">
        <v>443</v>
      </c>
      <c r="B269" s="506" t="s">
        <v>444</v>
      </c>
      <c r="C269" s="507" t="s">
        <v>451</v>
      </c>
      <c r="D269" s="508" t="s">
        <v>452</v>
      </c>
      <c r="E269" s="507" t="s">
        <v>529</v>
      </c>
      <c r="F269" s="508" t="s">
        <v>530</v>
      </c>
      <c r="G269" s="507" t="s">
        <v>1059</v>
      </c>
      <c r="H269" s="507" t="s">
        <v>1060</v>
      </c>
      <c r="I269" s="510">
        <v>2057</v>
      </c>
      <c r="J269" s="510">
        <v>2</v>
      </c>
      <c r="K269" s="511">
        <v>4114</v>
      </c>
    </row>
    <row r="270" spans="1:11" ht="14.4" customHeight="1" x14ac:dyDescent="0.3">
      <c r="A270" s="505" t="s">
        <v>443</v>
      </c>
      <c r="B270" s="506" t="s">
        <v>444</v>
      </c>
      <c r="C270" s="507" t="s">
        <v>451</v>
      </c>
      <c r="D270" s="508" t="s">
        <v>452</v>
      </c>
      <c r="E270" s="507" t="s">
        <v>529</v>
      </c>
      <c r="F270" s="508" t="s">
        <v>530</v>
      </c>
      <c r="G270" s="507" t="s">
        <v>1061</v>
      </c>
      <c r="H270" s="507" t="s">
        <v>1062</v>
      </c>
      <c r="I270" s="510">
        <v>2057</v>
      </c>
      <c r="J270" s="510">
        <v>1</v>
      </c>
      <c r="K270" s="511">
        <v>2057</v>
      </c>
    </row>
    <row r="271" spans="1:11" ht="14.4" customHeight="1" x14ac:dyDescent="0.3">
      <c r="A271" s="505" t="s">
        <v>443</v>
      </c>
      <c r="B271" s="506" t="s">
        <v>444</v>
      </c>
      <c r="C271" s="507" t="s">
        <v>451</v>
      </c>
      <c r="D271" s="508" t="s">
        <v>452</v>
      </c>
      <c r="E271" s="507" t="s">
        <v>529</v>
      </c>
      <c r="F271" s="508" t="s">
        <v>530</v>
      </c>
      <c r="G271" s="507" t="s">
        <v>1063</v>
      </c>
      <c r="H271" s="507" t="s">
        <v>1064</v>
      </c>
      <c r="I271" s="510">
        <v>1146.27001953125</v>
      </c>
      <c r="J271" s="510">
        <v>20</v>
      </c>
      <c r="K271" s="511">
        <v>22925.400390625</v>
      </c>
    </row>
    <row r="272" spans="1:11" ht="14.4" customHeight="1" x14ac:dyDescent="0.3">
      <c r="A272" s="505" t="s">
        <v>443</v>
      </c>
      <c r="B272" s="506" t="s">
        <v>444</v>
      </c>
      <c r="C272" s="507" t="s">
        <v>451</v>
      </c>
      <c r="D272" s="508" t="s">
        <v>452</v>
      </c>
      <c r="E272" s="507" t="s">
        <v>529</v>
      </c>
      <c r="F272" s="508" t="s">
        <v>530</v>
      </c>
      <c r="G272" s="507" t="s">
        <v>1065</v>
      </c>
      <c r="H272" s="507" t="s">
        <v>1066</v>
      </c>
      <c r="I272" s="510">
        <v>5928.97216796875</v>
      </c>
      <c r="J272" s="510">
        <v>23</v>
      </c>
      <c r="K272" s="511">
        <v>135730</v>
      </c>
    </row>
    <row r="273" spans="1:11" ht="14.4" customHeight="1" x14ac:dyDescent="0.3">
      <c r="A273" s="505" t="s">
        <v>443</v>
      </c>
      <c r="B273" s="506" t="s">
        <v>444</v>
      </c>
      <c r="C273" s="507" t="s">
        <v>451</v>
      </c>
      <c r="D273" s="508" t="s">
        <v>452</v>
      </c>
      <c r="E273" s="507" t="s">
        <v>529</v>
      </c>
      <c r="F273" s="508" t="s">
        <v>530</v>
      </c>
      <c r="G273" s="507" t="s">
        <v>1067</v>
      </c>
      <c r="H273" s="507" t="s">
        <v>1068</v>
      </c>
      <c r="I273" s="510">
        <v>1996.5</v>
      </c>
      <c r="J273" s="510">
        <v>1</v>
      </c>
      <c r="K273" s="511">
        <v>1996.5</v>
      </c>
    </row>
    <row r="274" spans="1:11" ht="14.4" customHeight="1" x14ac:dyDescent="0.3">
      <c r="A274" s="505" t="s">
        <v>443</v>
      </c>
      <c r="B274" s="506" t="s">
        <v>444</v>
      </c>
      <c r="C274" s="507" t="s">
        <v>451</v>
      </c>
      <c r="D274" s="508" t="s">
        <v>452</v>
      </c>
      <c r="E274" s="507" t="s">
        <v>529</v>
      </c>
      <c r="F274" s="508" t="s">
        <v>530</v>
      </c>
      <c r="G274" s="507" t="s">
        <v>1069</v>
      </c>
      <c r="H274" s="507" t="s">
        <v>1070</v>
      </c>
      <c r="I274" s="510">
        <v>5324</v>
      </c>
      <c r="J274" s="510">
        <v>2</v>
      </c>
      <c r="K274" s="511">
        <v>10648</v>
      </c>
    </row>
    <row r="275" spans="1:11" ht="14.4" customHeight="1" x14ac:dyDescent="0.3">
      <c r="A275" s="505" t="s">
        <v>443</v>
      </c>
      <c r="B275" s="506" t="s">
        <v>444</v>
      </c>
      <c r="C275" s="507" t="s">
        <v>451</v>
      </c>
      <c r="D275" s="508" t="s">
        <v>452</v>
      </c>
      <c r="E275" s="507" t="s">
        <v>529</v>
      </c>
      <c r="F275" s="508" t="s">
        <v>530</v>
      </c>
      <c r="G275" s="507" t="s">
        <v>1071</v>
      </c>
      <c r="H275" s="507" t="s">
        <v>1072</v>
      </c>
      <c r="I275" s="510">
        <v>1533.1749877929687</v>
      </c>
      <c r="J275" s="510">
        <v>2</v>
      </c>
      <c r="K275" s="511">
        <v>3066.3499755859375</v>
      </c>
    </row>
    <row r="276" spans="1:11" ht="14.4" customHeight="1" x14ac:dyDescent="0.3">
      <c r="A276" s="505" t="s">
        <v>443</v>
      </c>
      <c r="B276" s="506" t="s">
        <v>444</v>
      </c>
      <c r="C276" s="507" t="s">
        <v>451</v>
      </c>
      <c r="D276" s="508" t="s">
        <v>452</v>
      </c>
      <c r="E276" s="507" t="s">
        <v>529</v>
      </c>
      <c r="F276" s="508" t="s">
        <v>530</v>
      </c>
      <c r="G276" s="507" t="s">
        <v>1073</v>
      </c>
      <c r="H276" s="507" t="s">
        <v>1074</v>
      </c>
      <c r="I276" s="510">
        <v>2065.300048828125</v>
      </c>
      <c r="J276" s="510">
        <v>2</v>
      </c>
      <c r="K276" s="511">
        <v>4130.60009765625</v>
      </c>
    </row>
    <row r="277" spans="1:11" ht="14.4" customHeight="1" x14ac:dyDescent="0.3">
      <c r="A277" s="505" t="s">
        <v>443</v>
      </c>
      <c r="B277" s="506" t="s">
        <v>444</v>
      </c>
      <c r="C277" s="507" t="s">
        <v>451</v>
      </c>
      <c r="D277" s="508" t="s">
        <v>452</v>
      </c>
      <c r="E277" s="507" t="s">
        <v>529</v>
      </c>
      <c r="F277" s="508" t="s">
        <v>530</v>
      </c>
      <c r="G277" s="507" t="s">
        <v>1075</v>
      </c>
      <c r="H277" s="507" t="s">
        <v>1076</v>
      </c>
      <c r="I277" s="510">
        <v>2065.300048828125</v>
      </c>
      <c r="J277" s="510">
        <v>9</v>
      </c>
      <c r="K277" s="511">
        <v>18587.700439453125</v>
      </c>
    </row>
    <row r="278" spans="1:11" ht="14.4" customHeight="1" x14ac:dyDescent="0.3">
      <c r="A278" s="505" t="s">
        <v>443</v>
      </c>
      <c r="B278" s="506" t="s">
        <v>444</v>
      </c>
      <c r="C278" s="507" t="s">
        <v>451</v>
      </c>
      <c r="D278" s="508" t="s">
        <v>452</v>
      </c>
      <c r="E278" s="507" t="s">
        <v>529</v>
      </c>
      <c r="F278" s="508" t="s">
        <v>530</v>
      </c>
      <c r="G278" s="507" t="s">
        <v>1077</v>
      </c>
      <c r="H278" s="507" t="s">
        <v>1078</v>
      </c>
      <c r="I278" s="510">
        <v>2065.300048828125</v>
      </c>
      <c r="J278" s="510">
        <v>2</v>
      </c>
      <c r="K278" s="511">
        <v>4130.60009765625</v>
      </c>
    </row>
    <row r="279" spans="1:11" ht="14.4" customHeight="1" x14ac:dyDescent="0.3">
      <c r="A279" s="505" t="s">
        <v>443</v>
      </c>
      <c r="B279" s="506" t="s">
        <v>444</v>
      </c>
      <c r="C279" s="507" t="s">
        <v>451</v>
      </c>
      <c r="D279" s="508" t="s">
        <v>452</v>
      </c>
      <c r="E279" s="507" t="s">
        <v>529</v>
      </c>
      <c r="F279" s="508" t="s">
        <v>530</v>
      </c>
      <c r="G279" s="507" t="s">
        <v>1079</v>
      </c>
      <c r="H279" s="507" t="s">
        <v>1080</v>
      </c>
      <c r="I279" s="510">
        <v>194</v>
      </c>
      <c r="J279" s="510">
        <v>1</v>
      </c>
      <c r="K279" s="511">
        <v>194</v>
      </c>
    </row>
    <row r="280" spans="1:11" ht="14.4" customHeight="1" x14ac:dyDescent="0.3">
      <c r="A280" s="505" t="s">
        <v>443</v>
      </c>
      <c r="B280" s="506" t="s">
        <v>444</v>
      </c>
      <c r="C280" s="507" t="s">
        <v>451</v>
      </c>
      <c r="D280" s="508" t="s">
        <v>452</v>
      </c>
      <c r="E280" s="507" t="s">
        <v>529</v>
      </c>
      <c r="F280" s="508" t="s">
        <v>530</v>
      </c>
      <c r="G280" s="507" t="s">
        <v>1081</v>
      </c>
      <c r="H280" s="507" t="s">
        <v>1082</v>
      </c>
      <c r="I280" s="510">
        <v>40209.166666666664</v>
      </c>
      <c r="J280" s="510">
        <v>3</v>
      </c>
      <c r="K280" s="511">
        <v>120627.5</v>
      </c>
    </row>
    <row r="281" spans="1:11" ht="14.4" customHeight="1" x14ac:dyDescent="0.3">
      <c r="A281" s="505" t="s">
        <v>443</v>
      </c>
      <c r="B281" s="506" t="s">
        <v>444</v>
      </c>
      <c r="C281" s="507" t="s">
        <v>451</v>
      </c>
      <c r="D281" s="508" t="s">
        <v>452</v>
      </c>
      <c r="E281" s="507" t="s">
        <v>529</v>
      </c>
      <c r="F281" s="508" t="s">
        <v>530</v>
      </c>
      <c r="G281" s="507" t="s">
        <v>1083</v>
      </c>
      <c r="H281" s="507" t="s">
        <v>1084</v>
      </c>
      <c r="I281" s="510">
        <v>2714.2083333333335</v>
      </c>
      <c r="J281" s="510">
        <v>6</v>
      </c>
      <c r="K281" s="511">
        <v>16285.25</v>
      </c>
    </row>
    <row r="282" spans="1:11" ht="14.4" customHeight="1" x14ac:dyDescent="0.3">
      <c r="A282" s="505" t="s">
        <v>443</v>
      </c>
      <c r="B282" s="506" t="s">
        <v>444</v>
      </c>
      <c r="C282" s="507" t="s">
        <v>451</v>
      </c>
      <c r="D282" s="508" t="s">
        <v>452</v>
      </c>
      <c r="E282" s="507" t="s">
        <v>529</v>
      </c>
      <c r="F282" s="508" t="s">
        <v>530</v>
      </c>
      <c r="G282" s="507" t="s">
        <v>1085</v>
      </c>
      <c r="H282" s="507" t="s">
        <v>1086</v>
      </c>
      <c r="I282" s="510">
        <v>92982.596875000003</v>
      </c>
      <c r="J282" s="510">
        <v>5</v>
      </c>
      <c r="K282" s="511">
        <v>464912.984375</v>
      </c>
    </row>
    <row r="283" spans="1:11" ht="14.4" customHeight="1" x14ac:dyDescent="0.3">
      <c r="A283" s="505" t="s">
        <v>443</v>
      </c>
      <c r="B283" s="506" t="s">
        <v>444</v>
      </c>
      <c r="C283" s="507" t="s">
        <v>451</v>
      </c>
      <c r="D283" s="508" t="s">
        <v>452</v>
      </c>
      <c r="E283" s="507" t="s">
        <v>529</v>
      </c>
      <c r="F283" s="508" t="s">
        <v>530</v>
      </c>
      <c r="G283" s="507" t="s">
        <v>1087</v>
      </c>
      <c r="H283" s="507" t="s">
        <v>1088</v>
      </c>
      <c r="I283" s="510">
        <v>73632.1953125</v>
      </c>
      <c r="J283" s="510">
        <v>4</v>
      </c>
      <c r="K283" s="511">
        <v>294528.78125</v>
      </c>
    </row>
    <row r="284" spans="1:11" ht="14.4" customHeight="1" x14ac:dyDescent="0.3">
      <c r="A284" s="505" t="s">
        <v>443</v>
      </c>
      <c r="B284" s="506" t="s">
        <v>444</v>
      </c>
      <c r="C284" s="507" t="s">
        <v>451</v>
      </c>
      <c r="D284" s="508" t="s">
        <v>452</v>
      </c>
      <c r="E284" s="507" t="s">
        <v>529</v>
      </c>
      <c r="F284" s="508" t="s">
        <v>530</v>
      </c>
      <c r="G284" s="507" t="s">
        <v>1089</v>
      </c>
      <c r="H284" s="507" t="s">
        <v>1090</v>
      </c>
      <c r="I284" s="510">
        <v>88576.9765625</v>
      </c>
      <c r="J284" s="510">
        <v>2</v>
      </c>
      <c r="K284" s="511">
        <v>177153.953125</v>
      </c>
    </row>
    <row r="285" spans="1:11" ht="14.4" customHeight="1" x14ac:dyDescent="0.3">
      <c r="A285" s="505" t="s">
        <v>443</v>
      </c>
      <c r="B285" s="506" t="s">
        <v>444</v>
      </c>
      <c r="C285" s="507" t="s">
        <v>451</v>
      </c>
      <c r="D285" s="508" t="s">
        <v>452</v>
      </c>
      <c r="E285" s="507" t="s">
        <v>529</v>
      </c>
      <c r="F285" s="508" t="s">
        <v>530</v>
      </c>
      <c r="G285" s="507" t="s">
        <v>1091</v>
      </c>
      <c r="H285" s="507" t="s">
        <v>1092</v>
      </c>
      <c r="I285" s="510">
        <v>88576.9765625</v>
      </c>
      <c r="J285" s="510">
        <v>2</v>
      </c>
      <c r="K285" s="511">
        <v>177153.953125</v>
      </c>
    </row>
    <row r="286" spans="1:11" ht="14.4" customHeight="1" x14ac:dyDescent="0.3">
      <c r="A286" s="505" t="s">
        <v>443</v>
      </c>
      <c r="B286" s="506" t="s">
        <v>444</v>
      </c>
      <c r="C286" s="507" t="s">
        <v>451</v>
      </c>
      <c r="D286" s="508" t="s">
        <v>452</v>
      </c>
      <c r="E286" s="507" t="s">
        <v>529</v>
      </c>
      <c r="F286" s="508" t="s">
        <v>530</v>
      </c>
      <c r="G286" s="507" t="s">
        <v>1093</v>
      </c>
      <c r="H286" s="507" t="s">
        <v>1094</v>
      </c>
      <c r="I286" s="510">
        <v>17715.390625</v>
      </c>
      <c r="J286" s="510">
        <v>1</v>
      </c>
      <c r="K286" s="511">
        <v>17715.390625</v>
      </c>
    </row>
    <row r="287" spans="1:11" ht="14.4" customHeight="1" x14ac:dyDescent="0.3">
      <c r="A287" s="505" t="s">
        <v>443</v>
      </c>
      <c r="B287" s="506" t="s">
        <v>444</v>
      </c>
      <c r="C287" s="507" t="s">
        <v>451</v>
      </c>
      <c r="D287" s="508" t="s">
        <v>452</v>
      </c>
      <c r="E287" s="507" t="s">
        <v>529</v>
      </c>
      <c r="F287" s="508" t="s">
        <v>530</v>
      </c>
      <c r="G287" s="507" t="s">
        <v>1095</v>
      </c>
      <c r="H287" s="507" t="s">
        <v>1096</v>
      </c>
      <c r="I287" s="510">
        <v>12400.76953125</v>
      </c>
      <c r="J287" s="510">
        <v>1</v>
      </c>
      <c r="K287" s="511">
        <v>12400.76953125</v>
      </c>
    </row>
    <row r="288" spans="1:11" ht="14.4" customHeight="1" x14ac:dyDescent="0.3">
      <c r="A288" s="505" t="s">
        <v>443</v>
      </c>
      <c r="B288" s="506" t="s">
        <v>444</v>
      </c>
      <c r="C288" s="507" t="s">
        <v>451</v>
      </c>
      <c r="D288" s="508" t="s">
        <v>452</v>
      </c>
      <c r="E288" s="507" t="s">
        <v>529</v>
      </c>
      <c r="F288" s="508" t="s">
        <v>530</v>
      </c>
      <c r="G288" s="507" t="s">
        <v>1097</v>
      </c>
      <c r="H288" s="507" t="s">
        <v>1098</v>
      </c>
      <c r="I288" s="510">
        <v>88576.9765625</v>
      </c>
      <c r="J288" s="510">
        <v>2</v>
      </c>
      <c r="K288" s="511">
        <v>177153.953125</v>
      </c>
    </row>
    <row r="289" spans="1:11" ht="14.4" customHeight="1" x14ac:dyDescent="0.3">
      <c r="A289" s="505" t="s">
        <v>443</v>
      </c>
      <c r="B289" s="506" t="s">
        <v>444</v>
      </c>
      <c r="C289" s="507" t="s">
        <v>451</v>
      </c>
      <c r="D289" s="508" t="s">
        <v>452</v>
      </c>
      <c r="E289" s="507" t="s">
        <v>529</v>
      </c>
      <c r="F289" s="508" t="s">
        <v>530</v>
      </c>
      <c r="G289" s="507" t="s">
        <v>1099</v>
      </c>
      <c r="H289" s="507" t="s">
        <v>1100</v>
      </c>
      <c r="I289" s="510">
        <v>13489.312779017857</v>
      </c>
      <c r="J289" s="510">
        <v>15</v>
      </c>
      <c r="K289" s="511">
        <v>203604.37890625</v>
      </c>
    </row>
    <row r="290" spans="1:11" ht="14.4" customHeight="1" x14ac:dyDescent="0.3">
      <c r="A290" s="505" t="s">
        <v>443</v>
      </c>
      <c r="B290" s="506" t="s">
        <v>444</v>
      </c>
      <c r="C290" s="507" t="s">
        <v>451</v>
      </c>
      <c r="D290" s="508" t="s">
        <v>452</v>
      </c>
      <c r="E290" s="507" t="s">
        <v>529</v>
      </c>
      <c r="F290" s="508" t="s">
        <v>530</v>
      </c>
      <c r="G290" s="507" t="s">
        <v>1101</v>
      </c>
      <c r="H290" s="507" t="s">
        <v>1102</v>
      </c>
      <c r="I290" s="510">
        <v>13286</v>
      </c>
      <c r="J290" s="510">
        <v>3</v>
      </c>
      <c r="K290" s="511">
        <v>39858</v>
      </c>
    </row>
    <row r="291" spans="1:11" ht="14.4" customHeight="1" x14ac:dyDescent="0.3">
      <c r="A291" s="505" t="s">
        <v>443</v>
      </c>
      <c r="B291" s="506" t="s">
        <v>444</v>
      </c>
      <c r="C291" s="507" t="s">
        <v>451</v>
      </c>
      <c r="D291" s="508" t="s">
        <v>452</v>
      </c>
      <c r="E291" s="507" t="s">
        <v>529</v>
      </c>
      <c r="F291" s="508" t="s">
        <v>530</v>
      </c>
      <c r="G291" s="507" t="s">
        <v>1103</v>
      </c>
      <c r="H291" s="507" t="s">
        <v>1104</v>
      </c>
      <c r="I291" s="510">
        <v>165721.796875</v>
      </c>
      <c r="J291" s="510">
        <v>1</v>
      </c>
      <c r="K291" s="511">
        <v>165721.796875</v>
      </c>
    </row>
    <row r="292" spans="1:11" ht="14.4" customHeight="1" x14ac:dyDescent="0.3">
      <c r="A292" s="505" t="s">
        <v>443</v>
      </c>
      <c r="B292" s="506" t="s">
        <v>444</v>
      </c>
      <c r="C292" s="507" t="s">
        <v>451</v>
      </c>
      <c r="D292" s="508" t="s">
        <v>452</v>
      </c>
      <c r="E292" s="507" t="s">
        <v>529</v>
      </c>
      <c r="F292" s="508" t="s">
        <v>530</v>
      </c>
      <c r="G292" s="507" t="s">
        <v>1105</v>
      </c>
      <c r="H292" s="507" t="s">
        <v>1106</v>
      </c>
      <c r="I292" s="510">
        <v>3735</v>
      </c>
      <c r="J292" s="510">
        <v>2</v>
      </c>
      <c r="K292" s="511">
        <v>7470</v>
      </c>
    </row>
    <row r="293" spans="1:11" ht="14.4" customHeight="1" x14ac:dyDescent="0.3">
      <c r="A293" s="505" t="s">
        <v>443</v>
      </c>
      <c r="B293" s="506" t="s">
        <v>444</v>
      </c>
      <c r="C293" s="507" t="s">
        <v>451</v>
      </c>
      <c r="D293" s="508" t="s">
        <v>452</v>
      </c>
      <c r="E293" s="507" t="s">
        <v>529</v>
      </c>
      <c r="F293" s="508" t="s">
        <v>530</v>
      </c>
      <c r="G293" s="507" t="s">
        <v>1107</v>
      </c>
      <c r="H293" s="507" t="s">
        <v>1108</v>
      </c>
      <c r="I293" s="510">
        <v>295.28040593185108</v>
      </c>
      <c r="J293" s="510">
        <v>4</v>
      </c>
      <c r="K293" s="511">
        <v>1181.1216237274043</v>
      </c>
    </row>
    <row r="294" spans="1:11" ht="14.4" customHeight="1" x14ac:dyDescent="0.3">
      <c r="A294" s="505" t="s">
        <v>443</v>
      </c>
      <c r="B294" s="506" t="s">
        <v>444</v>
      </c>
      <c r="C294" s="507" t="s">
        <v>451</v>
      </c>
      <c r="D294" s="508" t="s">
        <v>452</v>
      </c>
      <c r="E294" s="507" t="s">
        <v>529</v>
      </c>
      <c r="F294" s="508" t="s">
        <v>530</v>
      </c>
      <c r="G294" s="507" t="s">
        <v>1109</v>
      </c>
      <c r="H294" s="507" t="s">
        <v>1110</v>
      </c>
      <c r="I294" s="510">
        <v>2546.7214006696427</v>
      </c>
      <c r="J294" s="510">
        <v>24</v>
      </c>
      <c r="K294" s="511">
        <v>61121.359375</v>
      </c>
    </row>
    <row r="295" spans="1:11" ht="14.4" customHeight="1" x14ac:dyDescent="0.3">
      <c r="A295" s="505" t="s">
        <v>443</v>
      </c>
      <c r="B295" s="506" t="s">
        <v>444</v>
      </c>
      <c r="C295" s="507" t="s">
        <v>451</v>
      </c>
      <c r="D295" s="508" t="s">
        <v>452</v>
      </c>
      <c r="E295" s="507" t="s">
        <v>529</v>
      </c>
      <c r="F295" s="508" t="s">
        <v>530</v>
      </c>
      <c r="G295" s="507" t="s">
        <v>1111</v>
      </c>
      <c r="H295" s="507" t="s">
        <v>1112</v>
      </c>
      <c r="I295" s="510">
        <v>2546.719970703125</v>
      </c>
      <c r="J295" s="510">
        <v>67</v>
      </c>
      <c r="K295" s="511">
        <v>170630.4716796875</v>
      </c>
    </row>
    <row r="296" spans="1:11" ht="14.4" customHeight="1" x14ac:dyDescent="0.3">
      <c r="A296" s="505" t="s">
        <v>443</v>
      </c>
      <c r="B296" s="506" t="s">
        <v>444</v>
      </c>
      <c r="C296" s="507" t="s">
        <v>451</v>
      </c>
      <c r="D296" s="508" t="s">
        <v>452</v>
      </c>
      <c r="E296" s="507" t="s">
        <v>529</v>
      </c>
      <c r="F296" s="508" t="s">
        <v>530</v>
      </c>
      <c r="G296" s="507" t="s">
        <v>1113</v>
      </c>
      <c r="H296" s="507" t="s">
        <v>1114</v>
      </c>
      <c r="I296" s="510">
        <v>2546.7229736328127</v>
      </c>
      <c r="J296" s="510">
        <v>37</v>
      </c>
      <c r="K296" s="511">
        <v>94228.76953125</v>
      </c>
    </row>
    <row r="297" spans="1:11" ht="14.4" customHeight="1" x14ac:dyDescent="0.3">
      <c r="A297" s="505" t="s">
        <v>443</v>
      </c>
      <c r="B297" s="506" t="s">
        <v>444</v>
      </c>
      <c r="C297" s="507" t="s">
        <v>451</v>
      </c>
      <c r="D297" s="508" t="s">
        <v>452</v>
      </c>
      <c r="E297" s="507" t="s">
        <v>529</v>
      </c>
      <c r="F297" s="508" t="s">
        <v>530</v>
      </c>
      <c r="G297" s="507" t="s">
        <v>1115</v>
      </c>
      <c r="H297" s="507" t="s">
        <v>1116</v>
      </c>
      <c r="I297" s="510">
        <v>2546.72998046875</v>
      </c>
      <c r="J297" s="510">
        <v>6</v>
      </c>
      <c r="K297" s="511">
        <v>15280.3505859375</v>
      </c>
    </row>
    <row r="298" spans="1:11" ht="14.4" customHeight="1" x14ac:dyDescent="0.3">
      <c r="A298" s="505" t="s">
        <v>443</v>
      </c>
      <c r="B298" s="506" t="s">
        <v>444</v>
      </c>
      <c r="C298" s="507" t="s">
        <v>451</v>
      </c>
      <c r="D298" s="508" t="s">
        <v>452</v>
      </c>
      <c r="E298" s="507" t="s">
        <v>529</v>
      </c>
      <c r="F298" s="508" t="s">
        <v>530</v>
      </c>
      <c r="G298" s="507" t="s">
        <v>1117</v>
      </c>
      <c r="H298" s="507" t="s">
        <v>1118</v>
      </c>
      <c r="I298" s="510">
        <v>2546.719970703125</v>
      </c>
      <c r="J298" s="510">
        <v>92</v>
      </c>
      <c r="K298" s="511">
        <v>234298.541015625</v>
      </c>
    </row>
    <row r="299" spans="1:11" ht="14.4" customHeight="1" x14ac:dyDescent="0.3">
      <c r="A299" s="505" t="s">
        <v>443</v>
      </c>
      <c r="B299" s="506" t="s">
        <v>444</v>
      </c>
      <c r="C299" s="507" t="s">
        <v>451</v>
      </c>
      <c r="D299" s="508" t="s">
        <v>452</v>
      </c>
      <c r="E299" s="507" t="s">
        <v>529</v>
      </c>
      <c r="F299" s="508" t="s">
        <v>530</v>
      </c>
      <c r="G299" s="507" t="s">
        <v>1119</v>
      </c>
      <c r="H299" s="507" t="s">
        <v>1120</v>
      </c>
      <c r="I299" s="510">
        <v>2546.719970703125</v>
      </c>
      <c r="J299" s="510">
        <v>2</v>
      </c>
      <c r="K299" s="511">
        <v>5093.43994140625</v>
      </c>
    </row>
    <row r="300" spans="1:11" ht="14.4" customHeight="1" x14ac:dyDescent="0.3">
      <c r="A300" s="505" t="s">
        <v>443</v>
      </c>
      <c r="B300" s="506" t="s">
        <v>444</v>
      </c>
      <c r="C300" s="507" t="s">
        <v>451</v>
      </c>
      <c r="D300" s="508" t="s">
        <v>452</v>
      </c>
      <c r="E300" s="507" t="s">
        <v>529</v>
      </c>
      <c r="F300" s="508" t="s">
        <v>530</v>
      </c>
      <c r="G300" s="507" t="s">
        <v>1121</v>
      </c>
      <c r="H300" s="507" t="s">
        <v>1122</v>
      </c>
      <c r="I300" s="510">
        <v>6255.7842824835525</v>
      </c>
      <c r="J300" s="510">
        <v>68</v>
      </c>
      <c r="K300" s="511">
        <v>425392.408203125</v>
      </c>
    </row>
    <row r="301" spans="1:11" ht="14.4" customHeight="1" x14ac:dyDescent="0.3">
      <c r="A301" s="505" t="s">
        <v>443</v>
      </c>
      <c r="B301" s="506" t="s">
        <v>444</v>
      </c>
      <c r="C301" s="507" t="s">
        <v>451</v>
      </c>
      <c r="D301" s="508" t="s">
        <v>452</v>
      </c>
      <c r="E301" s="507" t="s">
        <v>529</v>
      </c>
      <c r="F301" s="508" t="s">
        <v>530</v>
      </c>
      <c r="G301" s="507" t="s">
        <v>1123</v>
      </c>
      <c r="H301" s="507" t="s">
        <v>1124</v>
      </c>
      <c r="I301" s="510">
        <v>6255.773763020833</v>
      </c>
      <c r="J301" s="510">
        <v>41</v>
      </c>
      <c r="K301" s="511">
        <v>256486.591796875</v>
      </c>
    </row>
    <row r="302" spans="1:11" ht="14.4" customHeight="1" x14ac:dyDescent="0.3">
      <c r="A302" s="505" t="s">
        <v>443</v>
      </c>
      <c r="B302" s="506" t="s">
        <v>444</v>
      </c>
      <c r="C302" s="507" t="s">
        <v>451</v>
      </c>
      <c r="D302" s="508" t="s">
        <v>452</v>
      </c>
      <c r="E302" s="507" t="s">
        <v>529</v>
      </c>
      <c r="F302" s="508" t="s">
        <v>530</v>
      </c>
      <c r="G302" s="507" t="s">
        <v>1125</v>
      </c>
      <c r="H302" s="507" t="s">
        <v>1126</v>
      </c>
      <c r="I302" s="510">
        <v>439.239990234375</v>
      </c>
      <c r="J302" s="510">
        <v>2</v>
      </c>
      <c r="K302" s="511">
        <v>878.469970703125</v>
      </c>
    </row>
    <row r="303" spans="1:11" ht="14.4" customHeight="1" x14ac:dyDescent="0.3">
      <c r="A303" s="505" t="s">
        <v>443</v>
      </c>
      <c r="B303" s="506" t="s">
        <v>444</v>
      </c>
      <c r="C303" s="507" t="s">
        <v>451</v>
      </c>
      <c r="D303" s="508" t="s">
        <v>452</v>
      </c>
      <c r="E303" s="507" t="s">
        <v>529</v>
      </c>
      <c r="F303" s="508" t="s">
        <v>530</v>
      </c>
      <c r="G303" s="507" t="s">
        <v>1127</v>
      </c>
      <c r="H303" s="507" t="s">
        <v>1128</v>
      </c>
      <c r="I303" s="510">
        <v>16727</v>
      </c>
      <c r="J303" s="510">
        <v>4</v>
      </c>
      <c r="K303" s="511">
        <v>66908</v>
      </c>
    </row>
    <row r="304" spans="1:11" ht="14.4" customHeight="1" x14ac:dyDescent="0.3">
      <c r="A304" s="505" t="s">
        <v>443</v>
      </c>
      <c r="B304" s="506" t="s">
        <v>444</v>
      </c>
      <c r="C304" s="507" t="s">
        <v>451</v>
      </c>
      <c r="D304" s="508" t="s">
        <v>452</v>
      </c>
      <c r="E304" s="507" t="s">
        <v>529</v>
      </c>
      <c r="F304" s="508" t="s">
        <v>530</v>
      </c>
      <c r="G304" s="507" t="s">
        <v>1129</v>
      </c>
      <c r="H304" s="507" t="s">
        <v>1130</v>
      </c>
      <c r="I304" s="510">
        <v>34609.5</v>
      </c>
      <c r="J304" s="510">
        <v>8</v>
      </c>
      <c r="K304" s="511">
        <v>276876</v>
      </c>
    </row>
    <row r="305" spans="1:11" ht="14.4" customHeight="1" x14ac:dyDescent="0.3">
      <c r="A305" s="505" t="s">
        <v>443</v>
      </c>
      <c r="B305" s="506" t="s">
        <v>444</v>
      </c>
      <c r="C305" s="507" t="s">
        <v>451</v>
      </c>
      <c r="D305" s="508" t="s">
        <v>452</v>
      </c>
      <c r="E305" s="507" t="s">
        <v>529</v>
      </c>
      <c r="F305" s="508" t="s">
        <v>530</v>
      </c>
      <c r="G305" s="507" t="s">
        <v>1131</v>
      </c>
      <c r="H305" s="507" t="s">
        <v>1132</v>
      </c>
      <c r="I305" s="510">
        <v>6927.25</v>
      </c>
      <c r="J305" s="510">
        <v>24</v>
      </c>
      <c r="K305" s="511">
        <v>166254</v>
      </c>
    </row>
    <row r="306" spans="1:11" ht="14.4" customHeight="1" x14ac:dyDescent="0.3">
      <c r="A306" s="505" t="s">
        <v>443</v>
      </c>
      <c r="B306" s="506" t="s">
        <v>444</v>
      </c>
      <c r="C306" s="507" t="s">
        <v>451</v>
      </c>
      <c r="D306" s="508" t="s">
        <v>452</v>
      </c>
      <c r="E306" s="507" t="s">
        <v>529</v>
      </c>
      <c r="F306" s="508" t="s">
        <v>530</v>
      </c>
      <c r="G306" s="507" t="s">
        <v>1133</v>
      </c>
      <c r="H306" s="507" t="s">
        <v>1134</v>
      </c>
      <c r="I306" s="510">
        <v>7462</v>
      </c>
      <c r="J306" s="510">
        <v>1</v>
      </c>
      <c r="K306" s="511">
        <v>7462</v>
      </c>
    </row>
    <row r="307" spans="1:11" ht="14.4" customHeight="1" x14ac:dyDescent="0.3">
      <c r="A307" s="505" t="s">
        <v>443</v>
      </c>
      <c r="B307" s="506" t="s">
        <v>444</v>
      </c>
      <c r="C307" s="507" t="s">
        <v>451</v>
      </c>
      <c r="D307" s="508" t="s">
        <v>452</v>
      </c>
      <c r="E307" s="507" t="s">
        <v>529</v>
      </c>
      <c r="F307" s="508" t="s">
        <v>530</v>
      </c>
      <c r="G307" s="507" t="s">
        <v>1135</v>
      </c>
      <c r="H307" s="507" t="s">
        <v>1136</v>
      </c>
      <c r="I307" s="510">
        <v>7462</v>
      </c>
      <c r="J307" s="510">
        <v>1</v>
      </c>
      <c r="K307" s="511">
        <v>7462</v>
      </c>
    </row>
    <row r="308" spans="1:11" ht="14.4" customHeight="1" x14ac:dyDescent="0.3">
      <c r="A308" s="505" t="s">
        <v>443</v>
      </c>
      <c r="B308" s="506" t="s">
        <v>444</v>
      </c>
      <c r="C308" s="507" t="s">
        <v>451</v>
      </c>
      <c r="D308" s="508" t="s">
        <v>452</v>
      </c>
      <c r="E308" s="507" t="s">
        <v>529</v>
      </c>
      <c r="F308" s="508" t="s">
        <v>530</v>
      </c>
      <c r="G308" s="507" t="s">
        <v>1137</v>
      </c>
      <c r="H308" s="507" t="s">
        <v>1138</v>
      </c>
      <c r="I308" s="510">
        <v>7825.866536458333</v>
      </c>
      <c r="J308" s="510">
        <v>6</v>
      </c>
      <c r="K308" s="511">
        <v>46955.19921875</v>
      </c>
    </row>
    <row r="309" spans="1:11" ht="14.4" customHeight="1" x14ac:dyDescent="0.3">
      <c r="A309" s="505" t="s">
        <v>443</v>
      </c>
      <c r="B309" s="506" t="s">
        <v>444</v>
      </c>
      <c r="C309" s="507" t="s">
        <v>451</v>
      </c>
      <c r="D309" s="508" t="s">
        <v>452</v>
      </c>
      <c r="E309" s="507" t="s">
        <v>529</v>
      </c>
      <c r="F309" s="508" t="s">
        <v>530</v>
      </c>
      <c r="G309" s="507" t="s">
        <v>1139</v>
      </c>
      <c r="H309" s="507" t="s">
        <v>1140</v>
      </c>
      <c r="I309" s="510">
        <v>7413.009854403409</v>
      </c>
      <c r="J309" s="510">
        <v>28</v>
      </c>
      <c r="K309" s="511">
        <v>208226.48046875</v>
      </c>
    </row>
    <row r="310" spans="1:11" ht="14.4" customHeight="1" x14ac:dyDescent="0.3">
      <c r="A310" s="505" t="s">
        <v>443</v>
      </c>
      <c r="B310" s="506" t="s">
        <v>444</v>
      </c>
      <c r="C310" s="507" t="s">
        <v>451</v>
      </c>
      <c r="D310" s="508" t="s">
        <v>452</v>
      </c>
      <c r="E310" s="507" t="s">
        <v>529</v>
      </c>
      <c r="F310" s="508" t="s">
        <v>530</v>
      </c>
      <c r="G310" s="507" t="s">
        <v>1141</v>
      </c>
      <c r="H310" s="507" t="s">
        <v>1142</v>
      </c>
      <c r="I310" s="510">
        <v>7413.009854403409</v>
      </c>
      <c r="J310" s="510">
        <v>28</v>
      </c>
      <c r="K310" s="511">
        <v>208226.48046875</v>
      </c>
    </row>
    <row r="311" spans="1:11" ht="14.4" customHeight="1" x14ac:dyDescent="0.3">
      <c r="A311" s="505" t="s">
        <v>443</v>
      </c>
      <c r="B311" s="506" t="s">
        <v>444</v>
      </c>
      <c r="C311" s="507" t="s">
        <v>451</v>
      </c>
      <c r="D311" s="508" t="s">
        <v>452</v>
      </c>
      <c r="E311" s="507" t="s">
        <v>529</v>
      </c>
      <c r="F311" s="508" t="s">
        <v>530</v>
      </c>
      <c r="G311" s="507" t="s">
        <v>1143</v>
      </c>
      <c r="H311" s="507" t="s">
        <v>1144</v>
      </c>
      <c r="I311" s="510">
        <v>9303.6904296875</v>
      </c>
      <c r="J311" s="510">
        <v>26</v>
      </c>
      <c r="K311" s="511">
        <v>241895.9453125</v>
      </c>
    </row>
    <row r="312" spans="1:11" ht="14.4" customHeight="1" x14ac:dyDescent="0.3">
      <c r="A312" s="505" t="s">
        <v>443</v>
      </c>
      <c r="B312" s="506" t="s">
        <v>444</v>
      </c>
      <c r="C312" s="507" t="s">
        <v>451</v>
      </c>
      <c r="D312" s="508" t="s">
        <v>452</v>
      </c>
      <c r="E312" s="507" t="s">
        <v>529</v>
      </c>
      <c r="F312" s="508" t="s">
        <v>530</v>
      </c>
      <c r="G312" s="507" t="s">
        <v>1145</v>
      </c>
      <c r="H312" s="507" t="s">
        <v>1146</v>
      </c>
      <c r="I312" s="510">
        <v>12663.8603515625</v>
      </c>
      <c r="J312" s="510">
        <v>13</v>
      </c>
      <c r="K312" s="511">
        <v>164630.181640625</v>
      </c>
    </row>
    <row r="313" spans="1:11" ht="14.4" customHeight="1" x14ac:dyDescent="0.3">
      <c r="A313" s="505" t="s">
        <v>443</v>
      </c>
      <c r="B313" s="506" t="s">
        <v>444</v>
      </c>
      <c r="C313" s="507" t="s">
        <v>451</v>
      </c>
      <c r="D313" s="508" t="s">
        <v>452</v>
      </c>
      <c r="E313" s="507" t="s">
        <v>529</v>
      </c>
      <c r="F313" s="508" t="s">
        <v>530</v>
      </c>
      <c r="G313" s="507" t="s">
        <v>1147</v>
      </c>
      <c r="H313" s="507" t="s">
        <v>1148</v>
      </c>
      <c r="I313" s="510">
        <v>4657.2900390625</v>
      </c>
      <c r="J313" s="510">
        <v>26</v>
      </c>
      <c r="K313" s="511">
        <v>121089.5390625</v>
      </c>
    </row>
    <row r="314" spans="1:11" ht="14.4" customHeight="1" x14ac:dyDescent="0.3">
      <c r="A314" s="505" t="s">
        <v>443</v>
      </c>
      <c r="B314" s="506" t="s">
        <v>444</v>
      </c>
      <c r="C314" s="507" t="s">
        <v>451</v>
      </c>
      <c r="D314" s="508" t="s">
        <v>452</v>
      </c>
      <c r="E314" s="507" t="s">
        <v>529</v>
      </c>
      <c r="F314" s="508" t="s">
        <v>530</v>
      </c>
      <c r="G314" s="507" t="s">
        <v>1149</v>
      </c>
      <c r="H314" s="507" t="s">
        <v>1150</v>
      </c>
      <c r="I314" s="510">
        <v>5405.06982421875</v>
      </c>
      <c r="J314" s="510">
        <v>4</v>
      </c>
      <c r="K314" s="511">
        <v>21620.27978515625</v>
      </c>
    </row>
    <row r="315" spans="1:11" ht="14.4" customHeight="1" x14ac:dyDescent="0.3">
      <c r="A315" s="505" t="s">
        <v>443</v>
      </c>
      <c r="B315" s="506" t="s">
        <v>444</v>
      </c>
      <c r="C315" s="507" t="s">
        <v>451</v>
      </c>
      <c r="D315" s="508" t="s">
        <v>452</v>
      </c>
      <c r="E315" s="507" t="s">
        <v>529</v>
      </c>
      <c r="F315" s="508" t="s">
        <v>530</v>
      </c>
      <c r="G315" s="507" t="s">
        <v>1151</v>
      </c>
      <c r="H315" s="507" t="s">
        <v>1152</v>
      </c>
      <c r="I315" s="510">
        <v>1174.9100341796875</v>
      </c>
      <c r="J315" s="510">
        <v>7</v>
      </c>
      <c r="K315" s="511">
        <v>8224.3702392578125</v>
      </c>
    </row>
    <row r="316" spans="1:11" ht="14.4" customHeight="1" x14ac:dyDescent="0.3">
      <c r="A316" s="505" t="s">
        <v>443</v>
      </c>
      <c r="B316" s="506" t="s">
        <v>444</v>
      </c>
      <c r="C316" s="507" t="s">
        <v>451</v>
      </c>
      <c r="D316" s="508" t="s">
        <v>452</v>
      </c>
      <c r="E316" s="507" t="s">
        <v>529</v>
      </c>
      <c r="F316" s="508" t="s">
        <v>530</v>
      </c>
      <c r="G316" s="507" t="s">
        <v>1153</v>
      </c>
      <c r="H316" s="507" t="s">
        <v>1154</v>
      </c>
      <c r="I316" s="510">
        <v>456.17001342773437</v>
      </c>
      <c r="J316" s="510">
        <v>16</v>
      </c>
      <c r="K316" s="511">
        <v>7298.7201232910156</v>
      </c>
    </row>
    <row r="317" spans="1:11" ht="14.4" customHeight="1" x14ac:dyDescent="0.3">
      <c r="A317" s="505" t="s">
        <v>443</v>
      </c>
      <c r="B317" s="506" t="s">
        <v>444</v>
      </c>
      <c r="C317" s="507" t="s">
        <v>451</v>
      </c>
      <c r="D317" s="508" t="s">
        <v>452</v>
      </c>
      <c r="E317" s="507" t="s">
        <v>529</v>
      </c>
      <c r="F317" s="508" t="s">
        <v>530</v>
      </c>
      <c r="G317" s="507" t="s">
        <v>1155</v>
      </c>
      <c r="H317" s="507" t="s">
        <v>1156</v>
      </c>
      <c r="I317" s="510">
        <v>5684.580078125</v>
      </c>
      <c r="J317" s="510">
        <v>3</v>
      </c>
      <c r="K317" s="511">
        <v>17053.740234375</v>
      </c>
    </row>
    <row r="318" spans="1:11" ht="14.4" customHeight="1" x14ac:dyDescent="0.3">
      <c r="A318" s="505" t="s">
        <v>443</v>
      </c>
      <c r="B318" s="506" t="s">
        <v>444</v>
      </c>
      <c r="C318" s="507" t="s">
        <v>451</v>
      </c>
      <c r="D318" s="508" t="s">
        <v>452</v>
      </c>
      <c r="E318" s="507" t="s">
        <v>529</v>
      </c>
      <c r="F318" s="508" t="s">
        <v>530</v>
      </c>
      <c r="G318" s="507" t="s">
        <v>1157</v>
      </c>
      <c r="H318" s="507" t="s">
        <v>1158</v>
      </c>
      <c r="I318" s="510">
        <v>5684.580078125</v>
      </c>
      <c r="J318" s="510">
        <v>2</v>
      </c>
      <c r="K318" s="511">
        <v>11369.16015625</v>
      </c>
    </row>
    <row r="319" spans="1:11" ht="14.4" customHeight="1" x14ac:dyDescent="0.3">
      <c r="A319" s="505" t="s">
        <v>443</v>
      </c>
      <c r="B319" s="506" t="s">
        <v>444</v>
      </c>
      <c r="C319" s="507" t="s">
        <v>451</v>
      </c>
      <c r="D319" s="508" t="s">
        <v>452</v>
      </c>
      <c r="E319" s="507" t="s">
        <v>529</v>
      </c>
      <c r="F319" s="508" t="s">
        <v>530</v>
      </c>
      <c r="G319" s="507" t="s">
        <v>1159</v>
      </c>
      <c r="H319" s="507" t="s">
        <v>1160</v>
      </c>
      <c r="I319" s="510">
        <v>4374.14990234375</v>
      </c>
      <c r="J319" s="510">
        <v>2</v>
      </c>
      <c r="K319" s="511">
        <v>8748.2998046875</v>
      </c>
    </row>
    <row r="320" spans="1:11" ht="14.4" customHeight="1" x14ac:dyDescent="0.3">
      <c r="A320" s="505" t="s">
        <v>443</v>
      </c>
      <c r="B320" s="506" t="s">
        <v>444</v>
      </c>
      <c r="C320" s="507" t="s">
        <v>451</v>
      </c>
      <c r="D320" s="508" t="s">
        <v>452</v>
      </c>
      <c r="E320" s="507" t="s">
        <v>529</v>
      </c>
      <c r="F320" s="508" t="s">
        <v>530</v>
      </c>
      <c r="G320" s="507" t="s">
        <v>1161</v>
      </c>
      <c r="H320" s="507" t="s">
        <v>1162</v>
      </c>
      <c r="I320" s="510">
        <v>4374.14990234375</v>
      </c>
      <c r="J320" s="510">
        <v>7</v>
      </c>
      <c r="K320" s="511">
        <v>30619.0498046875</v>
      </c>
    </row>
    <row r="321" spans="1:11" ht="14.4" customHeight="1" x14ac:dyDescent="0.3">
      <c r="A321" s="505" t="s">
        <v>443</v>
      </c>
      <c r="B321" s="506" t="s">
        <v>444</v>
      </c>
      <c r="C321" s="507" t="s">
        <v>451</v>
      </c>
      <c r="D321" s="508" t="s">
        <v>452</v>
      </c>
      <c r="E321" s="507" t="s">
        <v>529</v>
      </c>
      <c r="F321" s="508" t="s">
        <v>530</v>
      </c>
      <c r="G321" s="507" t="s">
        <v>1163</v>
      </c>
      <c r="H321" s="507" t="s">
        <v>1164</v>
      </c>
      <c r="I321" s="510">
        <v>4968.259765625</v>
      </c>
      <c r="J321" s="510">
        <v>25</v>
      </c>
      <c r="K321" s="511">
        <v>124206.4970703125</v>
      </c>
    </row>
    <row r="322" spans="1:11" ht="14.4" customHeight="1" x14ac:dyDescent="0.3">
      <c r="A322" s="505" t="s">
        <v>443</v>
      </c>
      <c r="B322" s="506" t="s">
        <v>444</v>
      </c>
      <c r="C322" s="507" t="s">
        <v>451</v>
      </c>
      <c r="D322" s="508" t="s">
        <v>452</v>
      </c>
      <c r="E322" s="507" t="s">
        <v>529</v>
      </c>
      <c r="F322" s="508" t="s">
        <v>530</v>
      </c>
      <c r="G322" s="507" t="s">
        <v>1165</v>
      </c>
      <c r="H322" s="507" t="s">
        <v>1166</v>
      </c>
      <c r="I322" s="510">
        <v>7463.27978515625</v>
      </c>
      <c r="J322" s="510">
        <v>43</v>
      </c>
      <c r="K322" s="511">
        <v>320921.0302734375</v>
      </c>
    </row>
    <row r="323" spans="1:11" ht="14.4" customHeight="1" x14ac:dyDescent="0.3">
      <c r="A323" s="505" t="s">
        <v>443</v>
      </c>
      <c r="B323" s="506" t="s">
        <v>444</v>
      </c>
      <c r="C323" s="507" t="s">
        <v>451</v>
      </c>
      <c r="D323" s="508" t="s">
        <v>452</v>
      </c>
      <c r="E323" s="507" t="s">
        <v>529</v>
      </c>
      <c r="F323" s="508" t="s">
        <v>530</v>
      </c>
      <c r="G323" s="507" t="s">
        <v>1167</v>
      </c>
      <c r="H323" s="507" t="s">
        <v>1168</v>
      </c>
      <c r="I323" s="510">
        <v>8350.2099609375</v>
      </c>
      <c r="J323" s="510">
        <v>43</v>
      </c>
      <c r="K323" s="511">
        <v>359059.03125</v>
      </c>
    </row>
    <row r="324" spans="1:11" ht="14.4" customHeight="1" x14ac:dyDescent="0.3">
      <c r="A324" s="505" t="s">
        <v>443</v>
      </c>
      <c r="B324" s="506" t="s">
        <v>444</v>
      </c>
      <c r="C324" s="507" t="s">
        <v>451</v>
      </c>
      <c r="D324" s="508" t="s">
        <v>452</v>
      </c>
      <c r="E324" s="507" t="s">
        <v>529</v>
      </c>
      <c r="F324" s="508" t="s">
        <v>530</v>
      </c>
      <c r="G324" s="507" t="s">
        <v>1169</v>
      </c>
      <c r="H324" s="507" t="s">
        <v>1170</v>
      </c>
      <c r="I324" s="510">
        <v>743</v>
      </c>
      <c r="J324" s="510">
        <v>2</v>
      </c>
      <c r="K324" s="511">
        <v>1486</v>
      </c>
    </row>
    <row r="325" spans="1:11" ht="14.4" customHeight="1" x14ac:dyDescent="0.3">
      <c r="A325" s="505" t="s">
        <v>443</v>
      </c>
      <c r="B325" s="506" t="s">
        <v>444</v>
      </c>
      <c r="C325" s="507" t="s">
        <v>451</v>
      </c>
      <c r="D325" s="508" t="s">
        <v>452</v>
      </c>
      <c r="E325" s="507" t="s">
        <v>529</v>
      </c>
      <c r="F325" s="508" t="s">
        <v>530</v>
      </c>
      <c r="G325" s="507" t="s">
        <v>1171</v>
      </c>
      <c r="H325" s="507" t="s">
        <v>1172</v>
      </c>
      <c r="I325" s="510">
        <v>1892.43994140625</v>
      </c>
      <c r="J325" s="510">
        <v>4</v>
      </c>
      <c r="K325" s="511">
        <v>7569.759765625</v>
      </c>
    </row>
    <row r="326" spans="1:11" ht="14.4" customHeight="1" x14ac:dyDescent="0.3">
      <c r="A326" s="505" t="s">
        <v>443</v>
      </c>
      <c r="B326" s="506" t="s">
        <v>444</v>
      </c>
      <c r="C326" s="507" t="s">
        <v>451</v>
      </c>
      <c r="D326" s="508" t="s">
        <v>452</v>
      </c>
      <c r="E326" s="507" t="s">
        <v>529</v>
      </c>
      <c r="F326" s="508" t="s">
        <v>530</v>
      </c>
      <c r="G326" s="507" t="s">
        <v>1173</v>
      </c>
      <c r="H326" s="507" t="s">
        <v>1174</v>
      </c>
      <c r="I326" s="510">
        <v>382.70001220703125</v>
      </c>
      <c r="J326" s="510">
        <v>2</v>
      </c>
      <c r="K326" s="511">
        <v>765.4000244140625</v>
      </c>
    </row>
    <row r="327" spans="1:11" ht="14.4" customHeight="1" x14ac:dyDescent="0.3">
      <c r="A327" s="505" t="s">
        <v>443</v>
      </c>
      <c r="B327" s="506" t="s">
        <v>444</v>
      </c>
      <c r="C327" s="507" t="s">
        <v>451</v>
      </c>
      <c r="D327" s="508" t="s">
        <v>452</v>
      </c>
      <c r="E327" s="507" t="s">
        <v>529</v>
      </c>
      <c r="F327" s="508" t="s">
        <v>530</v>
      </c>
      <c r="G327" s="507" t="s">
        <v>1175</v>
      </c>
      <c r="H327" s="507" t="s">
        <v>1176</v>
      </c>
      <c r="I327" s="510">
        <v>25699.189453125</v>
      </c>
      <c r="J327" s="510">
        <v>4</v>
      </c>
      <c r="K327" s="511">
        <v>102796.7578125</v>
      </c>
    </row>
    <row r="328" spans="1:11" ht="14.4" customHeight="1" x14ac:dyDescent="0.3">
      <c r="A328" s="505" t="s">
        <v>443</v>
      </c>
      <c r="B328" s="506" t="s">
        <v>444</v>
      </c>
      <c r="C328" s="507" t="s">
        <v>451</v>
      </c>
      <c r="D328" s="508" t="s">
        <v>452</v>
      </c>
      <c r="E328" s="507" t="s">
        <v>529</v>
      </c>
      <c r="F328" s="508" t="s">
        <v>530</v>
      </c>
      <c r="G328" s="507" t="s">
        <v>1177</v>
      </c>
      <c r="H328" s="507" t="s">
        <v>1178</v>
      </c>
      <c r="I328" s="510">
        <v>12663.8603515625</v>
      </c>
      <c r="J328" s="510">
        <v>47</v>
      </c>
      <c r="K328" s="511">
        <v>595201.419921875</v>
      </c>
    </row>
    <row r="329" spans="1:11" ht="14.4" customHeight="1" x14ac:dyDescent="0.3">
      <c r="A329" s="505" t="s">
        <v>443</v>
      </c>
      <c r="B329" s="506" t="s">
        <v>444</v>
      </c>
      <c r="C329" s="507" t="s">
        <v>451</v>
      </c>
      <c r="D329" s="508" t="s">
        <v>452</v>
      </c>
      <c r="E329" s="507" t="s">
        <v>529</v>
      </c>
      <c r="F329" s="508" t="s">
        <v>530</v>
      </c>
      <c r="G329" s="507" t="s">
        <v>1179</v>
      </c>
      <c r="H329" s="507" t="s">
        <v>1180</v>
      </c>
      <c r="I329" s="510">
        <v>6382.75</v>
      </c>
      <c r="J329" s="510">
        <v>38</v>
      </c>
      <c r="K329" s="511">
        <v>242544.5</v>
      </c>
    </row>
    <row r="330" spans="1:11" ht="14.4" customHeight="1" x14ac:dyDescent="0.3">
      <c r="A330" s="505" t="s">
        <v>443</v>
      </c>
      <c r="B330" s="506" t="s">
        <v>444</v>
      </c>
      <c r="C330" s="507" t="s">
        <v>451</v>
      </c>
      <c r="D330" s="508" t="s">
        <v>452</v>
      </c>
      <c r="E330" s="507" t="s">
        <v>529</v>
      </c>
      <c r="F330" s="508" t="s">
        <v>530</v>
      </c>
      <c r="G330" s="507" t="s">
        <v>1181</v>
      </c>
      <c r="H330" s="507" t="s">
        <v>1182</v>
      </c>
      <c r="I330" s="510">
        <v>12663.8603515625</v>
      </c>
      <c r="J330" s="510">
        <v>37</v>
      </c>
      <c r="K330" s="511">
        <v>468562.81640625</v>
      </c>
    </row>
    <row r="331" spans="1:11" ht="14.4" customHeight="1" x14ac:dyDescent="0.3">
      <c r="A331" s="505" t="s">
        <v>443</v>
      </c>
      <c r="B331" s="506" t="s">
        <v>444</v>
      </c>
      <c r="C331" s="507" t="s">
        <v>451</v>
      </c>
      <c r="D331" s="508" t="s">
        <v>452</v>
      </c>
      <c r="E331" s="507" t="s">
        <v>529</v>
      </c>
      <c r="F331" s="508" t="s">
        <v>530</v>
      </c>
      <c r="G331" s="507" t="s">
        <v>1183</v>
      </c>
      <c r="H331" s="507" t="s">
        <v>1184</v>
      </c>
      <c r="I331" s="510">
        <v>7413.009854403409</v>
      </c>
      <c r="J331" s="510">
        <v>25</v>
      </c>
      <c r="K331" s="511">
        <v>184927.9306640625</v>
      </c>
    </row>
    <row r="332" spans="1:11" ht="14.4" customHeight="1" x14ac:dyDescent="0.3">
      <c r="A332" s="505" t="s">
        <v>443</v>
      </c>
      <c r="B332" s="506" t="s">
        <v>444</v>
      </c>
      <c r="C332" s="507" t="s">
        <v>451</v>
      </c>
      <c r="D332" s="508" t="s">
        <v>452</v>
      </c>
      <c r="E332" s="507" t="s">
        <v>529</v>
      </c>
      <c r="F332" s="508" t="s">
        <v>530</v>
      </c>
      <c r="G332" s="507" t="s">
        <v>1185</v>
      </c>
      <c r="H332" s="507" t="s">
        <v>1186</v>
      </c>
      <c r="I332" s="510">
        <v>7413.009854403409</v>
      </c>
      <c r="J332" s="510">
        <v>25</v>
      </c>
      <c r="K332" s="511">
        <v>184927.9306640625</v>
      </c>
    </row>
    <row r="333" spans="1:11" ht="14.4" customHeight="1" x14ac:dyDescent="0.3">
      <c r="A333" s="505" t="s">
        <v>443</v>
      </c>
      <c r="B333" s="506" t="s">
        <v>444</v>
      </c>
      <c r="C333" s="507" t="s">
        <v>451</v>
      </c>
      <c r="D333" s="508" t="s">
        <v>452</v>
      </c>
      <c r="E333" s="507" t="s">
        <v>529</v>
      </c>
      <c r="F333" s="508" t="s">
        <v>530</v>
      </c>
      <c r="G333" s="507" t="s">
        <v>1187</v>
      </c>
      <c r="H333" s="507" t="s">
        <v>1188</v>
      </c>
      <c r="I333" s="510">
        <v>5929</v>
      </c>
      <c r="J333" s="510">
        <v>14</v>
      </c>
      <c r="K333" s="511">
        <v>83006</v>
      </c>
    </row>
    <row r="334" spans="1:11" ht="14.4" customHeight="1" x14ac:dyDescent="0.3">
      <c r="A334" s="505" t="s">
        <v>443</v>
      </c>
      <c r="B334" s="506" t="s">
        <v>444</v>
      </c>
      <c r="C334" s="507" t="s">
        <v>451</v>
      </c>
      <c r="D334" s="508" t="s">
        <v>452</v>
      </c>
      <c r="E334" s="507" t="s">
        <v>529</v>
      </c>
      <c r="F334" s="508" t="s">
        <v>530</v>
      </c>
      <c r="G334" s="507" t="s">
        <v>1189</v>
      </c>
      <c r="H334" s="507" t="s">
        <v>1190</v>
      </c>
      <c r="I334" s="510">
        <v>3872</v>
      </c>
      <c r="J334" s="510">
        <v>23</v>
      </c>
      <c r="K334" s="511">
        <v>89056</v>
      </c>
    </row>
    <row r="335" spans="1:11" ht="14.4" customHeight="1" x14ac:dyDescent="0.3">
      <c r="A335" s="505" t="s">
        <v>443</v>
      </c>
      <c r="B335" s="506" t="s">
        <v>444</v>
      </c>
      <c r="C335" s="507" t="s">
        <v>451</v>
      </c>
      <c r="D335" s="508" t="s">
        <v>452</v>
      </c>
      <c r="E335" s="507" t="s">
        <v>529</v>
      </c>
      <c r="F335" s="508" t="s">
        <v>530</v>
      </c>
      <c r="G335" s="507" t="s">
        <v>1191</v>
      </c>
      <c r="H335" s="507" t="s">
        <v>1192</v>
      </c>
      <c r="I335" s="510">
        <v>7056.72021484375</v>
      </c>
      <c r="J335" s="510">
        <v>8</v>
      </c>
      <c r="K335" s="511">
        <v>56453.76123046875</v>
      </c>
    </row>
    <row r="336" spans="1:11" ht="14.4" customHeight="1" x14ac:dyDescent="0.3">
      <c r="A336" s="505" t="s">
        <v>443</v>
      </c>
      <c r="B336" s="506" t="s">
        <v>444</v>
      </c>
      <c r="C336" s="507" t="s">
        <v>451</v>
      </c>
      <c r="D336" s="508" t="s">
        <v>452</v>
      </c>
      <c r="E336" s="507" t="s">
        <v>529</v>
      </c>
      <c r="F336" s="508" t="s">
        <v>530</v>
      </c>
      <c r="G336" s="507" t="s">
        <v>1193</v>
      </c>
      <c r="H336" s="507" t="s">
        <v>1194</v>
      </c>
      <c r="I336" s="510">
        <v>3039.5</v>
      </c>
      <c r="J336" s="510">
        <v>2</v>
      </c>
      <c r="K336" s="511">
        <v>6079</v>
      </c>
    </row>
    <row r="337" spans="1:11" ht="14.4" customHeight="1" x14ac:dyDescent="0.3">
      <c r="A337" s="505" t="s">
        <v>443</v>
      </c>
      <c r="B337" s="506" t="s">
        <v>444</v>
      </c>
      <c r="C337" s="507" t="s">
        <v>451</v>
      </c>
      <c r="D337" s="508" t="s">
        <v>452</v>
      </c>
      <c r="E337" s="507" t="s">
        <v>529</v>
      </c>
      <c r="F337" s="508" t="s">
        <v>530</v>
      </c>
      <c r="G337" s="507" t="s">
        <v>1195</v>
      </c>
      <c r="H337" s="507" t="s">
        <v>1196</v>
      </c>
      <c r="I337" s="510">
        <v>25654.016927083332</v>
      </c>
      <c r="J337" s="510">
        <v>3</v>
      </c>
      <c r="K337" s="511">
        <v>76962.05078125</v>
      </c>
    </row>
    <row r="338" spans="1:11" ht="14.4" customHeight="1" x14ac:dyDescent="0.3">
      <c r="A338" s="505" t="s">
        <v>443</v>
      </c>
      <c r="B338" s="506" t="s">
        <v>444</v>
      </c>
      <c r="C338" s="507" t="s">
        <v>451</v>
      </c>
      <c r="D338" s="508" t="s">
        <v>452</v>
      </c>
      <c r="E338" s="507" t="s">
        <v>529</v>
      </c>
      <c r="F338" s="508" t="s">
        <v>530</v>
      </c>
      <c r="G338" s="507" t="s">
        <v>1197</v>
      </c>
      <c r="H338" s="507" t="s">
        <v>1198</v>
      </c>
      <c r="I338" s="510">
        <v>2469.610107421875</v>
      </c>
      <c r="J338" s="510">
        <v>1</v>
      </c>
      <c r="K338" s="511">
        <v>2469.610107421875</v>
      </c>
    </row>
    <row r="339" spans="1:11" ht="14.4" customHeight="1" x14ac:dyDescent="0.3">
      <c r="A339" s="505" t="s">
        <v>443</v>
      </c>
      <c r="B339" s="506" t="s">
        <v>444</v>
      </c>
      <c r="C339" s="507" t="s">
        <v>451</v>
      </c>
      <c r="D339" s="508" t="s">
        <v>452</v>
      </c>
      <c r="E339" s="507" t="s">
        <v>529</v>
      </c>
      <c r="F339" s="508" t="s">
        <v>530</v>
      </c>
      <c r="G339" s="507" t="s">
        <v>1199</v>
      </c>
      <c r="H339" s="507" t="s">
        <v>1200</v>
      </c>
      <c r="I339" s="510">
        <v>12558</v>
      </c>
      <c r="J339" s="510">
        <v>1</v>
      </c>
      <c r="K339" s="511">
        <v>12558</v>
      </c>
    </row>
    <row r="340" spans="1:11" ht="14.4" customHeight="1" x14ac:dyDescent="0.3">
      <c r="A340" s="505" t="s">
        <v>443</v>
      </c>
      <c r="B340" s="506" t="s">
        <v>444</v>
      </c>
      <c r="C340" s="507" t="s">
        <v>451</v>
      </c>
      <c r="D340" s="508" t="s">
        <v>452</v>
      </c>
      <c r="E340" s="507" t="s">
        <v>529</v>
      </c>
      <c r="F340" s="508" t="s">
        <v>530</v>
      </c>
      <c r="G340" s="507" t="s">
        <v>1201</v>
      </c>
      <c r="H340" s="507" t="s">
        <v>1202</v>
      </c>
      <c r="I340" s="510">
        <v>6609</v>
      </c>
      <c r="J340" s="510">
        <v>2</v>
      </c>
      <c r="K340" s="511">
        <v>13218</v>
      </c>
    </row>
    <row r="341" spans="1:11" ht="14.4" customHeight="1" x14ac:dyDescent="0.3">
      <c r="A341" s="505" t="s">
        <v>443</v>
      </c>
      <c r="B341" s="506" t="s">
        <v>444</v>
      </c>
      <c r="C341" s="507" t="s">
        <v>451</v>
      </c>
      <c r="D341" s="508" t="s">
        <v>452</v>
      </c>
      <c r="E341" s="507" t="s">
        <v>529</v>
      </c>
      <c r="F341" s="508" t="s">
        <v>530</v>
      </c>
      <c r="G341" s="507" t="s">
        <v>1203</v>
      </c>
      <c r="H341" s="507" t="s">
        <v>1204</v>
      </c>
      <c r="I341" s="510">
        <v>6458.985107421875</v>
      </c>
      <c r="J341" s="510">
        <v>2</v>
      </c>
      <c r="K341" s="511">
        <v>12917.97021484375</v>
      </c>
    </row>
    <row r="342" spans="1:11" ht="14.4" customHeight="1" x14ac:dyDescent="0.3">
      <c r="A342" s="505" t="s">
        <v>443</v>
      </c>
      <c r="B342" s="506" t="s">
        <v>444</v>
      </c>
      <c r="C342" s="507" t="s">
        <v>451</v>
      </c>
      <c r="D342" s="508" t="s">
        <v>452</v>
      </c>
      <c r="E342" s="507" t="s">
        <v>529</v>
      </c>
      <c r="F342" s="508" t="s">
        <v>530</v>
      </c>
      <c r="G342" s="507" t="s">
        <v>1205</v>
      </c>
      <c r="H342" s="507" t="s">
        <v>1206</v>
      </c>
      <c r="I342" s="510">
        <v>584.70001220703125</v>
      </c>
      <c r="J342" s="510">
        <v>1</v>
      </c>
      <c r="K342" s="511">
        <v>584.70001220703125</v>
      </c>
    </row>
    <row r="343" spans="1:11" ht="14.4" customHeight="1" x14ac:dyDescent="0.3">
      <c r="A343" s="505" t="s">
        <v>443</v>
      </c>
      <c r="B343" s="506" t="s">
        <v>444</v>
      </c>
      <c r="C343" s="507" t="s">
        <v>451</v>
      </c>
      <c r="D343" s="508" t="s">
        <v>452</v>
      </c>
      <c r="E343" s="507" t="s">
        <v>529</v>
      </c>
      <c r="F343" s="508" t="s">
        <v>530</v>
      </c>
      <c r="G343" s="507" t="s">
        <v>1207</v>
      </c>
      <c r="H343" s="507" t="s">
        <v>1208</v>
      </c>
      <c r="I343" s="510">
        <v>5839.459798177083</v>
      </c>
      <c r="J343" s="510">
        <v>9</v>
      </c>
      <c r="K343" s="511">
        <v>52482.5380859375</v>
      </c>
    </row>
    <row r="344" spans="1:11" ht="14.4" customHeight="1" x14ac:dyDescent="0.3">
      <c r="A344" s="505" t="s">
        <v>443</v>
      </c>
      <c r="B344" s="506" t="s">
        <v>444</v>
      </c>
      <c r="C344" s="507" t="s">
        <v>451</v>
      </c>
      <c r="D344" s="508" t="s">
        <v>452</v>
      </c>
      <c r="E344" s="507" t="s">
        <v>529</v>
      </c>
      <c r="F344" s="508" t="s">
        <v>530</v>
      </c>
      <c r="G344" s="507" t="s">
        <v>1209</v>
      </c>
      <c r="H344" s="507" t="s">
        <v>1210</v>
      </c>
      <c r="I344" s="510">
        <v>1935.3949584960937</v>
      </c>
      <c r="J344" s="510">
        <v>5</v>
      </c>
      <c r="K344" s="511">
        <v>9981.289794921875</v>
      </c>
    </row>
    <row r="345" spans="1:11" ht="14.4" customHeight="1" x14ac:dyDescent="0.3">
      <c r="A345" s="505" t="s">
        <v>443</v>
      </c>
      <c r="B345" s="506" t="s">
        <v>444</v>
      </c>
      <c r="C345" s="507" t="s">
        <v>451</v>
      </c>
      <c r="D345" s="508" t="s">
        <v>452</v>
      </c>
      <c r="E345" s="507" t="s">
        <v>529</v>
      </c>
      <c r="F345" s="508" t="s">
        <v>530</v>
      </c>
      <c r="G345" s="507" t="s">
        <v>1211</v>
      </c>
      <c r="H345" s="507" t="s">
        <v>1212</v>
      </c>
      <c r="I345" s="510">
        <v>694.83768463134766</v>
      </c>
      <c r="J345" s="510">
        <v>52</v>
      </c>
      <c r="K345" s="511">
        <v>20948.699951171875</v>
      </c>
    </row>
    <row r="346" spans="1:11" ht="14.4" customHeight="1" x14ac:dyDescent="0.3">
      <c r="A346" s="505" t="s">
        <v>443</v>
      </c>
      <c r="B346" s="506" t="s">
        <v>444</v>
      </c>
      <c r="C346" s="507" t="s">
        <v>451</v>
      </c>
      <c r="D346" s="508" t="s">
        <v>452</v>
      </c>
      <c r="E346" s="507" t="s">
        <v>529</v>
      </c>
      <c r="F346" s="508" t="s">
        <v>530</v>
      </c>
      <c r="G346" s="507" t="s">
        <v>1213</v>
      </c>
      <c r="H346" s="507" t="s">
        <v>1214</v>
      </c>
      <c r="I346" s="510">
        <v>7373.58984375</v>
      </c>
      <c r="J346" s="510">
        <v>1</v>
      </c>
      <c r="K346" s="511">
        <v>7373.58984375</v>
      </c>
    </row>
    <row r="347" spans="1:11" ht="14.4" customHeight="1" x14ac:dyDescent="0.3">
      <c r="A347" s="505" t="s">
        <v>443</v>
      </c>
      <c r="B347" s="506" t="s">
        <v>444</v>
      </c>
      <c r="C347" s="507" t="s">
        <v>451</v>
      </c>
      <c r="D347" s="508" t="s">
        <v>452</v>
      </c>
      <c r="E347" s="507" t="s">
        <v>529</v>
      </c>
      <c r="F347" s="508" t="s">
        <v>530</v>
      </c>
      <c r="G347" s="507" t="s">
        <v>1215</v>
      </c>
      <c r="H347" s="507" t="s">
        <v>1216</v>
      </c>
      <c r="I347" s="510">
        <v>10803</v>
      </c>
      <c r="J347" s="510">
        <v>1</v>
      </c>
      <c r="K347" s="511">
        <v>10803</v>
      </c>
    </row>
    <row r="348" spans="1:11" ht="14.4" customHeight="1" x14ac:dyDescent="0.3">
      <c r="A348" s="505" t="s">
        <v>443</v>
      </c>
      <c r="B348" s="506" t="s">
        <v>444</v>
      </c>
      <c r="C348" s="507" t="s">
        <v>451</v>
      </c>
      <c r="D348" s="508" t="s">
        <v>452</v>
      </c>
      <c r="E348" s="507" t="s">
        <v>529</v>
      </c>
      <c r="F348" s="508" t="s">
        <v>530</v>
      </c>
      <c r="G348" s="507" t="s">
        <v>1217</v>
      </c>
      <c r="H348" s="507" t="s">
        <v>1218</v>
      </c>
      <c r="I348" s="510">
        <v>3920.6666666666665</v>
      </c>
      <c r="J348" s="510">
        <v>4</v>
      </c>
      <c r="K348" s="511">
        <v>15760</v>
      </c>
    </row>
    <row r="349" spans="1:11" ht="14.4" customHeight="1" x14ac:dyDescent="0.3">
      <c r="A349" s="505" t="s">
        <v>443</v>
      </c>
      <c r="B349" s="506" t="s">
        <v>444</v>
      </c>
      <c r="C349" s="507" t="s">
        <v>451</v>
      </c>
      <c r="D349" s="508" t="s">
        <v>452</v>
      </c>
      <c r="E349" s="507" t="s">
        <v>529</v>
      </c>
      <c r="F349" s="508" t="s">
        <v>530</v>
      </c>
      <c r="G349" s="507" t="s">
        <v>1219</v>
      </c>
      <c r="H349" s="507" t="s">
        <v>1220</v>
      </c>
      <c r="I349" s="510">
        <v>22974.69921875</v>
      </c>
      <c r="J349" s="510">
        <v>13</v>
      </c>
      <c r="K349" s="511">
        <v>298671.09375</v>
      </c>
    </row>
    <row r="350" spans="1:11" ht="14.4" customHeight="1" x14ac:dyDescent="0.3">
      <c r="A350" s="505" t="s">
        <v>443</v>
      </c>
      <c r="B350" s="506" t="s">
        <v>444</v>
      </c>
      <c r="C350" s="507" t="s">
        <v>451</v>
      </c>
      <c r="D350" s="508" t="s">
        <v>452</v>
      </c>
      <c r="E350" s="507" t="s">
        <v>529</v>
      </c>
      <c r="F350" s="508" t="s">
        <v>530</v>
      </c>
      <c r="G350" s="507" t="s">
        <v>1221</v>
      </c>
      <c r="H350" s="507" t="s">
        <v>1222</v>
      </c>
      <c r="I350" s="510">
        <v>12635.0498046875</v>
      </c>
      <c r="J350" s="510">
        <v>11</v>
      </c>
      <c r="K350" s="511">
        <v>138985.5478515625</v>
      </c>
    </row>
    <row r="351" spans="1:11" ht="14.4" customHeight="1" x14ac:dyDescent="0.3">
      <c r="A351" s="505" t="s">
        <v>443</v>
      </c>
      <c r="B351" s="506" t="s">
        <v>444</v>
      </c>
      <c r="C351" s="507" t="s">
        <v>451</v>
      </c>
      <c r="D351" s="508" t="s">
        <v>452</v>
      </c>
      <c r="E351" s="507" t="s">
        <v>529</v>
      </c>
      <c r="F351" s="508" t="s">
        <v>530</v>
      </c>
      <c r="G351" s="507" t="s">
        <v>1223</v>
      </c>
      <c r="H351" s="507" t="s">
        <v>1224</v>
      </c>
      <c r="I351" s="510">
        <v>8385.2998046875</v>
      </c>
      <c r="J351" s="510">
        <v>1</v>
      </c>
      <c r="K351" s="511">
        <v>8385.2998046875</v>
      </c>
    </row>
    <row r="352" spans="1:11" ht="14.4" customHeight="1" x14ac:dyDescent="0.3">
      <c r="A352" s="505" t="s">
        <v>443</v>
      </c>
      <c r="B352" s="506" t="s">
        <v>444</v>
      </c>
      <c r="C352" s="507" t="s">
        <v>451</v>
      </c>
      <c r="D352" s="508" t="s">
        <v>452</v>
      </c>
      <c r="E352" s="507" t="s">
        <v>529</v>
      </c>
      <c r="F352" s="508" t="s">
        <v>530</v>
      </c>
      <c r="G352" s="507" t="s">
        <v>1225</v>
      </c>
      <c r="H352" s="507" t="s">
        <v>1226</v>
      </c>
      <c r="I352" s="510">
        <v>2873.75</v>
      </c>
      <c r="J352" s="510">
        <v>1</v>
      </c>
      <c r="K352" s="511">
        <v>2873.75</v>
      </c>
    </row>
    <row r="353" spans="1:11" ht="14.4" customHeight="1" x14ac:dyDescent="0.3">
      <c r="A353" s="505" t="s">
        <v>443</v>
      </c>
      <c r="B353" s="506" t="s">
        <v>444</v>
      </c>
      <c r="C353" s="507" t="s">
        <v>451</v>
      </c>
      <c r="D353" s="508" t="s">
        <v>452</v>
      </c>
      <c r="E353" s="507" t="s">
        <v>529</v>
      </c>
      <c r="F353" s="508" t="s">
        <v>530</v>
      </c>
      <c r="G353" s="507" t="s">
        <v>1227</v>
      </c>
      <c r="H353" s="507" t="s">
        <v>1228</v>
      </c>
      <c r="I353" s="510">
        <v>8385.2998046875</v>
      </c>
      <c r="J353" s="510">
        <v>1</v>
      </c>
      <c r="K353" s="511">
        <v>8385.2998046875</v>
      </c>
    </row>
    <row r="354" spans="1:11" ht="14.4" customHeight="1" x14ac:dyDescent="0.3">
      <c r="A354" s="505" t="s">
        <v>443</v>
      </c>
      <c r="B354" s="506" t="s">
        <v>444</v>
      </c>
      <c r="C354" s="507" t="s">
        <v>451</v>
      </c>
      <c r="D354" s="508" t="s">
        <v>452</v>
      </c>
      <c r="E354" s="507" t="s">
        <v>529</v>
      </c>
      <c r="F354" s="508" t="s">
        <v>530</v>
      </c>
      <c r="G354" s="507" t="s">
        <v>1229</v>
      </c>
      <c r="H354" s="507" t="s">
        <v>1230</v>
      </c>
      <c r="I354" s="510">
        <v>2062</v>
      </c>
      <c r="J354" s="510">
        <v>1</v>
      </c>
      <c r="K354" s="511">
        <v>2062</v>
      </c>
    </row>
    <row r="355" spans="1:11" ht="14.4" customHeight="1" x14ac:dyDescent="0.3">
      <c r="A355" s="505" t="s">
        <v>443</v>
      </c>
      <c r="B355" s="506" t="s">
        <v>444</v>
      </c>
      <c r="C355" s="507" t="s">
        <v>451</v>
      </c>
      <c r="D355" s="508" t="s">
        <v>452</v>
      </c>
      <c r="E355" s="507" t="s">
        <v>529</v>
      </c>
      <c r="F355" s="508" t="s">
        <v>530</v>
      </c>
      <c r="G355" s="507" t="s">
        <v>1231</v>
      </c>
      <c r="H355" s="507" t="s">
        <v>1232</v>
      </c>
      <c r="I355" s="510">
        <v>5143.7099609375</v>
      </c>
      <c r="J355" s="510">
        <v>4</v>
      </c>
      <c r="K355" s="511">
        <v>20574.83984375</v>
      </c>
    </row>
    <row r="356" spans="1:11" ht="14.4" customHeight="1" x14ac:dyDescent="0.3">
      <c r="A356" s="505" t="s">
        <v>443</v>
      </c>
      <c r="B356" s="506" t="s">
        <v>444</v>
      </c>
      <c r="C356" s="507" t="s">
        <v>451</v>
      </c>
      <c r="D356" s="508" t="s">
        <v>452</v>
      </c>
      <c r="E356" s="507" t="s">
        <v>529</v>
      </c>
      <c r="F356" s="508" t="s">
        <v>530</v>
      </c>
      <c r="G356" s="507" t="s">
        <v>1233</v>
      </c>
      <c r="H356" s="507" t="s">
        <v>1234</v>
      </c>
      <c r="I356" s="510">
        <v>5445</v>
      </c>
      <c r="J356" s="510">
        <v>42</v>
      </c>
      <c r="K356" s="511">
        <v>228690</v>
      </c>
    </row>
    <row r="357" spans="1:11" ht="14.4" customHeight="1" x14ac:dyDescent="0.3">
      <c r="A357" s="505" t="s">
        <v>443</v>
      </c>
      <c r="B357" s="506" t="s">
        <v>444</v>
      </c>
      <c r="C357" s="507" t="s">
        <v>451</v>
      </c>
      <c r="D357" s="508" t="s">
        <v>452</v>
      </c>
      <c r="E357" s="507" t="s">
        <v>529</v>
      </c>
      <c r="F357" s="508" t="s">
        <v>530</v>
      </c>
      <c r="G357" s="507" t="s">
        <v>1235</v>
      </c>
      <c r="H357" s="507" t="s">
        <v>1236</v>
      </c>
      <c r="I357" s="510">
        <v>22567</v>
      </c>
      <c r="J357" s="510">
        <v>1</v>
      </c>
      <c r="K357" s="511">
        <v>22567</v>
      </c>
    </row>
    <row r="358" spans="1:11" ht="14.4" customHeight="1" x14ac:dyDescent="0.3">
      <c r="A358" s="505" t="s">
        <v>443</v>
      </c>
      <c r="B358" s="506" t="s">
        <v>444</v>
      </c>
      <c r="C358" s="507" t="s">
        <v>451</v>
      </c>
      <c r="D358" s="508" t="s">
        <v>452</v>
      </c>
      <c r="E358" s="507" t="s">
        <v>529</v>
      </c>
      <c r="F358" s="508" t="s">
        <v>530</v>
      </c>
      <c r="G358" s="507" t="s">
        <v>1237</v>
      </c>
      <c r="H358" s="507" t="s">
        <v>1238</v>
      </c>
      <c r="I358" s="510">
        <v>202.39999389648437</v>
      </c>
      <c r="J358" s="510">
        <v>12</v>
      </c>
      <c r="K358" s="511">
        <v>2428.7999267578125</v>
      </c>
    </row>
    <row r="359" spans="1:11" ht="14.4" customHeight="1" x14ac:dyDescent="0.3">
      <c r="A359" s="505" t="s">
        <v>443</v>
      </c>
      <c r="B359" s="506" t="s">
        <v>444</v>
      </c>
      <c r="C359" s="507" t="s">
        <v>451</v>
      </c>
      <c r="D359" s="508" t="s">
        <v>452</v>
      </c>
      <c r="E359" s="507" t="s">
        <v>529</v>
      </c>
      <c r="F359" s="508" t="s">
        <v>530</v>
      </c>
      <c r="G359" s="507" t="s">
        <v>1239</v>
      </c>
      <c r="H359" s="507" t="s">
        <v>1240</v>
      </c>
      <c r="I359" s="510">
        <v>17946.7197265625</v>
      </c>
      <c r="J359" s="510">
        <v>2</v>
      </c>
      <c r="K359" s="511">
        <v>35893.439453125</v>
      </c>
    </row>
    <row r="360" spans="1:11" ht="14.4" customHeight="1" x14ac:dyDescent="0.3">
      <c r="A360" s="505" t="s">
        <v>443</v>
      </c>
      <c r="B360" s="506" t="s">
        <v>444</v>
      </c>
      <c r="C360" s="507" t="s">
        <v>451</v>
      </c>
      <c r="D360" s="508" t="s">
        <v>452</v>
      </c>
      <c r="E360" s="507" t="s">
        <v>529</v>
      </c>
      <c r="F360" s="508" t="s">
        <v>530</v>
      </c>
      <c r="G360" s="507" t="s">
        <v>1241</v>
      </c>
      <c r="H360" s="507" t="s">
        <v>1242</v>
      </c>
      <c r="I360" s="510">
        <v>1622.6199951171875</v>
      </c>
      <c r="J360" s="510">
        <v>1</v>
      </c>
      <c r="K360" s="511">
        <v>1622.6199951171875</v>
      </c>
    </row>
    <row r="361" spans="1:11" ht="14.4" customHeight="1" x14ac:dyDescent="0.3">
      <c r="A361" s="505" t="s">
        <v>443</v>
      </c>
      <c r="B361" s="506" t="s">
        <v>444</v>
      </c>
      <c r="C361" s="507" t="s">
        <v>451</v>
      </c>
      <c r="D361" s="508" t="s">
        <v>452</v>
      </c>
      <c r="E361" s="507" t="s">
        <v>529</v>
      </c>
      <c r="F361" s="508" t="s">
        <v>530</v>
      </c>
      <c r="G361" s="507" t="s">
        <v>1243</v>
      </c>
      <c r="H361" s="507" t="s">
        <v>1244</v>
      </c>
      <c r="I361" s="510">
        <v>1936</v>
      </c>
      <c r="J361" s="510">
        <v>1</v>
      </c>
      <c r="K361" s="511">
        <v>1936</v>
      </c>
    </row>
    <row r="362" spans="1:11" ht="14.4" customHeight="1" x14ac:dyDescent="0.3">
      <c r="A362" s="505" t="s">
        <v>443</v>
      </c>
      <c r="B362" s="506" t="s">
        <v>444</v>
      </c>
      <c r="C362" s="507" t="s">
        <v>451</v>
      </c>
      <c r="D362" s="508" t="s">
        <v>452</v>
      </c>
      <c r="E362" s="507" t="s">
        <v>529</v>
      </c>
      <c r="F362" s="508" t="s">
        <v>530</v>
      </c>
      <c r="G362" s="507" t="s">
        <v>1245</v>
      </c>
      <c r="H362" s="507" t="s">
        <v>1246</v>
      </c>
      <c r="I362" s="510">
        <v>1936</v>
      </c>
      <c r="J362" s="510">
        <v>2</v>
      </c>
      <c r="K362" s="511">
        <v>3872</v>
      </c>
    </row>
    <row r="363" spans="1:11" ht="14.4" customHeight="1" x14ac:dyDescent="0.3">
      <c r="A363" s="505" t="s">
        <v>443</v>
      </c>
      <c r="B363" s="506" t="s">
        <v>444</v>
      </c>
      <c r="C363" s="507" t="s">
        <v>451</v>
      </c>
      <c r="D363" s="508" t="s">
        <v>452</v>
      </c>
      <c r="E363" s="507" t="s">
        <v>529</v>
      </c>
      <c r="F363" s="508" t="s">
        <v>530</v>
      </c>
      <c r="G363" s="507" t="s">
        <v>1247</v>
      </c>
      <c r="H363" s="507" t="s">
        <v>1248</v>
      </c>
      <c r="I363" s="510">
        <v>3589.2099609375</v>
      </c>
      <c r="J363" s="510">
        <v>2</v>
      </c>
      <c r="K363" s="511">
        <v>7178.419921875</v>
      </c>
    </row>
    <row r="364" spans="1:11" ht="14.4" customHeight="1" x14ac:dyDescent="0.3">
      <c r="A364" s="505" t="s">
        <v>443</v>
      </c>
      <c r="B364" s="506" t="s">
        <v>444</v>
      </c>
      <c r="C364" s="507" t="s">
        <v>451</v>
      </c>
      <c r="D364" s="508" t="s">
        <v>452</v>
      </c>
      <c r="E364" s="507" t="s">
        <v>529</v>
      </c>
      <c r="F364" s="508" t="s">
        <v>530</v>
      </c>
      <c r="G364" s="507" t="s">
        <v>1249</v>
      </c>
      <c r="H364" s="507" t="s">
        <v>1250</v>
      </c>
      <c r="I364" s="510">
        <v>3589.2099609375</v>
      </c>
      <c r="J364" s="510">
        <v>2</v>
      </c>
      <c r="K364" s="511">
        <v>7178.419921875</v>
      </c>
    </row>
    <row r="365" spans="1:11" ht="14.4" customHeight="1" x14ac:dyDescent="0.3">
      <c r="A365" s="505" t="s">
        <v>443</v>
      </c>
      <c r="B365" s="506" t="s">
        <v>444</v>
      </c>
      <c r="C365" s="507" t="s">
        <v>451</v>
      </c>
      <c r="D365" s="508" t="s">
        <v>452</v>
      </c>
      <c r="E365" s="507" t="s">
        <v>529</v>
      </c>
      <c r="F365" s="508" t="s">
        <v>530</v>
      </c>
      <c r="G365" s="507" t="s">
        <v>1251</v>
      </c>
      <c r="H365" s="507" t="s">
        <v>1252</v>
      </c>
      <c r="I365" s="510">
        <v>5951.93017578125</v>
      </c>
      <c r="J365" s="510">
        <v>23</v>
      </c>
      <c r="K365" s="511">
        <v>136894.3837890625</v>
      </c>
    </row>
    <row r="366" spans="1:11" ht="14.4" customHeight="1" x14ac:dyDescent="0.3">
      <c r="A366" s="505" t="s">
        <v>443</v>
      </c>
      <c r="B366" s="506" t="s">
        <v>444</v>
      </c>
      <c r="C366" s="507" t="s">
        <v>451</v>
      </c>
      <c r="D366" s="508" t="s">
        <v>452</v>
      </c>
      <c r="E366" s="507" t="s">
        <v>529</v>
      </c>
      <c r="F366" s="508" t="s">
        <v>530</v>
      </c>
      <c r="G366" s="507" t="s">
        <v>1253</v>
      </c>
      <c r="H366" s="507" t="s">
        <v>1254</v>
      </c>
      <c r="I366" s="510">
        <v>23.700000762939453</v>
      </c>
      <c r="J366" s="510">
        <v>24</v>
      </c>
      <c r="K366" s="511">
        <v>568.84002685546875</v>
      </c>
    </row>
    <row r="367" spans="1:11" ht="14.4" customHeight="1" x14ac:dyDescent="0.3">
      <c r="A367" s="505" t="s">
        <v>443</v>
      </c>
      <c r="B367" s="506" t="s">
        <v>444</v>
      </c>
      <c r="C367" s="507" t="s">
        <v>451</v>
      </c>
      <c r="D367" s="508" t="s">
        <v>452</v>
      </c>
      <c r="E367" s="507" t="s">
        <v>529</v>
      </c>
      <c r="F367" s="508" t="s">
        <v>530</v>
      </c>
      <c r="G367" s="507" t="s">
        <v>1255</v>
      </c>
      <c r="H367" s="507" t="s">
        <v>1256</v>
      </c>
      <c r="I367" s="510">
        <v>1203.0899658203125</v>
      </c>
      <c r="J367" s="510">
        <v>2</v>
      </c>
      <c r="K367" s="511">
        <v>2406.179931640625</v>
      </c>
    </row>
    <row r="368" spans="1:11" ht="14.4" customHeight="1" x14ac:dyDescent="0.3">
      <c r="A368" s="505" t="s">
        <v>443</v>
      </c>
      <c r="B368" s="506" t="s">
        <v>444</v>
      </c>
      <c r="C368" s="507" t="s">
        <v>451</v>
      </c>
      <c r="D368" s="508" t="s">
        <v>452</v>
      </c>
      <c r="E368" s="507" t="s">
        <v>529</v>
      </c>
      <c r="F368" s="508" t="s">
        <v>530</v>
      </c>
      <c r="G368" s="507" t="s">
        <v>1257</v>
      </c>
      <c r="H368" s="507" t="s">
        <v>1258</v>
      </c>
      <c r="I368" s="510">
        <v>2546.7249755859375</v>
      </c>
      <c r="J368" s="510">
        <v>5</v>
      </c>
      <c r="K368" s="511">
        <v>12733.6201171875</v>
      </c>
    </row>
    <row r="369" spans="1:11" ht="14.4" customHeight="1" x14ac:dyDescent="0.3">
      <c r="A369" s="505" t="s">
        <v>443</v>
      </c>
      <c r="B369" s="506" t="s">
        <v>444</v>
      </c>
      <c r="C369" s="507" t="s">
        <v>451</v>
      </c>
      <c r="D369" s="508" t="s">
        <v>452</v>
      </c>
      <c r="E369" s="507" t="s">
        <v>529</v>
      </c>
      <c r="F369" s="508" t="s">
        <v>530</v>
      </c>
      <c r="G369" s="507" t="s">
        <v>1259</v>
      </c>
      <c r="H369" s="507" t="s">
        <v>1260</v>
      </c>
      <c r="I369" s="510">
        <v>2546.7228306361608</v>
      </c>
      <c r="J369" s="510">
        <v>21</v>
      </c>
      <c r="K369" s="511">
        <v>53481.189453125</v>
      </c>
    </row>
    <row r="370" spans="1:11" ht="14.4" customHeight="1" x14ac:dyDescent="0.3">
      <c r="A370" s="505" t="s">
        <v>443</v>
      </c>
      <c r="B370" s="506" t="s">
        <v>444</v>
      </c>
      <c r="C370" s="507" t="s">
        <v>451</v>
      </c>
      <c r="D370" s="508" t="s">
        <v>452</v>
      </c>
      <c r="E370" s="507" t="s">
        <v>529</v>
      </c>
      <c r="F370" s="508" t="s">
        <v>530</v>
      </c>
      <c r="G370" s="507" t="s">
        <v>1261</v>
      </c>
      <c r="H370" s="507" t="s">
        <v>1262</v>
      </c>
      <c r="I370" s="510">
        <v>2138.820068359375</v>
      </c>
      <c r="J370" s="510">
        <v>4</v>
      </c>
      <c r="K370" s="511">
        <v>8555.2802734375</v>
      </c>
    </row>
    <row r="371" spans="1:11" ht="14.4" customHeight="1" x14ac:dyDescent="0.3">
      <c r="A371" s="505" t="s">
        <v>443</v>
      </c>
      <c r="B371" s="506" t="s">
        <v>444</v>
      </c>
      <c r="C371" s="507" t="s">
        <v>451</v>
      </c>
      <c r="D371" s="508" t="s">
        <v>452</v>
      </c>
      <c r="E371" s="507" t="s">
        <v>529</v>
      </c>
      <c r="F371" s="508" t="s">
        <v>530</v>
      </c>
      <c r="G371" s="507" t="s">
        <v>1263</v>
      </c>
      <c r="H371" s="507" t="s">
        <v>1264</v>
      </c>
      <c r="I371" s="510">
        <v>3335.219970703125</v>
      </c>
      <c r="J371" s="510">
        <v>2</v>
      </c>
      <c r="K371" s="511">
        <v>6670.43994140625</v>
      </c>
    </row>
    <row r="372" spans="1:11" ht="14.4" customHeight="1" x14ac:dyDescent="0.3">
      <c r="A372" s="505" t="s">
        <v>443</v>
      </c>
      <c r="B372" s="506" t="s">
        <v>444</v>
      </c>
      <c r="C372" s="507" t="s">
        <v>451</v>
      </c>
      <c r="D372" s="508" t="s">
        <v>452</v>
      </c>
      <c r="E372" s="507" t="s">
        <v>529</v>
      </c>
      <c r="F372" s="508" t="s">
        <v>530</v>
      </c>
      <c r="G372" s="507" t="s">
        <v>1265</v>
      </c>
      <c r="H372" s="507" t="s">
        <v>1266</v>
      </c>
      <c r="I372" s="510">
        <v>3335.219970703125</v>
      </c>
      <c r="J372" s="510">
        <v>2</v>
      </c>
      <c r="K372" s="511">
        <v>6670.43994140625</v>
      </c>
    </row>
    <row r="373" spans="1:11" ht="14.4" customHeight="1" x14ac:dyDescent="0.3">
      <c r="A373" s="505" t="s">
        <v>443</v>
      </c>
      <c r="B373" s="506" t="s">
        <v>444</v>
      </c>
      <c r="C373" s="507" t="s">
        <v>451</v>
      </c>
      <c r="D373" s="508" t="s">
        <v>452</v>
      </c>
      <c r="E373" s="507" t="s">
        <v>529</v>
      </c>
      <c r="F373" s="508" t="s">
        <v>530</v>
      </c>
      <c r="G373" s="507" t="s">
        <v>1267</v>
      </c>
      <c r="H373" s="507" t="s">
        <v>1268</v>
      </c>
      <c r="I373" s="510">
        <v>2546.719970703125</v>
      </c>
      <c r="J373" s="510">
        <v>79</v>
      </c>
      <c r="K373" s="511">
        <v>201191.140625</v>
      </c>
    </row>
    <row r="374" spans="1:11" ht="14.4" customHeight="1" x14ac:dyDescent="0.3">
      <c r="A374" s="505" t="s">
        <v>443</v>
      </c>
      <c r="B374" s="506" t="s">
        <v>444</v>
      </c>
      <c r="C374" s="507" t="s">
        <v>451</v>
      </c>
      <c r="D374" s="508" t="s">
        <v>452</v>
      </c>
      <c r="E374" s="507" t="s">
        <v>529</v>
      </c>
      <c r="F374" s="508" t="s">
        <v>530</v>
      </c>
      <c r="G374" s="507" t="s">
        <v>1269</v>
      </c>
      <c r="H374" s="507" t="s">
        <v>1270</v>
      </c>
      <c r="I374" s="510">
        <v>2546.728312174479</v>
      </c>
      <c r="J374" s="510">
        <v>13</v>
      </c>
      <c r="K374" s="511">
        <v>33107.4208984375</v>
      </c>
    </row>
    <row r="375" spans="1:11" ht="14.4" customHeight="1" x14ac:dyDescent="0.3">
      <c r="A375" s="505" t="s">
        <v>443</v>
      </c>
      <c r="B375" s="506" t="s">
        <v>444</v>
      </c>
      <c r="C375" s="507" t="s">
        <v>451</v>
      </c>
      <c r="D375" s="508" t="s">
        <v>452</v>
      </c>
      <c r="E375" s="507" t="s">
        <v>529</v>
      </c>
      <c r="F375" s="508" t="s">
        <v>530</v>
      </c>
      <c r="G375" s="507" t="s">
        <v>1271</v>
      </c>
      <c r="H375" s="507" t="s">
        <v>1272</v>
      </c>
      <c r="I375" s="510">
        <v>12620.2998046875</v>
      </c>
      <c r="J375" s="510">
        <v>7</v>
      </c>
      <c r="K375" s="511">
        <v>88342.0986328125</v>
      </c>
    </row>
    <row r="376" spans="1:11" ht="14.4" customHeight="1" x14ac:dyDescent="0.3">
      <c r="A376" s="505" t="s">
        <v>443</v>
      </c>
      <c r="B376" s="506" t="s">
        <v>444</v>
      </c>
      <c r="C376" s="507" t="s">
        <v>451</v>
      </c>
      <c r="D376" s="508" t="s">
        <v>452</v>
      </c>
      <c r="E376" s="507" t="s">
        <v>529</v>
      </c>
      <c r="F376" s="508" t="s">
        <v>530</v>
      </c>
      <c r="G376" s="507" t="s">
        <v>1273</v>
      </c>
      <c r="H376" s="507" t="s">
        <v>1274</v>
      </c>
      <c r="I376" s="510">
        <v>2757.60009765625</v>
      </c>
      <c r="J376" s="510">
        <v>5</v>
      </c>
      <c r="K376" s="511">
        <v>13788</v>
      </c>
    </row>
    <row r="377" spans="1:11" ht="14.4" customHeight="1" x14ac:dyDescent="0.3">
      <c r="A377" s="505" t="s">
        <v>443</v>
      </c>
      <c r="B377" s="506" t="s">
        <v>444</v>
      </c>
      <c r="C377" s="507" t="s">
        <v>451</v>
      </c>
      <c r="D377" s="508" t="s">
        <v>452</v>
      </c>
      <c r="E377" s="507" t="s">
        <v>529</v>
      </c>
      <c r="F377" s="508" t="s">
        <v>530</v>
      </c>
      <c r="G377" s="507" t="s">
        <v>1275</v>
      </c>
      <c r="H377" s="507" t="s">
        <v>1276</v>
      </c>
      <c r="I377" s="510">
        <v>28459</v>
      </c>
      <c r="J377" s="510">
        <v>1</v>
      </c>
      <c r="K377" s="511">
        <v>28459</v>
      </c>
    </row>
    <row r="378" spans="1:11" ht="14.4" customHeight="1" x14ac:dyDescent="0.3">
      <c r="A378" s="505" t="s">
        <v>443</v>
      </c>
      <c r="B378" s="506" t="s">
        <v>444</v>
      </c>
      <c r="C378" s="507" t="s">
        <v>451</v>
      </c>
      <c r="D378" s="508" t="s">
        <v>452</v>
      </c>
      <c r="E378" s="507" t="s">
        <v>529</v>
      </c>
      <c r="F378" s="508" t="s">
        <v>530</v>
      </c>
      <c r="G378" s="507" t="s">
        <v>1277</v>
      </c>
      <c r="H378" s="507" t="s">
        <v>1278</v>
      </c>
      <c r="I378" s="510">
        <v>34230.05859375</v>
      </c>
      <c r="J378" s="510">
        <v>2</v>
      </c>
      <c r="K378" s="511">
        <v>68460.109375</v>
      </c>
    </row>
    <row r="379" spans="1:11" ht="14.4" customHeight="1" x14ac:dyDescent="0.3">
      <c r="A379" s="505" t="s">
        <v>443</v>
      </c>
      <c r="B379" s="506" t="s">
        <v>444</v>
      </c>
      <c r="C379" s="507" t="s">
        <v>451</v>
      </c>
      <c r="D379" s="508" t="s">
        <v>452</v>
      </c>
      <c r="E379" s="507" t="s">
        <v>529</v>
      </c>
      <c r="F379" s="508" t="s">
        <v>530</v>
      </c>
      <c r="G379" s="507" t="s">
        <v>1279</v>
      </c>
      <c r="H379" s="507" t="s">
        <v>1280</v>
      </c>
      <c r="I379" s="510">
        <v>4052.929931640625</v>
      </c>
      <c r="J379" s="510">
        <v>1</v>
      </c>
      <c r="K379" s="511">
        <v>4052.929931640625</v>
      </c>
    </row>
    <row r="380" spans="1:11" ht="14.4" customHeight="1" x14ac:dyDescent="0.3">
      <c r="A380" s="505" t="s">
        <v>443</v>
      </c>
      <c r="B380" s="506" t="s">
        <v>444</v>
      </c>
      <c r="C380" s="507" t="s">
        <v>451</v>
      </c>
      <c r="D380" s="508" t="s">
        <v>452</v>
      </c>
      <c r="E380" s="507" t="s">
        <v>529</v>
      </c>
      <c r="F380" s="508" t="s">
        <v>530</v>
      </c>
      <c r="G380" s="507" t="s">
        <v>1281</v>
      </c>
      <c r="H380" s="507" t="s">
        <v>1282</v>
      </c>
      <c r="I380" s="510">
        <v>2937.530029296875</v>
      </c>
      <c r="J380" s="510">
        <v>10</v>
      </c>
      <c r="K380" s="511">
        <v>29375.30029296875</v>
      </c>
    </row>
    <row r="381" spans="1:11" ht="14.4" customHeight="1" x14ac:dyDescent="0.3">
      <c r="A381" s="505" t="s">
        <v>443</v>
      </c>
      <c r="B381" s="506" t="s">
        <v>444</v>
      </c>
      <c r="C381" s="507" t="s">
        <v>451</v>
      </c>
      <c r="D381" s="508" t="s">
        <v>452</v>
      </c>
      <c r="E381" s="507" t="s">
        <v>529</v>
      </c>
      <c r="F381" s="508" t="s">
        <v>530</v>
      </c>
      <c r="G381" s="507" t="s">
        <v>1283</v>
      </c>
      <c r="H381" s="507" t="s">
        <v>1284</v>
      </c>
      <c r="I381" s="510">
        <v>2567.9483235677085</v>
      </c>
      <c r="J381" s="510">
        <v>15</v>
      </c>
      <c r="K381" s="511">
        <v>38582.88037109375</v>
      </c>
    </row>
    <row r="382" spans="1:11" ht="14.4" customHeight="1" x14ac:dyDescent="0.3">
      <c r="A382" s="505" t="s">
        <v>443</v>
      </c>
      <c r="B382" s="506" t="s">
        <v>444</v>
      </c>
      <c r="C382" s="507" t="s">
        <v>451</v>
      </c>
      <c r="D382" s="508" t="s">
        <v>452</v>
      </c>
      <c r="E382" s="507" t="s">
        <v>529</v>
      </c>
      <c r="F382" s="508" t="s">
        <v>530</v>
      </c>
      <c r="G382" s="507" t="s">
        <v>1285</v>
      </c>
      <c r="H382" s="507" t="s">
        <v>1286</v>
      </c>
      <c r="I382" s="510">
        <v>2546.719970703125</v>
      </c>
      <c r="J382" s="510">
        <v>1</v>
      </c>
      <c r="K382" s="511">
        <v>2546.719970703125</v>
      </c>
    </row>
    <row r="383" spans="1:11" ht="14.4" customHeight="1" x14ac:dyDescent="0.3">
      <c r="A383" s="505" t="s">
        <v>443</v>
      </c>
      <c r="B383" s="506" t="s">
        <v>444</v>
      </c>
      <c r="C383" s="507" t="s">
        <v>451</v>
      </c>
      <c r="D383" s="508" t="s">
        <v>452</v>
      </c>
      <c r="E383" s="507" t="s">
        <v>529</v>
      </c>
      <c r="F383" s="508" t="s">
        <v>530</v>
      </c>
      <c r="G383" s="507" t="s">
        <v>1287</v>
      </c>
      <c r="H383" s="507" t="s">
        <v>1288</v>
      </c>
      <c r="I383" s="510">
        <v>2546.719970703125</v>
      </c>
      <c r="J383" s="510">
        <v>59</v>
      </c>
      <c r="K383" s="511">
        <v>150256.66796875</v>
      </c>
    </row>
    <row r="384" spans="1:11" ht="14.4" customHeight="1" x14ac:dyDescent="0.3">
      <c r="A384" s="505" t="s">
        <v>443</v>
      </c>
      <c r="B384" s="506" t="s">
        <v>444</v>
      </c>
      <c r="C384" s="507" t="s">
        <v>451</v>
      </c>
      <c r="D384" s="508" t="s">
        <v>452</v>
      </c>
      <c r="E384" s="507" t="s">
        <v>529</v>
      </c>
      <c r="F384" s="508" t="s">
        <v>530</v>
      </c>
      <c r="G384" s="507" t="s">
        <v>1289</v>
      </c>
      <c r="H384" s="507" t="s">
        <v>1290</v>
      </c>
      <c r="I384" s="510">
        <v>2546.7224731445312</v>
      </c>
      <c r="J384" s="510">
        <v>5</v>
      </c>
      <c r="K384" s="511">
        <v>12733.610107421875</v>
      </c>
    </row>
    <row r="385" spans="1:11" ht="14.4" customHeight="1" x14ac:dyDescent="0.3">
      <c r="A385" s="505" t="s">
        <v>443</v>
      </c>
      <c r="B385" s="506" t="s">
        <v>444</v>
      </c>
      <c r="C385" s="507" t="s">
        <v>451</v>
      </c>
      <c r="D385" s="508" t="s">
        <v>452</v>
      </c>
      <c r="E385" s="507" t="s">
        <v>529</v>
      </c>
      <c r="F385" s="508" t="s">
        <v>530</v>
      </c>
      <c r="G385" s="507" t="s">
        <v>1291</v>
      </c>
      <c r="H385" s="507" t="s">
        <v>1292</v>
      </c>
      <c r="I385" s="510">
        <v>2546.719970703125</v>
      </c>
      <c r="J385" s="510">
        <v>1</v>
      </c>
      <c r="K385" s="511">
        <v>2546.719970703125</v>
      </c>
    </row>
    <row r="386" spans="1:11" ht="14.4" customHeight="1" x14ac:dyDescent="0.3">
      <c r="A386" s="505" t="s">
        <v>443</v>
      </c>
      <c r="B386" s="506" t="s">
        <v>444</v>
      </c>
      <c r="C386" s="507" t="s">
        <v>451</v>
      </c>
      <c r="D386" s="508" t="s">
        <v>452</v>
      </c>
      <c r="E386" s="507" t="s">
        <v>529</v>
      </c>
      <c r="F386" s="508" t="s">
        <v>530</v>
      </c>
      <c r="G386" s="507" t="s">
        <v>1293</v>
      </c>
      <c r="H386" s="507" t="s">
        <v>1294</v>
      </c>
      <c r="I386" s="510">
        <v>3037.7900390625</v>
      </c>
      <c r="J386" s="510">
        <v>139</v>
      </c>
      <c r="K386" s="511">
        <v>422252.814453125</v>
      </c>
    </row>
    <row r="387" spans="1:11" ht="14.4" customHeight="1" x14ac:dyDescent="0.3">
      <c r="A387" s="505" t="s">
        <v>443</v>
      </c>
      <c r="B387" s="506" t="s">
        <v>444</v>
      </c>
      <c r="C387" s="507" t="s">
        <v>451</v>
      </c>
      <c r="D387" s="508" t="s">
        <v>452</v>
      </c>
      <c r="E387" s="507" t="s">
        <v>529</v>
      </c>
      <c r="F387" s="508" t="s">
        <v>530</v>
      </c>
      <c r="G387" s="507" t="s">
        <v>1295</v>
      </c>
      <c r="H387" s="507" t="s">
        <v>1296</v>
      </c>
      <c r="I387" s="510">
        <v>17442.150390625</v>
      </c>
      <c r="J387" s="510">
        <v>1</v>
      </c>
      <c r="K387" s="511">
        <v>17442.150390625</v>
      </c>
    </row>
    <row r="388" spans="1:11" ht="14.4" customHeight="1" x14ac:dyDescent="0.3">
      <c r="A388" s="505" t="s">
        <v>443</v>
      </c>
      <c r="B388" s="506" t="s">
        <v>444</v>
      </c>
      <c r="C388" s="507" t="s">
        <v>451</v>
      </c>
      <c r="D388" s="508" t="s">
        <v>452</v>
      </c>
      <c r="E388" s="507" t="s">
        <v>529</v>
      </c>
      <c r="F388" s="508" t="s">
        <v>530</v>
      </c>
      <c r="G388" s="507" t="s">
        <v>1297</v>
      </c>
      <c r="H388" s="507" t="s">
        <v>1298</v>
      </c>
      <c r="I388" s="510">
        <v>5002.76318359375</v>
      </c>
      <c r="J388" s="510">
        <v>3</v>
      </c>
      <c r="K388" s="511">
        <v>15008.28955078125</v>
      </c>
    </row>
    <row r="389" spans="1:11" ht="14.4" customHeight="1" x14ac:dyDescent="0.3">
      <c r="A389" s="505" t="s">
        <v>443</v>
      </c>
      <c r="B389" s="506" t="s">
        <v>444</v>
      </c>
      <c r="C389" s="507" t="s">
        <v>451</v>
      </c>
      <c r="D389" s="508" t="s">
        <v>452</v>
      </c>
      <c r="E389" s="507" t="s">
        <v>1299</v>
      </c>
      <c r="F389" s="508" t="s">
        <v>1300</v>
      </c>
      <c r="G389" s="507" t="s">
        <v>1301</v>
      </c>
      <c r="H389" s="507" t="s">
        <v>1302</v>
      </c>
      <c r="I389" s="510">
        <v>2571.25</v>
      </c>
      <c r="J389" s="510">
        <v>2</v>
      </c>
      <c r="K389" s="511">
        <v>5142.5</v>
      </c>
    </row>
    <row r="390" spans="1:11" ht="14.4" customHeight="1" x14ac:dyDescent="0.3">
      <c r="A390" s="505" t="s">
        <v>443</v>
      </c>
      <c r="B390" s="506" t="s">
        <v>444</v>
      </c>
      <c r="C390" s="507" t="s">
        <v>451</v>
      </c>
      <c r="D390" s="508" t="s">
        <v>452</v>
      </c>
      <c r="E390" s="507" t="s">
        <v>1299</v>
      </c>
      <c r="F390" s="508" t="s">
        <v>1300</v>
      </c>
      <c r="G390" s="507" t="s">
        <v>1303</v>
      </c>
      <c r="H390" s="507" t="s">
        <v>1304</v>
      </c>
      <c r="I390" s="510">
        <v>38772.76171875</v>
      </c>
      <c r="J390" s="510">
        <v>1</v>
      </c>
      <c r="K390" s="511">
        <v>38772.76171875</v>
      </c>
    </row>
    <row r="391" spans="1:11" ht="14.4" customHeight="1" x14ac:dyDescent="0.3">
      <c r="A391" s="505" t="s">
        <v>443</v>
      </c>
      <c r="B391" s="506" t="s">
        <v>444</v>
      </c>
      <c r="C391" s="507" t="s">
        <v>451</v>
      </c>
      <c r="D391" s="508" t="s">
        <v>452</v>
      </c>
      <c r="E391" s="507" t="s">
        <v>1299</v>
      </c>
      <c r="F391" s="508" t="s">
        <v>1300</v>
      </c>
      <c r="G391" s="507" t="s">
        <v>1305</v>
      </c>
      <c r="H391" s="507" t="s">
        <v>1306</v>
      </c>
      <c r="I391" s="510">
        <v>51.909999847412109</v>
      </c>
      <c r="J391" s="510">
        <v>20</v>
      </c>
      <c r="K391" s="511">
        <v>1038.1800537109375</v>
      </c>
    </row>
    <row r="392" spans="1:11" ht="14.4" customHeight="1" x14ac:dyDescent="0.3">
      <c r="A392" s="505" t="s">
        <v>443</v>
      </c>
      <c r="B392" s="506" t="s">
        <v>444</v>
      </c>
      <c r="C392" s="507" t="s">
        <v>451</v>
      </c>
      <c r="D392" s="508" t="s">
        <v>452</v>
      </c>
      <c r="E392" s="507" t="s">
        <v>1299</v>
      </c>
      <c r="F392" s="508" t="s">
        <v>1300</v>
      </c>
      <c r="G392" s="507" t="s">
        <v>1307</v>
      </c>
      <c r="H392" s="507" t="s">
        <v>1308</v>
      </c>
      <c r="I392" s="510">
        <v>241.93499755859375</v>
      </c>
      <c r="J392" s="510">
        <v>60</v>
      </c>
      <c r="K392" s="511">
        <v>14702.48046875</v>
      </c>
    </row>
    <row r="393" spans="1:11" ht="14.4" customHeight="1" x14ac:dyDescent="0.3">
      <c r="A393" s="505" t="s">
        <v>443</v>
      </c>
      <c r="B393" s="506" t="s">
        <v>444</v>
      </c>
      <c r="C393" s="507" t="s">
        <v>451</v>
      </c>
      <c r="D393" s="508" t="s">
        <v>452</v>
      </c>
      <c r="E393" s="507" t="s">
        <v>1299</v>
      </c>
      <c r="F393" s="508" t="s">
        <v>1300</v>
      </c>
      <c r="G393" s="507" t="s">
        <v>1309</v>
      </c>
      <c r="H393" s="507" t="s">
        <v>1310</v>
      </c>
      <c r="I393" s="510">
        <v>3557.39990234375</v>
      </c>
      <c r="J393" s="510">
        <v>2</v>
      </c>
      <c r="K393" s="511">
        <v>7114.7998046875</v>
      </c>
    </row>
    <row r="394" spans="1:11" ht="14.4" customHeight="1" x14ac:dyDescent="0.3">
      <c r="A394" s="505" t="s">
        <v>443</v>
      </c>
      <c r="B394" s="506" t="s">
        <v>444</v>
      </c>
      <c r="C394" s="507" t="s">
        <v>451</v>
      </c>
      <c r="D394" s="508" t="s">
        <v>452</v>
      </c>
      <c r="E394" s="507" t="s">
        <v>1299</v>
      </c>
      <c r="F394" s="508" t="s">
        <v>1300</v>
      </c>
      <c r="G394" s="507" t="s">
        <v>1311</v>
      </c>
      <c r="H394" s="507" t="s">
        <v>1312</v>
      </c>
      <c r="I394" s="510">
        <v>483.239990234375</v>
      </c>
      <c r="J394" s="510">
        <v>25</v>
      </c>
      <c r="K394" s="511">
        <v>12081</v>
      </c>
    </row>
    <row r="395" spans="1:11" ht="14.4" customHeight="1" x14ac:dyDescent="0.3">
      <c r="A395" s="505" t="s">
        <v>443</v>
      </c>
      <c r="B395" s="506" t="s">
        <v>444</v>
      </c>
      <c r="C395" s="507" t="s">
        <v>451</v>
      </c>
      <c r="D395" s="508" t="s">
        <v>452</v>
      </c>
      <c r="E395" s="507" t="s">
        <v>1299</v>
      </c>
      <c r="F395" s="508" t="s">
        <v>1300</v>
      </c>
      <c r="G395" s="507" t="s">
        <v>1313</v>
      </c>
      <c r="H395" s="507" t="s">
        <v>1314</v>
      </c>
      <c r="I395" s="510">
        <v>784.08001708984375</v>
      </c>
      <c r="J395" s="510">
        <v>2</v>
      </c>
      <c r="K395" s="511">
        <v>1568.1600341796875</v>
      </c>
    </row>
    <row r="396" spans="1:11" ht="14.4" customHeight="1" x14ac:dyDescent="0.3">
      <c r="A396" s="505" t="s">
        <v>443</v>
      </c>
      <c r="B396" s="506" t="s">
        <v>444</v>
      </c>
      <c r="C396" s="507" t="s">
        <v>451</v>
      </c>
      <c r="D396" s="508" t="s">
        <v>452</v>
      </c>
      <c r="E396" s="507" t="s">
        <v>1299</v>
      </c>
      <c r="F396" s="508" t="s">
        <v>1300</v>
      </c>
      <c r="G396" s="507" t="s">
        <v>1315</v>
      </c>
      <c r="H396" s="507" t="s">
        <v>1316</v>
      </c>
      <c r="I396" s="510">
        <v>0.25</v>
      </c>
      <c r="J396" s="510">
        <v>18000</v>
      </c>
      <c r="K396" s="511">
        <v>4530.2098693847656</v>
      </c>
    </row>
    <row r="397" spans="1:11" ht="14.4" customHeight="1" x14ac:dyDescent="0.3">
      <c r="A397" s="505" t="s">
        <v>443</v>
      </c>
      <c r="B397" s="506" t="s">
        <v>444</v>
      </c>
      <c r="C397" s="507" t="s">
        <v>451</v>
      </c>
      <c r="D397" s="508" t="s">
        <v>452</v>
      </c>
      <c r="E397" s="507" t="s">
        <v>1299</v>
      </c>
      <c r="F397" s="508" t="s">
        <v>1300</v>
      </c>
      <c r="G397" s="507" t="s">
        <v>1317</v>
      </c>
      <c r="H397" s="507" t="s">
        <v>1318</v>
      </c>
      <c r="I397" s="510">
        <v>1.4950000047683716</v>
      </c>
      <c r="J397" s="510">
        <v>1250</v>
      </c>
      <c r="K397" s="511">
        <v>1871.9200134277344</v>
      </c>
    </row>
    <row r="398" spans="1:11" ht="14.4" customHeight="1" x14ac:dyDescent="0.3">
      <c r="A398" s="505" t="s">
        <v>443</v>
      </c>
      <c r="B398" s="506" t="s">
        <v>444</v>
      </c>
      <c r="C398" s="507" t="s">
        <v>451</v>
      </c>
      <c r="D398" s="508" t="s">
        <v>452</v>
      </c>
      <c r="E398" s="507" t="s">
        <v>1299</v>
      </c>
      <c r="F398" s="508" t="s">
        <v>1300</v>
      </c>
      <c r="G398" s="507" t="s">
        <v>1319</v>
      </c>
      <c r="H398" s="507" t="s">
        <v>1320</v>
      </c>
      <c r="I398" s="510">
        <v>1.2899999618530273</v>
      </c>
      <c r="J398" s="510">
        <v>500</v>
      </c>
      <c r="K398" s="511">
        <v>646.1400146484375</v>
      </c>
    </row>
    <row r="399" spans="1:11" ht="14.4" customHeight="1" x14ac:dyDescent="0.3">
      <c r="A399" s="505" t="s">
        <v>443</v>
      </c>
      <c r="B399" s="506" t="s">
        <v>444</v>
      </c>
      <c r="C399" s="507" t="s">
        <v>451</v>
      </c>
      <c r="D399" s="508" t="s">
        <v>452</v>
      </c>
      <c r="E399" s="507" t="s">
        <v>1299</v>
      </c>
      <c r="F399" s="508" t="s">
        <v>1300</v>
      </c>
      <c r="G399" s="507" t="s">
        <v>1321</v>
      </c>
      <c r="H399" s="507" t="s">
        <v>1322</v>
      </c>
      <c r="I399" s="510">
        <v>1.2999999523162842</v>
      </c>
      <c r="J399" s="510">
        <v>500</v>
      </c>
      <c r="K399" s="511">
        <v>648.55999755859375</v>
      </c>
    </row>
    <row r="400" spans="1:11" ht="14.4" customHeight="1" x14ac:dyDescent="0.3">
      <c r="A400" s="505" t="s">
        <v>443</v>
      </c>
      <c r="B400" s="506" t="s">
        <v>444</v>
      </c>
      <c r="C400" s="507" t="s">
        <v>451</v>
      </c>
      <c r="D400" s="508" t="s">
        <v>452</v>
      </c>
      <c r="E400" s="507" t="s">
        <v>1299</v>
      </c>
      <c r="F400" s="508" t="s">
        <v>1300</v>
      </c>
      <c r="G400" s="507" t="s">
        <v>1323</v>
      </c>
      <c r="H400" s="507" t="s">
        <v>1324</v>
      </c>
      <c r="I400" s="510">
        <v>3129.06005859375</v>
      </c>
      <c r="J400" s="510">
        <v>1</v>
      </c>
      <c r="K400" s="511">
        <v>3129.06005859375</v>
      </c>
    </row>
    <row r="401" spans="1:11" ht="14.4" customHeight="1" x14ac:dyDescent="0.3">
      <c r="A401" s="505" t="s">
        <v>443</v>
      </c>
      <c r="B401" s="506" t="s">
        <v>444</v>
      </c>
      <c r="C401" s="507" t="s">
        <v>451</v>
      </c>
      <c r="D401" s="508" t="s">
        <v>452</v>
      </c>
      <c r="E401" s="507" t="s">
        <v>1299</v>
      </c>
      <c r="F401" s="508" t="s">
        <v>1300</v>
      </c>
      <c r="G401" s="507" t="s">
        <v>1325</v>
      </c>
      <c r="H401" s="507" t="s">
        <v>1326</v>
      </c>
      <c r="I401" s="510">
        <v>1.559999942779541</v>
      </c>
      <c r="J401" s="510">
        <v>1000</v>
      </c>
      <c r="K401" s="511">
        <v>1558.8900146484375</v>
      </c>
    </row>
    <row r="402" spans="1:11" ht="14.4" customHeight="1" x14ac:dyDescent="0.3">
      <c r="A402" s="505" t="s">
        <v>443</v>
      </c>
      <c r="B402" s="506" t="s">
        <v>444</v>
      </c>
      <c r="C402" s="507" t="s">
        <v>451</v>
      </c>
      <c r="D402" s="508" t="s">
        <v>452</v>
      </c>
      <c r="E402" s="507" t="s">
        <v>1299</v>
      </c>
      <c r="F402" s="508" t="s">
        <v>1300</v>
      </c>
      <c r="G402" s="507" t="s">
        <v>1327</v>
      </c>
      <c r="H402" s="507" t="s">
        <v>1328</v>
      </c>
      <c r="I402" s="510">
        <v>0.43999999761581421</v>
      </c>
      <c r="J402" s="510">
        <v>300</v>
      </c>
      <c r="K402" s="511">
        <v>130.67999267578125</v>
      </c>
    </row>
    <row r="403" spans="1:11" ht="14.4" customHeight="1" x14ac:dyDescent="0.3">
      <c r="A403" s="505" t="s">
        <v>443</v>
      </c>
      <c r="B403" s="506" t="s">
        <v>444</v>
      </c>
      <c r="C403" s="507" t="s">
        <v>451</v>
      </c>
      <c r="D403" s="508" t="s">
        <v>452</v>
      </c>
      <c r="E403" s="507" t="s">
        <v>1299</v>
      </c>
      <c r="F403" s="508" t="s">
        <v>1300</v>
      </c>
      <c r="G403" s="507" t="s">
        <v>1329</v>
      </c>
      <c r="H403" s="507" t="s">
        <v>1330</v>
      </c>
      <c r="I403" s="510">
        <v>0.18000000715255737</v>
      </c>
      <c r="J403" s="510">
        <v>2000</v>
      </c>
      <c r="K403" s="511">
        <v>355.260009765625</v>
      </c>
    </row>
    <row r="404" spans="1:11" ht="14.4" customHeight="1" x14ac:dyDescent="0.3">
      <c r="A404" s="505" t="s">
        <v>443</v>
      </c>
      <c r="B404" s="506" t="s">
        <v>444</v>
      </c>
      <c r="C404" s="507" t="s">
        <v>451</v>
      </c>
      <c r="D404" s="508" t="s">
        <v>452</v>
      </c>
      <c r="E404" s="507" t="s">
        <v>1299</v>
      </c>
      <c r="F404" s="508" t="s">
        <v>1300</v>
      </c>
      <c r="G404" s="507" t="s">
        <v>1331</v>
      </c>
      <c r="H404" s="507" t="s">
        <v>1332</v>
      </c>
      <c r="I404" s="510">
        <v>2.6400001049041748</v>
      </c>
      <c r="J404" s="510">
        <v>1536</v>
      </c>
      <c r="K404" s="511">
        <v>4053.5</v>
      </c>
    </row>
    <row r="405" spans="1:11" ht="14.4" customHeight="1" x14ac:dyDescent="0.3">
      <c r="A405" s="505" t="s">
        <v>443</v>
      </c>
      <c r="B405" s="506" t="s">
        <v>444</v>
      </c>
      <c r="C405" s="507" t="s">
        <v>451</v>
      </c>
      <c r="D405" s="508" t="s">
        <v>452</v>
      </c>
      <c r="E405" s="507" t="s">
        <v>1299</v>
      </c>
      <c r="F405" s="508" t="s">
        <v>1300</v>
      </c>
      <c r="G405" s="507" t="s">
        <v>1333</v>
      </c>
      <c r="H405" s="507" t="s">
        <v>1334</v>
      </c>
      <c r="I405" s="510">
        <v>3.4200000762939453</v>
      </c>
      <c r="J405" s="510">
        <v>1920</v>
      </c>
      <c r="K405" s="511">
        <v>6570.2998046875</v>
      </c>
    </row>
    <row r="406" spans="1:11" ht="14.4" customHeight="1" x14ac:dyDescent="0.3">
      <c r="A406" s="505" t="s">
        <v>443</v>
      </c>
      <c r="B406" s="506" t="s">
        <v>444</v>
      </c>
      <c r="C406" s="507" t="s">
        <v>451</v>
      </c>
      <c r="D406" s="508" t="s">
        <v>452</v>
      </c>
      <c r="E406" s="507" t="s">
        <v>1299</v>
      </c>
      <c r="F406" s="508" t="s">
        <v>1300</v>
      </c>
      <c r="G406" s="507" t="s">
        <v>1335</v>
      </c>
      <c r="H406" s="507" t="s">
        <v>1336</v>
      </c>
      <c r="I406" s="510">
        <v>3.9700000286102295</v>
      </c>
      <c r="J406" s="510">
        <v>4500</v>
      </c>
      <c r="K406" s="511">
        <v>17882</v>
      </c>
    </row>
    <row r="407" spans="1:11" ht="14.4" customHeight="1" x14ac:dyDescent="0.3">
      <c r="A407" s="505" t="s">
        <v>443</v>
      </c>
      <c r="B407" s="506" t="s">
        <v>444</v>
      </c>
      <c r="C407" s="507" t="s">
        <v>451</v>
      </c>
      <c r="D407" s="508" t="s">
        <v>452</v>
      </c>
      <c r="E407" s="507" t="s">
        <v>1299</v>
      </c>
      <c r="F407" s="508" t="s">
        <v>1300</v>
      </c>
      <c r="G407" s="507" t="s">
        <v>1337</v>
      </c>
      <c r="H407" s="507" t="s">
        <v>1338</v>
      </c>
      <c r="I407" s="510">
        <v>0.2800000011920929</v>
      </c>
      <c r="J407" s="510">
        <v>12000</v>
      </c>
      <c r="K407" s="511">
        <v>3337.6999206542969</v>
      </c>
    </row>
    <row r="408" spans="1:11" ht="14.4" customHeight="1" x14ac:dyDescent="0.3">
      <c r="A408" s="505" t="s">
        <v>443</v>
      </c>
      <c r="B408" s="506" t="s">
        <v>444</v>
      </c>
      <c r="C408" s="507" t="s">
        <v>451</v>
      </c>
      <c r="D408" s="508" t="s">
        <v>452</v>
      </c>
      <c r="E408" s="507" t="s">
        <v>1299</v>
      </c>
      <c r="F408" s="508" t="s">
        <v>1300</v>
      </c>
      <c r="G408" s="507" t="s">
        <v>1339</v>
      </c>
      <c r="H408" s="507" t="s">
        <v>1340</v>
      </c>
      <c r="I408" s="510">
        <v>0.41999998688697815</v>
      </c>
      <c r="J408" s="510">
        <v>5000</v>
      </c>
      <c r="K408" s="511">
        <v>2117.5</v>
      </c>
    </row>
    <row r="409" spans="1:11" ht="14.4" customHeight="1" x14ac:dyDescent="0.3">
      <c r="A409" s="505" t="s">
        <v>443</v>
      </c>
      <c r="B409" s="506" t="s">
        <v>444</v>
      </c>
      <c r="C409" s="507" t="s">
        <v>451</v>
      </c>
      <c r="D409" s="508" t="s">
        <v>452</v>
      </c>
      <c r="E409" s="507" t="s">
        <v>1299</v>
      </c>
      <c r="F409" s="508" t="s">
        <v>1300</v>
      </c>
      <c r="G409" s="507" t="s">
        <v>1341</v>
      </c>
      <c r="H409" s="507" t="s">
        <v>1342</v>
      </c>
      <c r="I409" s="510">
        <v>0.41999998688697815</v>
      </c>
      <c r="J409" s="510">
        <v>2000</v>
      </c>
      <c r="K409" s="511">
        <v>847</v>
      </c>
    </row>
    <row r="410" spans="1:11" ht="14.4" customHeight="1" x14ac:dyDescent="0.3">
      <c r="A410" s="505" t="s">
        <v>443</v>
      </c>
      <c r="B410" s="506" t="s">
        <v>444</v>
      </c>
      <c r="C410" s="507" t="s">
        <v>451</v>
      </c>
      <c r="D410" s="508" t="s">
        <v>452</v>
      </c>
      <c r="E410" s="507" t="s">
        <v>1299</v>
      </c>
      <c r="F410" s="508" t="s">
        <v>1300</v>
      </c>
      <c r="G410" s="507" t="s">
        <v>1343</v>
      </c>
      <c r="H410" s="507" t="s">
        <v>1344</v>
      </c>
      <c r="I410" s="510">
        <v>0.15888888637224832</v>
      </c>
      <c r="J410" s="510">
        <v>87000</v>
      </c>
      <c r="K410" s="511">
        <v>13626.740173339844</v>
      </c>
    </row>
    <row r="411" spans="1:11" ht="14.4" customHeight="1" x14ac:dyDescent="0.3">
      <c r="A411" s="505" t="s">
        <v>443</v>
      </c>
      <c r="B411" s="506" t="s">
        <v>444</v>
      </c>
      <c r="C411" s="507" t="s">
        <v>451</v>
      </c>
      <c r="D411" s="508" t="s">
        <v>452</v>
      </c>
      <c r="E411" s="507" t="s">
        <v>1299</v>
      </c>
      <c r="F411" s="508" t="s">
        <v>1300</v>
      </c>
      <c r="G411" s="507" t="s">
        <v>1345</v>
      </c>
      <c r="H411" s="507" t="s">
        <v>1346</v>
      </c>
      <c r="I411" s="510">
        <v>2.4100000858306885</v>
      </c>
      <c r="J411" s="510">
        <v>960</v>
      </c>
      <c r="K411" s="511">
        <v>2312.31005859375</v>
      </c>
    </row>
    <row r="412" spans="1:11" ht="14.4" customHeight="1" x14ac:dyDescent="0.3">
      <c r="A412" s="505" t="s">
        <v>443</v>
      </c>
      <c r="B412" s="506" t="s">
        <v>444</v>
      </c>
      <c r="C412" s="507" t="s">
        <v>451</v>
      </c>
      <c r="D412" s="508" t="s">
        <v>452</v>
      </c>
      <c r="E412" s="507" t="s">
        <v>1299</v>
      </c>
      <c r="F412" s="508" t="s">
        <v>1300</v>
      </c>
      <c r="G412" s="507" t="s">
        <v>1347</v>
      </c>
      <c r="H412" s="507" t="s">
        <v>1348</v>
      </c>
      <c r="I412" s="510">
        <v>1.4500000476837158</v>
      </c>
      <c r="J412" s="510">
        <v>5000</v>
      </c>
      <c r="K412" s="511">
        <v>7230.94970703125</v>
      </c>
    </row>
    <row r="413" spans="1:11" ht="14.4" customHeight="1" x14ac:dyDescent="0.3">
      <c r="A413" s="505" t="s">
        <v>443</v>
      </c>
      <c r="B413" s="506" t="s">
        <v>444</v>
      </c>
      <c r="C413" s="507" t="s">
        <v>451</v>
      </c>
      <c r="D413" s="508" t="s">
        <v>452</v>
      </c>
      <c r="E413" s="507" t="s">
        <v>1299</v>
      </c>
      <c r="F413" s="508" t="s">
        <v>1300</v>
      </c>
      <c r="G413" s="507" t="s">
        <v>1349</v>
      </c>
      <c r="H413" s="507" t="s">
        <v>1350</v>
      </c>
      <c r="I413" s="510">
        <v>0.11999999731779099</v>
      </c>
      <c r="J413" s="510">
        <v>14000</v>
      </c>
      <c r="K413" s="511">
        <v>1738.0399780273437</v>
      </c>
    </row>
    <row r="414" spans="1:11" ht="14.4" customHeight="1" x14ac:dyDescent="0.3">
      <c r="A414" s="505" t="s">
        <v>443</v>
      </c>
      <c r="B414" s="506" t="s">
        <v>444</v>
      </c>
      <c r="C414" s="507" t="s">
        <v>451</v>
      </c>
      <c r="D414" s="508" t="s">
        <v>452</v>
      </c>
      <c r="E414" s="507" t="s">
        <v>1299</v>
      </c>
      <c r="F414" s="508" t="s">
        <v>1300</v>
      </c>
      <c r="G414" s="507" t="s">
        <v>1351</v>
      </c>
      <c r="H414" s="507" t="s">
        <v>1352</v>
      </c>
      <c r="I414" s="510">
        <v>87</v>
      </c>
      <c r="J414" s="510">
        <v>4</v>
      </c>
      <c r="K414" s="511">
        <v>348</v>
      </c>
    </row>
    <row r="415" spans="1:11" ht="14.4" customHeight="1" x14ac:dyDescent="0.3">
      <c r="A415" s="505" t="s">
        <v>443</v>
      </c>
      <c r="B415" s="506" t="s">
        <v>444</v>
      </c>
      <c r="C415" s="507" t="s">
        <v>451</v>
      </c>
      <c r="D415" s="508" t="s">
        <v>452</v>
      </c>
      <c r="E415" s="507" t="s">
        <v>1299</v>
      </c>
      <c r="F415" s="508" t="s">
        <v>1300</v>
      </c>
      <c r="G415" s="507" t="s">
        <v>1353</v>
      </c>
      <c r="H415" s="507" t="s">
        <v>1354</v>
      </c>
      <c r="I415" s="510">
        <v>3.630000114440918</v>
      </c>
      <c r="J415" s="510">
        <v>400</v>
      </c>
      <c r="K415" s="511">
        <v>1450.7900390625</v>
      </c>
    </row>
    <row r="416" spans="1:11" ht="14.4" customHeight="1" x14ac:dyDescent="0.3">
      <c r="A416" s="505" t="s">
        <v>443</v>
      </c>
      <c r="B416" s="506" t="s">
        <v>444</v>
      </c>
      <c r="C416" s="507" t="s">
        <v>451</v>
      </c>
      <c r="D416" s="508" t="s">
        <v>452</v>
      </c>
      <c r="E416" s="507" t="s">
        <v>1299</v>
      </c>
      <c r="F416" s="508" t="s">
        <v>1300</v>
      </c>
      <c r="G416" s="507" t="s">
        <v>1355</v>
      </c>
      <c r="H416" s="507" t="s">
        <v>1356</v>
      </c>
      <c r="I416" s="510">
        <v>3.3900001049041748</v>
      </c>
      <c r="J416" s="510">
        <v>400</v>
      </c>
      <c r="K416" s="511">
        <v>1354.22998046875</v>
      </c>
    </row>
    <row r="417" spans="1:11" ht="14.4" customHeight="1" x14ac:dyDescent="0.3">
      <c r="A417" s="505" t="s">
        <v>443</v>
      </c>
      <c r="B417" s="506" t="s">
        <v>444</v>
      </c>
      <c r="C417" s="507" t="s">
        <v>451</v>
      </c>
      <c r="D417" s="508" t="s">
        <v>452</v>
      </c>
      <c r="E417" s="507" t="s">
        <v>1299</v>
      </c>
      <c r="F417" s="508" t="s">
        <v>1300</v>
      </c>
      <c r="G417" s="507" t="s">
        <v>1357</v>
      </c>
      <c r="H417" s="507" t="s">
        <v>1358</v>
      </c>
      <c r="I417" s="510">
        <v>2.5899999141693115</v>
      </c>
      <c r="J417" s="510">
        <v>1500</v>
      </c>
      <c r="K417" s="511">
        <v>3880.469970703125</v>
      </c>
    </row>
    <row r="418" spans="1:11" ht="14.4" customHeight="1" x14ac:dyDescent="0.3">
      <c r="A418" s="505" t="s">
        <v>443</v>
      </c>
      <c r="B418" s="506" t="s">
        <v>444</v>
      </c>
      <c r="C418" s="507" t="s">
        <v>451</v>
      </c>
      <c r="D418" s="508" t="s">
        <v>452</v>
      </c>
      <c r="E418" s="507" t="s">
        <v>1299</v>
      </c>
      <c r="F418" s="508" t="s">
        <v>1300</v>
      </c>
      <c r="G418" s="507" t="s">
        <v>1359</v>
      </c>
      <c r="H418" s="507" t="s">
        <v>1360</v>
      </c>
      <c r="I418" s="510">
        <v>2.4200000762939453</v>
      </c>
      <c r="J418" s="510">
        <v>500</v>
      </c>
      <c r="K418" s="511">
        <v>1207.5799560546875</v>
      </c>
    </row>
    <row r="419" spans="1:11" ht="14.4" customHeight="1" x14ac:dyDescent="0.3">
      <c r="A419" s="505" t="s">
        <v>443</v>
      </c>
      <c r="B419" s="506" t="s">
        <v>444</v>
      </c>
      <c r="C419" s="507" t="s">
        <v>451</v>
      </c>
      <c r="D419" s="508" t="s">
        <v>452</v>
      </c>
      <c r="E419" s="507" t="s">
        <v>1299</v>
      </c>
      <c r="F419" s="508" t="s">
        <v>1300</v>
      </c>
      <c r="G419" s="507" t="s">
        <v>1361</v>
      </c>
      <c r="H419" s="507" t="s">
        <v>1362</v>
      </c>
      <c r="I419" s="510">
        <v>2.809999942779541</v>
      </c>
      <c r="J419" s="510">
        <v>13000</v>
      </c>
      <c r="K419" s="511">
        <v>36540.791015625</v>
      </c>
    </row>
    <row r="420" spans="1:11" ht="14.4" customHeight="1" x14ac:dyDescent="0.3">
      <c r="A420" s="505" t="s">
        <v>443</v>
      </c>
      <c r="B420" s="506" t="s">
        <v>444</v>
      </c>
      <c r="C420" s="507" t="s">
        <v>451</v>
      </c>
      <c r="D420" s="508" t="s">
        <v>452</v>
      </c>
      <c r="E420" s="507" t="s">
        <v>1299</v>
      </c>
      <c r="F420" s="508" t="s">
        <v>1300</v>
      </c>
      <c r="G420" s="507" t="s">
        <v>1363</v>
      </c>
      <c r="H420" s="507" t="s">
        <v>1364</v>
      </c>
      <c r="I420" s="510">
        <v>0.8399999737739563</v>
      </c>
      <c r="J420" s="510">
        <v>5000</v>
      </c>
      <c r="K420" s="511">
        <v>4198.699951171875</v>
      </c>
    </row>
    <row r="421" spans="1:11" ht="14.4" customHeight="1" x14ac:dyDescent="0.3">
      <c r="A421" s="505" t="s">
        <v>443</v>
      </c>
      <c r="B421" s="506" t="s">
        <v>444</v>
      </c>
      <c r="C421" s="507" t="s">
        <v>451</v>
      </c>
      <c r="D421" s="508" t="s">
        <v>452</v>
      </c>
      <c r="E421" s="507" t="s">
        <v>1299</v>
      </c>
      <c r="F421" s="508" t="s">
        <v>1300</v>
      </c>
      <c r="G421" s="507" t="s">
        <v>1365</v>
      </c>
      <c r="H421" s="507" t="s">
        <v>1366</v>
      </c>
      <c r="I421" s="510">
        <v>1.1100000143051147</v>
      </c>
      <c r="J421" s="510">
        <v>34860</v>
      </c>
      <c r="K421" s="511">
        <v>38763.969696044922</v>
      </c>
    </row>
    <row r="422" spans="1:11" ht="14.4" customHeight="1" x14ac:dyDescent="0.3">
      <c r="A422" s="505" t="s">
        <v>443</v>
      </c>
      <c r="B422" s="506" t="s">
        <v>444</v>
      </c>
      <c r="C422" s="507" t="s">
        <v>451</v>
      </c>
      <c r="D422" s="508" t="s">
        <v>452</v>
      </c>
      <c r="E422" s="507" t="s">
        <v>1299</v>
      </c>
      <c r="F422" s="508" t="s">
        <v>1300</v>
      </c>
      <c r="G422" s="507" t="s">
        <v>1367</v>
      </c>
      <c r="H422" s="507" t="s">
        <v>1368</v>
      </c>
      <c r="I422" s="510">
        <v>1.2599999904632568</v>
      </c>
      <c r="J422" s="510">
        <v>4800</v>
      </c>
      <c r="K422" s="511">
        <v>6040.31982421875</v>
      </c>
    </row>
    <row r="423" spans="1:11" ht="14.4" customHeight="1" x14ac:dyDescent="0.3">
      <c r="A423" s="505" t="s">
        <v>443</v>
      </c>
      <c r="B423" s="506" t="s">
        <v>444</v>
      </c>
      <c r="C423" s="507" t="s">
        <v>451</v>
      </c>
      <c r="D423" s="508" t="s">
        <v>452</v>
      </c>
      <c r="E423" s="507" t="s">
        <v>1299</v>
      </c>
      <c r="F423" s="508" t="s">
        <v>1300</v>
      </c>
      <c r="G423" s="507" t="s">
        <v>1369</v>
      </c>
      <c r="H423" s="507" t="s">
        <v>1370</v>
      </c>
      <c r="I423" s="510">
        <v>2.8139999866485597</v>
      </c>
      <c r="J423" s="510">
        <v>2300</v>
      </c>
      <c r="K423" s="511">
        <v>6485.4000244140625</v>
      </c>
    </row>
    <row r="424" spans="1:11" ht="14.4" customHeight="1" x14ac:dyDescent="0.3">
      <c r="A424" s="505" t="s">
        <v>443</v>
      </c>
      <c r="B424" s="506" t="s">
        <v>444</v>
      </c>
      <c r="C424" s="507" t="s">
        <v>451</v>
      </c>
      <c r="D424" s="508" t="s">
        <v>452</v>
      </c>
      <c r="E424" s="507" t="s">
        <v>1299</v>
      </c>
      <c r="F424" s="508" t="s">
        <v>1300</v>
      </c>
      <c r="G424" s="507" t="s">
        <v>1371</v>
      </c>
      <c r="H424" s="507" t="s">
        <v>1372</v>
      </c>
      <c r="I424" s="510">
        <v>9.7600002288818359</v>
      </c>
      <c r="J424" s="510">
        <v>500</v>
      </c>
      <c r="K424" s="511">
        <v>4881.409912109375</v>
      </c>
    </row>
    <row r="425" spans="1:11" ht="14.4" customHeight="1" x14ac:dyDescent="0.3">
      <c r="A425" s="505" t="s">
        <v>443</v>
      </c>
      <c r="B425" s="506" t="s">
        <v>444</v>
      </c>
      <c r="C425" s="507" t="s">
        <v>451</v>
      </c>
      <c r="D425" s="508" t="s">
        <v>452</v>
      </c>
      <c r="E425" s="507" t="s">
        <v>1299</v>
      </c>
      <c r="F425" s="508" t="s">
        <v>1300</v>
      </c>
      <c r="G425" s="507" t="s">
        <v>1373</v>
      </c>
      <c r="H425" s="507" t="s">
        <v>1374</v>
      </c>
      <c r="I425" s="510">
        <v>9.3100004196166992</v>
      </c>
      <c r="J425" s="510">
        <v>1080</v>
      </c>
      <c r="K425" s="511">
        <v>10056.099853515625</v>
      </c>
    </row>
    <row r="426" spans="1:11" ht="14.4" customHeight="1" x14ac:dyDescent="0.3">
      <c r="A426" s="505" t="s">
        <v>443</v>
      </c>
      <c r="B426" s="506" t="s">
        <v>444</v>
      </c>
      <c r="C426" s="507" t="s">
        <v>451</v>
      </c>
      <c r="D426" s="508" t="s">
        <v>452</v>
      </c>
      <c r="E426" s="507" t="s">
        <v>1375</v>
      </c>
      <c r="F426" s="508" t="s">
        <v>1376</v>
      </c>
      <c r="G426" s="507" t="s">
        <v>1377</v>
      </c>
      <c r="H426" s="507" t="s">
        <v>1378</v>
      </c>
      <c r="I426" s="510">
        <v>0.50999999046325684</v>
      </c>
      <c r="J426" s="510">
        <v>1800</v>
      </c>
      <c r="K426" s="511">
        <v>918</v>
      </c>
    </row>
    <row r="427" spans="1:11" ht="14.4" customHeight="1" x14ac:dyDescent="0.3">
      <c r="A427" s="505" t="s">
        <v>443</v>
      </c>
      <c r="B427" s="506" t="s">
        <v>444</v>
      </c>
      <c r="C427" s="507" t="s">
        <v>451</v>
      </c>
      <c r="D427" s="508" t="s">
        <v>452</v>
      </c>
      <c r="E427" s="507" t="s">
        <v>1375</v>
      </c>
      <c r="F427" s="508" t="s">
        <v>1376</v>
      </c>
      <c r="G427" s="507" t="s">
        <v>1379</v>
      </c>
      <c r="H427" s="507" t="s">
        <v>1380</v>
      </c>
      <c r="I427" s="510">
        <v>1.1799999475479126</v>
      </c>
      <c r="J427" s="510">
        <v>4</v>
      </c>
      <c r="K427" s="511">
        <v>4.7199997901916504</v>
      </c>
    </row>
    <row r="428" spans="1:11" ht="14.4" customHeight="1" x14ac:dyDescent="0.3">
      <c r="A428" s="505" t="s">
        <v>443</v>
      </c>
      <c r="B428" s="506" t="s">
        <v>444</v>
      </c>
      <c r="C428" s="507" t="s">
        <v>451</v>
      </c>
      <c r="D428" s="508" t="s">
        <v>452</v>
      </c>
      <c r="E428" s="507" t="s">
        <v>1375</v>
      </c>
      <c r="F428" s="508" t="s">
        <v>1376</v>
      </c>
      <c r="G428" s="507" t="s">
        <v>1381</v>
      </c>
      <c r="H428" s="507" t="s">
        <v>1382</v>
      </c>
      <c r="I428" s="510">
        <v>13.020000457763672</v>
      </c>
      <c r="J428" s="510">
        <v>2</v>
      </c>
      <c r="K428" s="511">
        <v>26.040000915527344</v>
      </c>
    </row>
    <row r="429" spans="1:11" ht="14.4" customHeight="1" x14ac:dyDescent="0.3">
      <c r="A429" s="505" t="s">
        <v>443</v>
      </c>
      <c r="B429" s="506" t="s">
        <v>444</v>
      </c>
      <c r="C429" s="507" t="s">
        <v>451</v>
      </c>
      <c r="D429" s="508" t="s">
        <v>452</v>
      </c>
      <c r="E429" s="507" t="s">
        <v>1375</v>
      </c>
      <c r="F429" s="508" t="s">
        <v>1376</v>
      </c>
      <c r="G429" s="507" t="s">
        <v>1383</v>
      </c>
      <c r="H429" s="507" t="s">
        <v>1384</v>
      </c>
      <c r="I429" s="510">
        <v>0.86000001430511475</v>
      </c>
      <c r="J429" s="510">
        <v>200</v>
      </c>
      <c r="K429" s="511">
        <v>172</v>
      </c>
    </row>
    <row r="430" spans="1:11" ht="14.4" customHeight="1" x14ac:dyDescent="0.3">
      <c r="A430" s="505" t="s">
        <v>443</v>
      </c>
      <c r="B430" s="506" t="s">
        <v>444</v>
      </c>
      <c r="C430" s="507" t="s">
        <v>451</v>
      </c>
      <c r="D430" s="508" t="s">
        <v>452</v>
      </c>
      <c r="E430" s="507" t="s">
        <v>1375</v>
      </c>
      <c r="F430" s="508" t="s">
        <v>1376</v>
      </c>
      <c r="G430" s="507" t="s">
        <v>1385</v>
      </c>
      <c r="H430" s="507" t="s">
        <v>1386</v>
      </c>
      <c r="I430" s="510">
        <v>23.909999847412109</v>
      </c>
      <c r="J430" s="510">
        <v>3</v>
      </c>
      <c r="K430" s="511">
        <v>71.730003356933594</v>
      </c>
    </row>
    <row r="431" spans="1:11" ht="14.4" customHeight="1" x14ac:dyDescent="0.3">
      <c r="A431" s="505" t="s">
        <v>443</v>
      </c>
      <c r="B431" s="506" t="s">
        <v>444</v>
      </c>
      <c r="C431" s="507" t="s">
        <v>451</v>
      </c>
      <c r="D431" s="508" t="s">
        <v>452</v>
      </c>
      <c r="E431" s="507" t="s">
        <v>1375</v>
      </c>
      <c r="F431" s="508" t="s">
        <v>1376</v>
      </c>
      <c r="G431" s="507" t="s">
        <v>1387</v>
      </c>
      <c r="H431" s="507" t="s">
        <v>1388</v>
      </c>
      <c r="I431" s="510">
        <v>0.37749999761581421</v>
      </c>
      <c r="J431" s="510">
        <v>350</v>
      </c>
      <c r="K431" s="511">
        <v>132.5</v>
      </c>
    </row>
    <row r="432" spans="1:11" ht="14.4" customHeight="1" x14ac:dyDescent="0.3">
      <c r="A432" s="505" t="s">
        <v>443</v>
      </c>
      <c r="B432" s="506" t="s">
        <v>444</v>
      </c>
      <c r="C432" s="507" t="s">
        <v>451</v>
      </c>
      <c r="D432" s="508" t="s">
        <v>452</v>
      </c>
      <c r="E432" s="507" t="s">
        <v>1375</v>
      </c>
      <c r="F432" s="508" t="s">
        <v>1376</v>
      </c>
      <c r="G432" s="507" t="s">
        <v>1389</v>
      </c>
      <c r="H432" s="507" t="s">
        <v>1390</v>
      </c>
      <c r="I432" s="510">
        <v>8.3999996185302734</v>
      </c>
      <c r="J432" s="510">
        <v>53</v>
      </c>
      <c r="K432" s="511">
        <v>445.19999694824219</v>
      </c>
    </row>
    <row r="433" spans="1:11" ht="14.4" customHeight="1" x14ac:dyDescent="0.3">
      <c r="A433" s="505" t="s">
        <v>443</v>
      </c>
      <c r="B433" s="506" t="s">
        <v>444</v>
      </c>
      <c r="C433" s="507" t="s">
        <v>451</v>
      </c>
      <c r="D433" s="508" t="s">
        <v>452</v>
      </c>
      <c r="E433" s="507" t="s">
        <v>1375</v>
      </c>
      <c r="F433" s="508" t="s">
        <v>1376</v>
      </c>
      <c r="G433" s="507" t="s">
        <v>1391</v>
      </c>
      <c r="H433" s="507" t="s">
        <v>1392</v>
      </c>
      <c r="I433" s="510">
        <v>18.875</v>
      </c>
      <c r="J433" s="510">
        <v>24</v>
      </c>
      <c r="K433" s="511">
        <v>453.04998779296875</v>
      </c>
    </row>
    <row r="434" spans="1:11" ht="14.4" customHeight="1" x14ac:dyDescent="0.3">
      <c r="A434" s="505" t="s">
        <v>443</v>
      </c>
      <c r="B434" s="506" t="s">
        <v>444</v>
      </c>
      <c r="C434" s="507" t="s">
        <v>451</v>
      </c>
      <c r="D434" s="508" t="s">
        <v>452</v>
      </c>
      <c r="E434" s="507" t="s">
        <v>1375</v>
      </c>
      <c r="F434" s="508" t="s">
        <v>1376</v>
      </c>
      <c r="G434" s="507" t="s">
        <v>1393</v>
      </c>
      <c r="H434" s="507" t="s">
        <v>1394</v>
      </c>
      <c r="I434" s="510">
        <v>7.5900001525878906</v>
      </c>
      <c r="J434" s="510">
        <v>5</v>
      </c>
      <c r="K434" s="511">
        <v>37.950000762939453</v>
      </c>
    </row>
    <row r="435" spans="1:11" ht="14.4" customHeight="1" x14ac:dyDescent="0.3">
      <c r="A435" s="505" t="s">
        <v>443</v>
      </c>
      <c r="B435" s="506" t="s">
        <v>444</v>
      </c>
      <c r="C435" s="507" t="s">
        <v>451</v>
      </c>
      <c r="D435" s="508" t="s">
        <v>452</v>
      </c>
      <c r="E435" s="507" t="s">
        <v>1375</v>
      </c>
      <c r="F435" s="508" t="s">
        <v>1376</v>
      </c>
      <c r="G435" s="507" t="s">
        <v>1395</v>
      </c>
      <c r="H435" s="507" t="s">
        <v>1396</v>
      </c>
      <c r="I435" s="510">
        <v>6.929999828338623</v>
      </c>
      <c r="J435" s="510">
        <v>1</v>
      </c>
      <c r="K435" s="511">
        <v>6.929999828338623</v>
      </c>
    </row>
    <row r="436" spans="1:11" ht="14.4" customHeight="1" x14ac:dyDescent="0.3">
      <c r="A436" s="505" t="s">
        <v>443</v>
      </c>
      <c r="B436" s="506" t="s">
        <v>444</v>
      </c>
      <c r="C436" s="507" t="s">
        <v>451</v>
      </c>
      <c r="D436" s="508" t="s">
        <v>452</v>
      </c>
      <c r="E436" s="507" t="s">
        <v>1375</v>
      </c>
      <c r="F436" s="508" t="s">
        <v>1376</v>
      </c>
      <c r="G436" s="507" t="s">
        <v>1397</v>
      </c>
      <c r="H436" s="507" t="s">
        <v>1398</v>
      </c>
      <c r="I436" s="510">
        <v>8.1700000762939453</v>
      </c>
      <c r="J436" s="510">
        <v>3</v>
      </c>
      <c r="K436" s="511">
        <v>24.5</v>
      </c>
    </row>
    <row r="437" spans="1:11" ht="14.4" customHeight="1" x14ac:dyDescent="0.3">
      <c r="A437" s="505" t="s">
        <v>443</v>
      </c>
      <c r="B437" s="506" t="s">
        <v>444</v>
      </c>
      <c r="C437" s="507" t="s">
        <v>451</v>
      </c>
      <c r="D437" s="508" t="s">
        <v>452</v>
      </c>
      <c r="E437" s="507" t="s">
        <v>1375</v>
      </c>
      <c r="F437" s="508" t="s">
        <v>1376</v>
      </c>
      <c r="G437" s="507" t="s">
        <v>1399</v>
      </c>
      <c r="H437" s="507" t="s">
        <v>1400</v>
      </c>
      <c r="I437" s="510">
        <v>42.442000198364255</v>
      </c>
      <c r="J437" s="510">
        <v>87</v>
      </c>
      <c r="K437" s="511">
        <v>3692.3999786376953</v>
      </c>
    </row>
    <row r="438" spans="1:11" ht="14.4" customHeight="1" x14ac:dyDescent="0.3">
      <c r="A438" s="505" t="s">
        <v>443</v>
      </c>
      <c r="B438" s="506" t="s">
        <v>444</v>
      </c>
      <c r="C438" s="507" t="s">
        <v>451</v>
      </c>
      <c r="D438" s="508" t="s">
        <v>452</v>
      </c>
      <c r="E438" s="507" t="s">
        <v>1375</v>
      </c>
      <c r="F438" s="508" t="s">
        <v>1376</v>
      </c>
      <c r="G438" s="507" t="s">
        <v>1401</v>
      </c>
      <c r="H438" s="507" t="s">
        <v>1402</v>
      </c>
      <c r="I438" s="510">
        <v>17.620000839233398</v>
      </c>
      <c r="J438" s="510">
        <v>1</v>
      </c>
      <c r="K438" s="511">
        <v>17.620000839233398</v>
      </c>
    </row>
    <row r="439" spans="1:11" ht="14.4" customHeight="1" x14ac:dyDescent="0.3">
      <c r="A439" s="505" t="s">
        <v>443</v>
      </c>
      <c r="B439" s="506" t="s">
        <v>444</v>
      </c>
      <c r="C439" s="507" t="s">
        <v>451</v>
      </c>
      <c r="D439" s="508" t="s">
        <v>452</v>
      </c>
      <c r="E439" s="507" t="s">
        <v>1375</v>
      </c>
      <c r="F439" s="508" t="s">
        <v>1376</v>
      </c>
      <c r="G439" s="507" t="s">
        <v>1403</v>
      </c>
      <c r="H439" s="507" t="s">
        <v>1404</v>
      </c>
      <c r="I439" s="510">
        <v>2.7400000095367432</v>
      </c>
      <c r="J439" s="510">
        <v>30</v>
      </c>
      <c r="K439" s="511">
        <v>82.199996948242188</v>
      </c>
    </row>
    <row r="440" spans="1:11" ht="14.4" customHeight="1" x14ac:dyDescent="0.3">
      <c r="A440" s="505" t="s">
        <v>443</v>
      </c>
      <c r="B440" s="506" t="s">
        <v>444</v>
      </c>
      <c r="C440" s="507" t="s">
        <v>451</v>
      </c>
      <c r="D440" s="508" t="s">
        <v>452</v>
      </c>
      <c r="E440" s="507" t="s">
        <v>1375</v>
      </c>
      <c r="F440" s="508" t="s">
        <v>1376</v>
      </c>
      <c r="G440" s="507" t="s">
        <v>1405</v>
      </c>
      <c r="H440" s="507" t="s">
        <v>1406</v>
      </c>
      <c r="I440" s="510">
        <v>0.49666666984558105</v>
      </c>
      <c r="J440" s="510">
        <v>1500</v>
      </c>
      <c r="K440" s="511">
        <v>747</v>
      </c>
    </row>
    <row r="441" spans="1:11" ht="14.4" customHeight="1" x14ac:dyDescent="0.3">
      <c r="A441" s="505" t="s">
        <v>443</v>
      </c>
      <c r="B441" s="506" t="s">
        <v>444</v>
      </c>
      <c r="C441" s="507" t="s">
        <v>451</v>
      </c>
      <c r="D441" s="508" t="s">
        <v>452</v>
      </c>
      <c r="E441" s="507" t="s">
        <v>1375</v>
      </c>
      <c r="F441" s="508" t="s">
        <v>1376</v>
      </c>
      <c r="G441" s="507" t="s">
        <v>1407</v>
      </c>
      <c r="H441" s="507" t="s">
        <v>1408</v>
      </c>
      <c r="I441" s="510">
        <v>27.879999160766602</v>
      </c>
      <c r="J441" s="510">
        <v>2</v>
      </c>
      <c r="K441" s="511">
        <v>55.759998321533203</v>
      </c>
    </row>
    <row r="442" spans="1:11" ht="14.4" customHeight="1" x14ac:dyDescent="0.3">
      <c r="A442" s="505" t="s">
        <v>443</v>
      </c>
      <c r="B442" s="506" t="s">
        <v>444</v>
      </c>
      <c r="C442" s="507" t="s">
        <v>451</v>
      </c>
      <c r="D442" s="508" t="s">
        <v>452</v>
      </c>
      <c r="E442" s="507" t="s">
        <v>1375</v>
      </c>
      <c r="F442" s="508" t="s">
        <v>1376</v>
      </c>
      <c r="G442" s="507" t="s">
        <v>1409</v>
      </c>
      <c r="H442" s="507" t="s">
        <v>1410</v>
      </c>
      <c r="I442" s="510">
        <v>28.732499599456787</v>
      </c>
      <c r="J442" s="510">
        <v>264</v>
      </c>
      <c r="K442" s="511">
        <v>7585.440185546875</v>
      </c>
    </row>
    <row r="443" spans="1:11" ht="14.4" customHeight="1" x14ac:dyDescent="0.3">
      <c r="A443" s="505" t="s">
        <v>443</v>
      </c>
      <c r="B443" s="506" t="s">
        <v>444</v>
      </c>
      <c r="C443" s="507" t="s">
        <v>451</v>
      </c>
      <c r="D443" s="508" t="s">
        <v>452</v>
      </c>
      <c r="E443" s="507" t="s">
        <v>1411</v>
      </c>
      <c r="F443" s="508" t="s">
        <v>1412</v>
      </c>
      <c r="G443" s="507" t="s">
        <v>1413</v>
      </c>
      <c r="H443" s="507" t="s">
        <v>1414</v>
      </c>
      <c r="I443" s="510">
        <v>136.08000183105469</v>
      </c>
      <c r="J443" s="510">
        <v>75</v>
      </c>
      <c r="K443" s="511">
        <v>10205.89990234375</v>
      </c>
    </row>
    <row r="444" spans="1:11" ht="14.4" customHeight="1" x14ac:dyDescent="0.3">
      <c r="A444" s="505" t="s">
        <v>443</v>
      </c>
      <c r="B444" s="506" t="s">
        <v>444</v>
      </c>
      <c r="C444" s="507" t="s">
        <v>451</v>
      </c>
      <c r="D444" s="508" t="s">
        <v>452</v>
      </c>
      <c r="E444" s="507" t="s">
        <v>1411</v>
      </c>
      <c r="F444" s="508" t="s">
        <v>1412</v>
      </c>
      <c r="G444" s="507" t="s">
        <v>1415</v>
      </c>
      <c r="H444" s="507" t="s">
        <v>1416</v>
      </c>
      <c r="I444" s="510">
        <v>8.6700000762939453</v>
      </c>
      <c r="J444" s="510">
        <v>7800</v>
      </c>
      <c r="K444" s="511">
        <v>67613.83251953125</v>
      </c>
    </row>
    <row r="445" spans="1:11" ht="14.4" customHeight="1" x14ac:dyDescent="0.3">
      <c r="A445" s="505" t="s">
        <v>443</v>
      </c>
      <c r="B445" s="506" t="s">
        <v>444</v>
      </c>
      <c r="C445" s="507" t="s">
        <v>451</v>
      </c>
      <c r="D445" s="508" t="s">
        <v>452</v>
      </c>
      <c r="E445" s="507" t="s">
        <v>1411</v>
      </c>
      <c r="F445" s="508" t="s">
        <v>1412</v>
      </c>
      <c r="G445" s="507" t="s">
        <v>1417</v>
      </c>
      <c r="H445" s="507" t="s">
        <v>1418</v>
      </c>
      <c r="I445" s="510">
        <v>1.7499999608844519E-2</v>
      </c>
      <c r="J445" s="510">
        <v>3200</v>
      </c>
      <c r="K445" s="511">
        <v>52</v>
      </c>
    </row>
    <row r="446" spans="1:11" ht="14.4" customHeight="1" x14ac:dyDescent="0.3">
      <c r="A446" s="505" t="s">
        <v>443</v>
      </c>
      <c r="B446" s="506" t="s">
        <v>444</v>
      </c>
      <c r="C446" s="507" t="s">
        <v>451</v>
      </c>
      <c r="D446" s="508" t="s">
        <v>452</v>
      </c>
      <c r="E446" s="507" t="s">
        <v>1411</v>
      </c>
      <c r="F446" s="508" t="s">
        <v>1412</v>
      </c>
      <c r="G446" s="507" t="s">
        <v>1419</v>
      </c>
      <c r="H446" s="507" t="s">
        <v>1420</v>
      </c>
      <c r="I446" s="510">
        <v>179.66000366210937</v>
      </c>
      <c r="J446" s="510">
        <v>60</v>
      </c>
      <c r="K446" s="511">
        <v>10779.8896484375</v>
      </c>
    </row>
    <row r="447" spans="1:11" ht="14.4" customHeight="1" x14ac:dyDescent="0.3">
      <c r="A447" s="505" t="s">
        <v>443</v>
      </c>
      <c r="B447" s="506" t="s">
        <v>444</v>
      </c>
      <c r="C447" s="507" t="s">
        <v>451</v>
      </c>
      <c r="D447" s="508" t="s">
        <v>452</v>
      </c>
      <c r="E447" s="507" t="s">
        <v>1411</v>
      </c>
      <c r="F447" s="508" t="s">
        <v>1412</v>
      </c>
      <c r="G447" s="507" t="s">
        <v>1421</v>
      </c>
      <c r="H447" s="507" t="s">
        <v>1422</v>
      </c>
      <c r="I447" s="510">
        <v>10.510000228881836</v>
      </c>
      <c r="J447" s="510">
        <v>3300</v>
      </c>
      <c r="K447" s="511">
        <v>34695.5390625</v>
      </c>
    </row>
    <row r="448" spans="1:11" ht="14.4" customHeight="1" x14ac:dyDescent="0.3">
      <c r="A448" s="505" t="s">
        <v>443</v>
      </c>
      <c r="B448" s="506" t="s">
        <v>444</v>
      </c>
      <c r="C448" s="507" t="s">
        <v>451</v>
      </c>
      <c r="D448" s="508" t="s">
        <v>452</v>
      </c>
      <c r="E448" s="507" t="s">
        <v>1411</v>
      </c>
      <c r="F448" s="508" t="s">
        <v>1412</v>
      </c>
      <c r="G448" s="507" t="s">
        <v>1423</v>
      </c>
      <c r="H448" s="507" t="s">
        <v>1424</v>
      </c>
      <c r="I448" s="510">
        <v>32.670000076293945</v>
      </c>
      <c r="J448" s="510">
        <v>180</v>
      </c>
      <c r="K448" s="511">
        <v>5868.5</v>
      </c>
    </row>
    <row r="449" spans="1:11" ht="14.4" customHeight="1" x14ac:dyDescent="0.3">
      <c r="A449" s="505" t="s">
        <v>443</v>
      </c>
      <c r="B449" s="506" t="s">
        <v>444</v>
      </c>
      <c r="C449" s="507" t="s">
        <v>451</v>
      </c>
      <c r="D449" s="508" t="s">
        <v>452</v>
      </c>
      <c r="E449" s="507" t="s">
        <v>1411</v>
      </c>
      <c r="F449" s="508" t="s">
        <v>1412</v>
      </c>
      <c r="G449" s="507" t="s">
        <v>1425</v>
      </c>
      <c r="H449" s="507" t="s">
        <v>1426</v>
      </c>
      <c r="I449" s="510">
        <v>11.737999725341798</v>
      </c>
      <c r="J449" s="510">
        <v>270</v>
      </c>
      <c r="K449" s="511">
        <v>3169.3000030517578</v>
      </c>
    </row>
    <row r="450" spans="1:11" ht="14.4" customHeight="1" x14ac:dyDescent="0.3">
      <c r="A450" s="505" t="s">
        <v>443</v>
      </c>
      <c r="B450" s="506" t="s">
        <v>444</v>
      </c>
      <c r="C450" s="507" t="s">
        <v>451</v>
      </c>
      <c r="D450" s="508" t="s">
        <v>452</v>
      </c>
      <c r="E450" s="507" t="s">
        <v>1411</v>
      </c>
      <c r="F450" s="508" t="s">
        <v>1412</v>
      </c>
      <c r="G450" s="507" t="s">
        <v>1427</v>
      </c>
      <c r="H450" s="507" t="s">
        <v>1428</v>
      </c>
      <c r="I450" s="510">
        <v>25.532728021795098</v>
      </c>
      <c r="J450" s="510">
        <v>160</v>
      </c>
      <c r="K450" s="511">
        <v>4085.3000049591064</v>
      </c>
    </row>
    <row r="451" spans="1:11" ht="14.4" customHeight="1" x14ac:dyDescent="0.3">
      <c r="A451" s="505" t="s">
        <v>443</v>
      </c>
      <c r="B451" s="506" t="s">
        <v>444</v>
      </c>
      <c r="C451" s="507" t="s">
        <v>451</v>
      </c>
      <c r="D451" s="508" t="s">
        <v>452</v>
      </c>
      <c r="E451" s="507" t="s">
        <v>1411</v>
      </c>
      <c r="F451" s="508" t="s">
        <v>1412</v>
      </c>
      <c r="G451" s="507" t="s">
        <v>1429</v>
      </c>
      <c r="H451" s="507" t="s">
        <v>1430</v>
      </c>
      <c r="I451" s="510">
        <v>73.406999969482428</v>
      </c>
      <c r="J451" s="510">
        <v>110</v>
      </c>
      <c r="K451" s="511">
        <v>8042.5499267578125</v>
      </c>
    </row>
    <row r="452" spans="1:11" ht="14.4" customHeight="1" x14ac:dyDescent="0.3">
      <c r="A452" s="505" t="s">
        <v>443</v>
      </c>
      <c r="B452" s="506" t="s">
        <v>444</v>
      </c>
      <c r="C452" s="507" t="s">
        <v>451</v>
      </c>
      <c r="D452" s="508" t="s">
        <v>452</v>
      </c>
      <c r="E452" s="507" t="s">
        <v>1411</v>
      </c>
      <c r="F452" s="508" t="s">
        <v>1412</v>
      </c>
      <c r="G452" s="507" t="s">
        <v>1431</v>
      </c>
      <c r="H452" s="507" t="s">
        <v>1432</v>
      </c>
      <c r="I452" s="510">
        <v>21.389999389648438</v>
      </c>
      <c r="J452" s="510">
        <v>100</v>
      </c>
      <c r="K452" s="511">
        <v>2139.159912109375</v>
      </c>
    </row>
    <row r="453" spans="1:11" ht="14.4" customHeight="1" x14ac:dyDescent="0.3">
      <c r="A453" s="505" t="s">
        <v>443</v>
      </c>
      <c r="B453" s="506" t="s">
        <v>444</v>
      </c>
      <c r="C453" s="507" t="s">
        <v>451</v>
      </c>
      <c r="D453" s="508" t="s">
        <v>452</v>
      </c>
      <c r="E453" s="507" t="s">
        <v>1411</v>
      </c>
      <c r="F453" s="508" t="s">
        <v>1412</v>
      </c>
      <c r="G453" s="507" t="s">
        <v>1433</v>
      </c>
      <c r="H453" s="507" t="s">
        <v>1434</v>
      </c>
      <c r="I453" s="510">
        <v>280.3599853515625</v>
      </c>
      <c r="J453" s="510">
        <v>2</v>
      </c>
      <c r="K453" s="511">
        <v>560.71002197265625</v>
      </c>
    </row>
    <row r="454" spans="1:11" ht="14.4" customHeight="1" x14ac:dyDescent="0.3">
      <c r="A454" s="505" t="s">
        <v>443</v>
      </c>
      <c r="B454" s="506" t="s">
        <v>444</v>
      </c>
      <c r="C454" s="507" t="s">
        <v>451</v>
      </c>
      <c r="D454" s="508" t="s">
        <v>452</v>
      </c>
      <c r="E454" s="507" t="s">
        <v>1411</v>
      </c>
      <c r="F454" s="508" t="s">
        <v>1412</v>
      </c>
      <c r="G454" s="507" t="s">
        <v>1435</v>
      </c>
      <c r="H454" s="507" t="s">
        <v>1436</v>
      </c>
      <c r="I454" s="510">
        <v>13.189999580383301</v>
      </c>
      <c r="J454" s="510">
        <v>200</v>
      </c>
      <c r="K454" s="511">
        <v>2638.409912109375</v>
      </c>
    </row>
    <row r="455" spans="1:11" ht="14.4" customHeight="1" x14ac:dyDescent="0.3">
      <c r="A455" s="505" t="s">
        <v>443</v>
      </c>
      <c r="B455" s="506" t="s">
        <v>444</v>
      </c>
      <c r="C455" s="507" t="s">
        <v>451</v>
      </c>
      <c r="D455" s="508" t="s">
        <v>452</v>
      </c>
      <c r="E455" s="507" t="s">
        <v>1411</v>
      </c>
      <c r="F455" s="508" t="s">
        <v>1412</v>
      </c>
      <c r="G455" s="507" t="s">
        <v>1437</v>
      </c>
      <c r="H455" s="507" t="s">
        <v>1438</v>
      </c>
      <c r="I455" s="510">
        <v>0.63999998569488525</v>
      </c>
      <c r="J455" s="510">
        <v>12500</v>
      </c>
      <c r="K455" s="511">
        <v>7940.6300048828125</v>
      </c>
    </row>
    <row r="456" spans="1:11" ht="14.4" customHeight="1" x14ac:dyDescent="0.3">
      <c r="A456" s="505" t="s">
        <v>443</v>
      </c>
      <c r="B456" s="506" t="s">
        <v>444</v>
      </c>
      <c r="C456" s="507" t="s">
        <v>451</v>
      </c>
      <c r="D456" s="508" t="s">
        <v>452</v>
      </c>
      <c r="E456" s="507" t="s">
        <v>1411</v>
      </c>
      <c r="F456" s="508" t="s">
        <v>1412</v>
      </c>
      <c r="G456" s="507" t="s">
        <v>1439</v>
      </c>
      <c r="H456" s="507" t="s">
        <v>1440</v>
      </c>
      <c r="I456" s="510">
        <v>10.289999961853027</v>
      </c>
      <c r="J456" s="510">
        <v>200</v>
      </c>
      <c r="K456" s="511">
        <v>2057</v>
      </c>
    </row>
    <row r="457" spans="1:11" ht="14.4" customHeight="1" x14ac:dyDescent="0.3">
      <c r="A457" s="505" t="s">
        <v>443</v>
      </c>
      <c r="B457" s="506" t="s">
        <v>444</v>
      </c>
      <c r="C457" s="507" t="s">
        <v>451</v>
      </c>
      <c r="D457" s="508" t="s">
        <v>452</v>
      </c>
      <c r="E457" s="507" t="s">
        <v>1411</v>
      </c>
      <c r="F457" s="508" t="s">
        <v>1412</v>
      </c>
      <c r="G457" s="507" t="s">
        <v>1441</v>
      </c>
      <c r="H457" s="507" t="s">
        <v>1442</v>
      </c>
      <c r="I457" s="510">
        <v>18.879999160766602</v>
      </c>
      <c r="J457" s="510">
        <v>100</v>
      </c>
      <c r="K457" s="511">
        <v>1887.5999755859375</v>
      </c>
    </row>
    <row r="458" spans="1:11" ht="14.4" customHeight="1" x14ac:dyDescent="0.3">
      <c r="A458" s="505" t="s">
        <v>443</v>
      </c>
      <c r="B458" s="506" t="s">
        <v>444</v>
      </c>
      <c r="C458" s="507" t="s">
        <v>451</v>
      </c>
      <c r="D458" s="508" t="s">
        <v>452</v>
      </c>
      <c r="E458" s="507" t="s">
        <v>1411</v>
      </c>
      <c r="F458" s="508" t="s">
        <v>1412</v>
      </c>
      <c r="G458" s="507" t="s">
        <v>1443</v>
      </c>
      <c r="H458" s="507" t="s">
        <v>1444</v>
      </c>
      <c r="I458" s="510">
        <v>3.2300000190734863</v>
      </c>
      <c r="J458" s="510">
        <v>500</v>
      </c>
      <c r="K458" s="511">
        <v>1617.1400146484375</v>
      </c>
    </row>
    <row r="459" spans="1:11" ht="14.4" customHeight="1" x14ac:dyDescent="0.3">
      <c r="A459" s="505" t="s">
        <v>443</v>
      </c>
      <c r="B459" s="506" t="s">
        <v>444</v>
      </c>
      <c r="C459" s="507" t="s">
        <v>451</v>
      </c>
      <c r="D459" s="508" t="s">
        <v>452</v>
      </c>
      <c r="E459" s="507" t="s">
        <v>1411</v>
      </c>
      <c r="F459" s="508" t="s">
        <v>1412</v>
      </c>
      <c r="G459" s="507" t="s">
        <v>1445</v>
      </c>
      <c r="H459" s="507" t="s">
        <v>1446</v>
      </c>
      <c r="I459" s="510">
        <v>37.220001220703125</v>
      </c>
      <c r="J459" s="510">
        <v>40</v>
      </c>
      <c r="K459" s="511">
        <v>1488.780029296875</v>
      </c>
    </row>
    <row r="460" spans="1:11" ht="14.4" customHeight="1" x14ac:dyDescent="0.3">
      <c r="A460" s="505" t="s">
        <v>443</v>
      </c>
      <c r="B460" s="506" t="s">
        <v>444</v>
      </c>
      <c r="C460" s="507" t="s">
        <v>451</v>
      </c>
      <c r="D460" s="508" t="s">
        <v>452</v>
      </c>
      <c r="E460" s="507" t="s">
        <v>1411</v>
      </c>
      <c r="F460" s="508" t="s">
        <v>1412</v>
      </c>
      <c r="G460" s="507" t="s">
        <v>1447</v>
      </c>
      <c r="H460" s="507" t="s">
        <v>1448</v>
      </c>
      <c r="I460" s="510">
        <v>1420.5400390625</v>
      </c>
      <c r="J460" s="510">
        <v>5</v>
      </c>
      <c r="K460" s="511">
        <v>7102.7001953125</v>
      </c>
    </row>
    <row r="461" spans="1:11" ht="14.4" customHeight="1" x14ac:dyDescent="0.3">
      <c r="A461" s="505" t="s">
        <v>443</v>
      </c>
      <c r="B461" s="506" t="s">
        <v>444</v>
      </c>
      <c r="C461" s="507" t="s">
        <v>451</v>
      </c>
      <c r="D461" s="508" t="s">
        <v>452</v>
      </c>
      <c r="E461" s="507" t="s">
        <v>1411</v>
      </c>
      <c r="F461" s="508" t="s">
        <v>1412</v>
      </c>
      <c r="G461" s="507" t="s">
        <v>1449</v>
      </c>
      <c r="H461" s="507" t="s">
        <v>1450</v>
      </c>
      <c r="I461" s="510">
        <v>1.0900000333786011</v>
      </c>
      <c r="J461" s="510">
        <v>50</v>
      </c>
      <c r="K461" s="511">
        <v>54.5</v>
      </c>
    </row>
    <row r="462" spans="1:11" ht="14.4" customHeight="1" x14ac:dyDescent="0.3">
      <c r="A462" s="505" t="s">
        <v>443</v>
      </c>
      <c r="B462" s="506" t="s">
        <v>444</v>
      </c>
      <c r="C462" s="507" t="s">
        <v>451</v>
      </c>
      <c r="D462" s="508" t="s">
        <v>452</v>
      </c>
      <c r="E462" s="507" t="s">
        <v>1411</v>
      </c>
      <c r="F462" s="508" t="s">
        <v>1412</v>
      </c>
      <c r="G462" s="507" t="s">
        <v>1451</v>
      </c>
      <c r="H462" s="507" t="s">
        <v>1452</v>
      </c>
      <c r="I462" s="510">
        <v>1.6799999475479126</v>
      </c>
      <c r="J462" s="510">
        <v>50</v>
      </c>
      <c r="K462" s="511">
        <v>84</v>
      </c>
    </row>
    <row r="463" spans="1:11" ht="14.4" customHeight="1" x14ac:dyDescent="0.3">
      <c r="A463" s="505" t="s">
        <v>443</v>
      </c>
      <c r="B463" s="506" t="s">
        <v>444</v>
      </c>
      <c r="C463" s="507" t="s">
        <v>451</v>
      </c>
      <c r="D463" s="508" t="s">
        <v>452</v>
      </c>
      <c r="E463" s="507" t="s">
        <v>1411</v>
      </c>
      <c r="F463" s="508" t="s">
        <v>1412</v>
      </c>
      <c r="G463" s="507" t="s">
        <v>1453</v>
      </c>
      <c r="H463" s="507" t="s">
        <v>1454</v>
      </c>
      <c r="I463" s="510">
        <v>0.67000001668930054</v>
      </c>
      <c r="J463" s="510">
        <v>30</v>
      </c>
      <c r="K463" s="511">
        <v>20.100000381469727</v>
      </c>
    </row>
    <row r="464" spans="1:11" ht="14.4" customHeight="1" x14ac:dyDescent="0.3">
      <c r="A464" s="505" t="s">
        <v>443</v>
      </c>
      <c r="B464" s="506" t="s">
        <v>444</v>
      </c>
      <c r="C464" s="507" t="s">
        <v>451</v>
      </c>
      <c r="D464" s="508" t="s">
        <v>452</v>
      </c>
      <c r="E464" s="507" t="s">
        <v>1411</v>
      </c>
      <c r="F464" s="508" t="s">
        <v>1412</v>
      </c>
      <c r="G464" s="507" t="s">
        <v>1455</v>
      </c>
      <c r="H464" s="507" t="s">
        <v>1456</v>
      </c>
      <c r="I464" s="510">
        <v>7.429999828338623</v>
      </c>
      <c r="J464" s="510">
        <v>50</v>
      </c>
      <c r="K464" s="511">
        <v>371.5</v>
      </c>
    </row>
    <row r="465" spans="1:11" ht="14.4" customHeight="1" x14ac:dyDescent="0.3">
      <c r="A465" s="505" t="s">
        <v>443</v>
      </c>
      <c r="B465" s="506" t="s">
        <v>444</v>
      </c>
      <c r="C465" s="507" t="s">
        <v>451</v>
      </c>
      <c r="D465" s="508" t="s">
        <v>452</v>
      </c>
      <c r="E465" s="507" t="s">
        <v>1411</v>
      </c>
      <c r="F465" s="508" t="s">
        <v>1412</v>
      </c>
      <c r="G465" s="507" t="s">
        <v>1457</v>
      </c>
      <c r="H465" s="507" t="s">
        <v>1458</v>
      </c>
      <c r="I465" s="510">
        <v>35.090000152587891</v>
      </c>
      <c r="J465" s="510">
        <v>4</v>
      </c>
      <c r="K465" s="511">
        <v>140.36000061035156</v>
      </c>
    </row>
    <row r="466" spans="1:11" ht="14.4" customHeight="1" x14ac:dyDescent="0.3">
      <c r="A466" s="505" t="s">
        <v>443</v>
      </c>
      <c r="B466" s="506" t="s">
        <v>444</v>
      </c>
      <c r="C466" s="507" t="s">
        <v>451</v>
      </c>
      <c r="D466" s="508" t="s">
        <v>452</v>
      </c>
      <c r="E466" s="507" t="s">
        <v>1411</v>
      </c>
      <c r="F466" s="508" t="s">
        <v>1412</v>
      </c>
      <c r="G466" s="507" t="s">
        <v>1459</v>
      </c>
      <c r="H466" s="507" t="s">
        <v>1460</v>
      </c>
      <c r="I466" s="510">
        <v>5.4699997901916504</v>
      </c>
      <c r="J466" s="510">
        <v>3000</v>
      </c>
      <c r="K466" s="511">
        <v>16414.859436035156</v>
      </c>
    </row>
    <row r="467" spans="1:11" ht="14.4" customHeight="1" x14ac:dyDescent="0.3">
      <c r="A467" s="505" t="s">
        <v>443</v>
      </c>
      <c r="B467" s="506" t="s">
        <v>444</v>
      </c>
      <c r="C467" s="507" t="s">
        <v>451</v>
      </c>
      <c r="D467" s="508" t="s">
        <v>452</v>
      </c>
      <c r="E467" s="507" t="s">
        <v>1411</v>
      </c>
      <c r="F467" s="508" t="s">
        <v>1412</v>
      </c>
      <c r="G467" s="507" t="s">
        <v>1461</v>
      </c>
      <c r="H467" s="507" t="s">
        <v>1462</v>
      </c>
      <c r="I467" s="510">
        <v>0.31999999284744263</v>
      </c>
      <c r="J467" s="510">
        <v>8000</v>
      </c>
      <c r="K467" s="511">
        <v>2588.43994140625</v>
      </c>
    </row>
    <row r="468" spans="1:11" ht="14.4" customHeight="1" x14ac:dyDescent="0.3">
      <c r="A468" s="505" t="s">
        <v>443</v>
      </c>
      <c r="B468" s="506" t="s">
        <v>444</v>
      </c>
      <c r="C468" s="507" t="s">
        <v>451</v>
      </c>
      <c r="D468" s="508" t="s">
        <v>452</v>
      </c>
      <c r="E468" s="507" t="s">
        <v>1411</v>
      </c>
      <c r="F468" s="508" t="s">
        <v>1412</v>
      </c>
      <c r="G468" s="507" t="s">
        <v>1463</v>
      </c>
      <c r="H468" s="507" t="s">
        <v>1464</v>
      </c>
      <c r="I468" s="510">
        <v>0.31499999335833956</v>
      </c>
      <c r="J468" s="510">
        <v>57500</v>
      </c>
      <c r="K468" s="511">
        <v>18239.840179443359</v>
      </c>
    </row>
    <row r="469" spans="1:11" ht="14.4" customHeight="1" x14ac:dyDescent="0.3">
      <c r="A469" s="505" t="s">
        <v>443</v>
      </c>
      <c r="B469" s="506" t="s">
        <v>444</v>
      </c>
      <c r="C469" s="507" t="s">
        <v>451</v>
      </c>
      <c r="D469" s="508" t="s">
        <v>452</v>
      </c>
      <c r="E469" s="507" t="s">
        <v>1411</v>
      </c>
      <c r="F469" s="508" t="s">
        <v>1412</v>
      </c>
      <c r="G469" s="507" t="s">
        <v>1465</v>
      </c>
      <c r="H469" s="507" t="s">
        <v>1466</v>
      </c>
      <c r="I469" s="510">
        <v>2.0328571115221297</v>
      </c>
      <c r="J469" s="510">
        <v>800</v>
      </c>
      <c r="K469" s="511">
        <v>1625.9999961853027</v>
      </c>
    </row>
    <row r="470" spans="1:11" ht="14.4" customHeight="1" x14ac:dyDescent="0.3">
      <c r="A470" s="505" t="s">
        <v>443</v>
      </c>
      <c r="B470" s="506" t="s">
        <v>444</v>
      </c>
      <c r="C470" s="507" t="s">
        <v>451</v>
      </c>
      <c r="D470" s="508" t="s">
        <v>452</v>
      </c>
      <c r="E470" s="507" t="s">
        <v>1411</v>
      </c>
      <c r="F470" s="508" t="s">
        <v>1412</v>
      </c>
      <c r="G470" s="507" t="s">
        <v>1467</v>
      </c>
      <c r="H470" s="507" t="s">
        <v>1468</v>
      </c>
      <c r="I470" s="510">
        <v>3.0999999046325684</v>
      </c>
      <c r="J470" s="510">
        <v>300</v>
      </c>
      <c r="K470" s="511">
        <v>930</v>
      </c>
    </row>
    <row r="471" spans="1:11" ht="14.4" customHeight="1" x14ac:dyDescent="0.3">
      <c r="A471" s="505" t="s">
        <v>443</v>
      </c>
      <c r="B471" s="506" t="s">
        <v>444</v>
      </c>
      <c r="C471" s="507" t="s">
        <v>451</v>
      </c>
      <c r="D471" s="508" t="s">
        <v>452</v>
      </c>
      <c r="E471" s="507" t="s">
        <v>1411</v>
      </c>
      <c r="F471" s="508" t="s">
        <v>1412</v>
      </c>
      <c r="G471" s="507" t="s">
        <v>1469</v>
      </c>
      <c r="H471" s="507" t="s">
        <v>1470</v>
      </c>
      <c r="I471" s="510">
        <v>1.9233332872390747</v>
      </c>
      <c r="J471" s="510">
        <v>150</v>
      </c>
      <c r="K471" s="511">
        <v>288.5</v>
      </c>
    </row>
    <row r="472" spans="1:11" ht="14.4" customHeight="1" x14ac:dyDescent="0.3">
      <c r="A472" s="505" t="s">
        <v>443</v>
      </c>
      <c r="B472" s="506" t="s">
        <v>444</v>
      </c>
      <c r="C472" s="507" t="s">
        <v>451</v>
      </c>
      <c r="D472" s="508" t="s">
        <v>452</v>
      </c>
      <c r="E472" s="507" t="s">
        <v>1411</v>
      </c>
      <c r="F472" s="508" t="s">
        <v>1412</v>
      </c>
      <c r="G472" s="507" t="s">
        <v>1471</v>
      </c>
      <c r="H472" s="507" t="s">
        <v>1472</v>
      </c>
      <c r="I472" s="510">
        <v>0.50999999046325684</v>
      </c>
      <c r="J472" s="510">
        <v>6500</v>
      </c>
      <c r="K472" s="511">
        <v>3337.900146484375</v>
      </c>
    </row>
    <row r="473" spans="1:11" ht="14.4" customHeight="1" x14ac:dyDescent="0.3">
      <c r="A473" s="505" t="s">
        <v>443</v>
      </c>
      <c r="B473" s="506" t="s">
        <v>444</v>
      </c>
      <c r="C473" s="507" t="s">
        <v>451</v>
      </c>
      <c r="D473" s="508" t="s">
        <v>452</v>
      </c>
      <c r="E473" s="507" t="s">
        <v>1411</v>
      </c>
      <c r="F473" s="508" t="s">
        <v>1412</v>
      </c>
      <c r="G473" s="507" t="s">
        <v>1473</v>
      </c>
      <c r="H473" s="507" t="s">
        <v>1474</v>
      </c>
      <c r="I473" s="510">
        <v>0.59928573455129353</v>
      </c>
      <c r="J473" s="510">
        <v>42500</v>
      </c>
      <c r="K473" s="511">
        <v>25403.949768066406</v>
      </c>
    </row>
    <row r="474" spans="1:11" ht="14.4" customHeight="1" x14ac:dyDescent="0.3">
      <c r="A474" s="505" t="s">
        <v>443</v>
      </c>
      <c r="B474" s="506" t="s">
        <v>444</v>
      </c>
      <c r="C474" s="507" t="s">
        <v>451</v>
      </c>
      <c r="D474" s="508" t="s">
        <v>452</v>
      </c>
      <c r="E474" s="507" t="s">
        <v>1411</v>
      </c>
      <c r="F474" s="508" t="s">
        <v>1412</v>
      </c>
      <c r="G474" s="507" t="s">
        <v>1475</v>
      </c>
      <c r="H474" s="507" t="s">
        <v>1476</v>
      </c>
      <c r="I474" s="510">
        <v>4.7699999809265137</v>
      </c>
      <c r="J474" s="510">
        <v>150</v>
      </c>
      <c r="K474" s="511">
        <v>715.28997802734375</v>
      </c>
    </row>
    <row r="475" spans="1:11" ht="14.4" customHeight="1" x14ac:dyDescent="0.3">
      <c r="A475" s="505" t="s">
        <v>443</v>
      </c>
      <c r="B475" s="506" t="s">
        <v>444</v>
      </c>
      <c r="C475" s="507" t="s">
        <v>451</v>
      </c>
      <c r="D475" s="508" t="s">
        <v>452</v>
      </c>
      <c r="E475" s="507" t="s">
        <v>1411</v>
      </c>
      <c r="F475" s="508" t="s">
        <v>1412</v>
      </c>
      <c r="G475" s="507" t="s">
        <v>1477</v>
      </c>
      <c r="H475" s="507" t="s">
        <v>1478</v>
      </c>
      <c r="I475" s="510">
        <v>2.5299999713897705</v>
      </c>
      <c r="J475" s="510">
        <v>200</v>
      </c>
      <c r="K475" s="511">
        <v>506</v>
      </c>
    </row>
    <row r="476" spans="1:11" ht="14.4" customHeight="1" x14ac:dyDescent="0.3">
      <c r="A476" s="505" t="s">
        <v>443</v>
      </c>
      <c r="B476" s="506" t="s">
        <v>444</v>
      </c>
      <c r="C476" s="507" t="s">
        <v>451</v>
      </c>
      <c r="D476" s="508" t="s">
        <v>452</v>
      </c>
      <c r="E476" s="507" t="s">
        <v>1411</v>
      </c>
      <c r="F476" s="508" t="s">
        <v>1412</v>
      </c>
      <c r="G476" s="507" t="s">
        <v>1479</v>
      </c>
      <c r="H476" s="507" t="s">
        <v>1480</v>
      </c>
      <c r="I476" s="510">
        <v>2.8166666030883789</v>
      </c>
      <c r="J476" s="510">
        <v>295</v>
      </c>
      <c r="K476" s="511">
        <v>830.86997222900391</v>
      </c>
    </row>
    <row r="477" spans="1:11" ht="14.4" customHeight="1" x14ac:dyDescent="0.3">
      <c r="A477" s="505" t="s">
        <v>443</v>
      </c>
      <c r="B477" s="506" t="s">
        <v>444</v>
      </c>
      <c r="C477" s="507" t="s">
        <v>451</v>
      </c>
      <c r="D477" s="508" t="s">
        <v>452</v>
      </c>
      <c r="E477" s="507" t="s">
        <v>1481</v>
      </c>
      <c r="F477" s="508" t="s">
        <v>1482</v>
      </c>
      <c r="G477" s="507" t="s">
        <v>1483</v>
      </c>
      <c r="H477" s="507" t="s">
        <v>1484</v>
      </c>
      <c r="I477" s="510">
        <v>0.47999998927116394</v>
      </c>
      <c r="J477" s="510">
        <v>20</v>
      </c>
      <c r="K477" s="511">
        <v>9.6000003814697266</v>
      </c>
    </row>
    <row r="478" spans="1:11" ht="14.4" customHeight="1" x14ac:dyDescent="0.3">
      <c r="A478" s="505" t="s">
        <v>443</v>
      </c>
      <c r="B478" s="506" t="s">
        <v>444</v>
      </c>
      <c r="C478" s="507" t="s">
        <v>451</v>
      </c>
      <c r="D478" s="508" t="s">
        <v>452</v>
      </c>
      <c r="E478" s="507" t="s">
        <v>1481</v>
      </c>
      <c r="F478" s="508" t="s">
        <v>1482</v>
      </c>
      <c r="G478" s="507" t="s">
        <v>1485</v>
      </c>
      <c r="H478" s="507" t="s">
        <v>1486</v>
      </c>
      <c r="I478" s="510">
        <v>0.46000000834465027</v>
      </c>
      <c r="J478" s="510">
        <v>20</v>
      </c>
      <c r="K478" s="511">
        <v>9.1999998092651367</v>
      </c>
    </row>
    <row r="479" spans="1:11" ht="14.4" customHeight="1" x14ac:dyDescent="0.3">
      <c r="A479" s="505" t="s">
        <v>443</v>
      </c>
      <c r="B479" s="506" t="s">
        <v>444</v>
      </c>
      <c r="C479" s="507" t="s">
        <v>451</v>
      </c>
      <c r="D479" s="508" t="s">
        <v>452</v>
      </c>
      <c r="E479" s="507" t="s">
        <v>1481</v>
      </c>
      <c r="F479" s="508" t="s">
        <v>1482</v>
      </c>
      <c r="G479" s="507" t="s">
        <v>1487</v>
      </c>
      <c r="H479" s="507" t="s">
        <v>1488</v>
      </c>
      <c r="I479" s="510">
        <v>0.30000001192092896</v>
      </c>
      <c r="J479" s="510">
        <v>20</v>
      </c>
      <c r="K479" s="511">
        <v>6</v>
      </c>
    </row>
    <row r="480" spans="1:11" ht="14.4" customHeight="1" x14ac:dyDescent="0.3">
      <c r="A480" s="505" t="s">
        <v>443</v>
      </c>
      <c r="B480" s="506" t="s">
        <v>444</v>
      </c>
      <c r="C480" s="507" t="s">
        <v>451</v>
      </c>
      <c r="D480" s="508" t="s">
        <v>452</v>
      </c>
      <c r="E480" s="507" t="s">
        <v>1481</v>
      </c>
      <c r="F480" s="508" t="s">
        <v>1482</v>
      </c>
      <c r="G480" s="507" t="s">
        <v>1489</v>
      </c>
      <c r="H480" s="507" t="s">
        <v>1490</v>
      </c>
      <c r="I480" s="510">
        <v>1.809999942779541</v>
      </c>
      <c r="J480" s="510">
        <v>1300</v>
      </c>
      <c r="K480" s="511">
        <v>2353</v>
      </c>
    </row>
    <row r="481" spans="1:11" ht="14.4" customHeight="1" x14ac:dyDescent="0.3">
      <c r="A481" s="505" t="s">
        <v>443</v>
      </c>
      <c r="B481" s="506" t="s">
        <v>444</v>
      </c>
      <c r="C481" s="507" t="s">
        <v>451</v>
      </c>
      <c r="D481" s="508" t="s">
        <v>452</v>
      </c>
      <c r="E481" s="507" t="s">
        <v>1491</v>
      </c>
      <c r="F481" s="508" t="s">
        <v>1492</v>
      </c>
      <c r="G481" s="507" t="s">
        <v>1493</v>
      </c>
      <c r="H481" s="507" t="s">
        <v>1494</v>
      </c>
      <c r="I481" s="510">
        <v>0.62999999523162842</v>
      </c>
      <c r="J481" s="510">
        <v>1000</v>
      </c>
      <c r="K481" s="511">
        <v>630</v>
      </c>
    </row>
    <row r="482" spans="1:11" ht="14.4" customHeight="1" x14ac:dyDescent="0.3">
      <c r="A482" s="505" t="s">
        <v>443</v>
      </c>
      <c r="B482" s="506" t="s">
        <v>444</v>
      </c>
      <c r="C482" s="507" t="s">
        <v>451</v>
      </c>
      <c r="D482" s="508" t="s">
        <v>452</v>
      </c>
      <c r="E482" s="507" t="s">
        <v>1491</v>
      </c>
      <c r="F482" s="508" t="s">
        <v>1492</v>
      </c>
      <c r="G482" s="507" t="s">
        <v>1495</v>
      </c>
      <c r="H482" s="507" t="s">
        <v>1496</v>
      </c>
      <c r="I482" s="510">
        <v>0.63166666030883789</v>
      </c>
      <c r="J482" s="510">
        <v>6800</v>
      </c>
      <c r="K482" s="511">
        <v>4294</v>
      </c>
    </row>
    <row r="483" spans="1:11" ht="14.4" customHeight="1" x14ac:dyDescent="0.3">
      <c r="A483" s="505" t="s">
        <v>443</v>
      </c>
      <c r="B483" s="506" t="s">
        <v>444</v>
      </c>
      <c r="C483" s="507" t="s">
        <v>451</v>
      </c>
      <c r="D483" s="508" t="s">
        <v>452</v>
      </c>
      <c r="E483" s="507" t="s">
        <v>1491</v>
      </c>
      <c r="F483" s="508" t="s">
        <v>1492</v>
      </c>
      <c r="G483" s="507" t="s">
        <v>1497</v>
      </c>
      <c r="H483" s="507" t="s">
        <v>1498</v>
      </c>
      <c r="I483" s="510">
        <v>0.62999999523162842</v>
      </c>
      <c r="J483" s="510">
        <v>7800</v>
      </c>
      <c r="K483" s="511">
        <v>4914</v>
      </c>
    </row>
    <row r="484" spans="1:11" ht="14.4" customHeight="1" x14ac:dyDescent="0.3">
      <c r="A484" s="505" t="s">
        <v>443</v>
      </c>
      <c r="B484" s="506" t="s">
        <v>444</v>
      </c>
      <c r="C484" s="507" t="s">
        <v>451</v>
      </c>
      <c r="D484" s="508" t="s">
        <v>452</v>
      </c>
      <c r="E484" s="507" t="s">
        <v>1491</v>
      </c>
      <c r="F484" s="508" t="s">
        <v>1492</v>
      </c>
      <c r="G484" s="507" t="s">
        <v>1493</v>
      </c>
      <c r="H484" s="507" t="s">
        <v>1499</v>
      </c>
      <c r="I484" s="510">
        <v>0.62999999523162842</v>
      </c>
      <c r="J484" s="510">
        <v>1000</v>
      </c>
      <c r="K484" s="511">
        <v>630</v>
      </c>
    </row>
    <row r="485" spans="1:11" ht="14.4" customHeight="1" x14ac:dyDescent="0.3">
      <c r="A485" s="505" t="s">
        <v>443</v>
      </c>
      <c r="B485" s="506" t="s">
        <v>444</v>
      </c>
      <c r="C485" s="507" t="s">
        <v>451</v>
      </c>
      <c r="D485" s="508" t="s">
        <v>452</v>
      </c>
      <c r="E485" s="507" t="s">
        <v>1491</v>
      </c>
      <c r="F485" s="508" t="s">
        <v>1492</v>
      </c>
      <c r="G485" s="507" t="s">
        <v>1495</v>
      </c>
      <c r="H485" s="507" t="s">
        <v>1500</v>
      </c>
      <c r="I485" s="510">
        <v>0.62799999713897703</v>
      </c>
      <c r="J485" s="510">
        <v>8000</v>
      </c>
      <c r="K485" s="511">
        <v>5020</v>
      </c>
    </row>
    <row r="486" spans="1:11" ht="14.4" customHeight="1" x14ac:dyDescent="0.3">
      <c r="A486" s="505" t="s">
        <v>443</v>
      </c>
      <c r="B486" s="506" t="s">
        <v>444</v>
      </c>
      <c r="C486" s="507" t="s">
        <v>451</v>
      </c>
      <c r="D486" s="508" t="s">
        <v>452</v>
      </c>
      <c r="E486" s="507" t="s">
        <v>1491</v>
      </c>
      <c r="F486" s="508" t="s">
        <v>1492</v>
      </c>
      <c r="G486" s="507" t="s">
        <v>1497</v>
      </c>
      <c r="H486" s="507" t="s">
        <v>1501</v>
      </c>
      <c r="I486" s="510">
        <v>0.62799999713897703</v>
      </c>
      <c r="J486" s="510">
        <v>7600</v>
      </c>
      <c r="K486" s="511">
        <v>4778</v>
      </c>
    </row>
    <row r="487" spans="1:11" ht="14.4" customHeight="1" thickBot="1" x14ac:dyDescent="0.35">
      <c r="A487" s="512" t="s">
        <v>443</v>
      </c>
      <c r="B487" s="513" t="s">
        <v>444</v>
      </c>
      <c r="C487" s="514" t="s">
        <v>451</v>
      </c>
      <c r="D487" s="515" t="s">
        <v>452</v>
      </c>
      <c r="E487" s="514" t="s">
        <v>1491</v>
      </c>
      <c r="F487" s="515" t="s">
        <v>1492</v>
      </c>
      <c r="G487" s="514" t="s">
        <v>1495</v>
      </c>
      <c r="H487" s="514" t="s">
        <v>1502</v>
      </c>
      <c r="I487" s="517">
        <v>0.62000000476837158</v>
      </c>
      <c r="J487" s="517">
        <v>600</v>
      </c>
      <c r="K487" s="518">
        <v>372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3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265</v>
      </c>
      <c r="B2" s="233"/>
    </row>
    <row r="3" spans="1:19" x14ac:dyDescent="0.3">
      <c r="A3" s="413" t="s">
        <v>186</v>
      </c>
      <c r="B3" s="414"/>
      <c r="C3" s="415" t="s">
        <v>175</v>
      </c>
      <c r="D3" s="416"/>
      <c r="E3" s="416"/>
      <c r="F3" s="417"/>
      <c r="G3" s="418" t="s">
        <v>176</v>
      </c>
      <c r="H3" s="419"/>
      <c r="I3" s="419"/>
      <c r="J3" s="420"/>
      <c r="K3" s="421" t="s">
        <v>185</v>
      </c>
      <c r="L3" s="422"/>
      <c r="M3" s="422"/>
      <c r="N3" s="422"/>
      <c r="O3" s="423"/>
      <c r="P3" s="419" t="s">
        <v>240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239</v>
      </c>
      <c r="D4" s="436" t="s">
        <v>106</v>
      </c>
      <c r="E4" s="436" t="s">
        <v>74</v>
      </c>
      <c r="F4" s="411" t="s">
        <v>67</v>
      </c>
      <c r="G4" s="426" t="s">
        <v>177</v>
      </c>
      <c r="H4" s="428" t="s">
        <v>181</v>
      </c>
      <c r="I4" s="428" t="s">
        <v>238</v>
      </c>
      <c r="J4" s="430" t="s">
        <v>178</v>
      </c>
      <c r="K4" s="408" t="s">
        <v>237</v>
      </c>
      <c r="L4" s="409"/>
      <c r="M4" s="409"/>
      <c r="N4" s="410"/>
      <c r="O4" s="411" t="s">
        <v>236</v>
      </c>
      <c r="P4" s="400" t="s">
        <v>235</v>
      </c>
      <c r="Q4" s="400" t="s">
        <v>188</v>
      </c>
      <c r="R4" s="402" t="s">
        <v>74</v>
      </c>
      <c r="S4" s="404" t="s">
        <v>187</v>
      </c>
    </row>
    <row r="5" spans="1:19" s="311" customFormat="1" ht="19.2" customHeight="1" x14ac:dyDescent="0.3">
      <c r="A5" s="406" t="s">
        <v>234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179</v>
      </c>
      <c r="L5" s="313" t="s">
        <v>180</v>
      </c>
      <c r="M5" s="313" t="s">
        <v>233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174</v>
      </c>
      <c r="B6" s="425"/>
      <c r="C6" s="310">
        <f ca="1">SUM(Tabulka[01 uv_sk])/2</f>
        <v>30.45</v>
      </c>
      <c r="D6" s="308"/>
      <c r="E6" s="308"/>
      <c r="F6" s="307"/>
      <c r="G6" s="309">
        <f ca="1">SUM(Tabulka[05 h_vram])/2</f>
        <v>45338.599999999991</v>
      </c>
      <c r="H6" s="308">
        <f ca="1">SUM(Tabulka[06 h_naduv])/2</f>
        <v>475</v>
      </c>
      <c r="I6" s="308">
        <f ca="1">SUM(Tabulka[07 h_nadzk])/2</f>
        <v>352</v>
      </c>
      <c r="J6" s="307">
        <f ca="1">SUM(Tabulka[08 h_oon])/2</f>
        <v>1000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679395</v>
      </c>
      <c r="N6" s="308">
        <f ca="1">SUM(Tabulka[12 m_oc])/2</f>
        <v>679395</v>
      </c>
      <c r="O6" s="307">
        <f ca="1">SUM(Tabulka[13 m_sk])/2</f>
        <v>12236639</v>
      </c>
      <c r="P6" s="306">
        <f ca="1">SUM(Tabulka[14_vzsk])/2</f>
        <v>71957</v>
      </c>
      <c r="Q6" s="306">
        <f ca="1">SUM(Tabulka[15_vzpl])/2</f>
        <v>63544.062145289179</v>
      </c>
      <c r="R6" s="305">
        <f ca="1">IF(Q6=0,0,P6/Q6)</f>
        <v>1.1323953422347348</v>
      </c>
      <c r="S6" s="304">
        <f ca="1">Q6-P6</f>
        <v>-8412.9378547108208</v>
      </c>
    </row>
    <row r="7" spans="1:19" hidden="1" x14ac:dyDescent="0.3">
      <c r="A7" s="303" t="s">
        <v>232</v>
      </c>
      <c r="B7" s="302" t="s">
        <v>231</v>
      </c>
      <c r="C7" s="301" t="s">
        <v>230</v>
      </c>
      <c r="D7" s="300" t="s">
        <v>229</v>
      </c>
      <c r="E7" s="299" t="s">
        <v>228</v>
      </c>
      <c r="F7" s="298" t="s">
        <v>227</v>
      </c>
      <c r="G7" s="297" t="s">
        <v>226</v>
      </c>
      <c r="H7" s="295" t="s">
        <v>225</v>
      </c>
      <c r="I7" s="295" t="s">
        <v>224</v>
      </c>
      <c r="J7" s="294" t="s">
        <v>223</v>
      </c>
      <c r="K7" s="296" t="s">
        <v>222</v>
      </c>
      <c r="L7" s="295" t="s">
        <v>221</v>
      </c>
      <c r="M7" s="295" t="s">
        <v>220</v>
      </c>
      <c r="N7" s="294" t="s">
        <v>219</v>
      </c>
      <c r="O7" s="293" t="s">
        <v>218</v>
      </c>
      <c r="P7" s="292" t="s">
        <v>217</v>
      </c>
      <c r="Q7" s="291" t="s">
        <v>216</v>
      </c>
      <c r="R7" s="290" t="s">
        <v>215</v>
      </c>
      <c r="S7" s="289" t="s">
        <v>214</v>
      </c>
    </row>
    <row r="8" spans="1:19" x14ac:dyDescent="0.3">
      <c r="A8" s="286" t="s">
        <v>213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3.0099999999999993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4219.6000000000004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136216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136216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2190254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4350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7553.7196753583139</v>
      </c>
      <c r="R8" s="288">
        <f ca="1">IF(Tabulka[[#This Row],[15_vzpl]]=0,"",Tabulka[[#This Row],[14_vzsk]]/Tabulka[[#This Row],[15_vzpl]])</f>
        <v>0.57587522266553481</v>
      </c>
      <c r="S8" s="287">
        <f ca="1">IF(Tabulka[[#This Row],[15_vzpl]]-Tabulka[[#This Row],[14_vzsk]]=0,"",Tabulka[[#This Row],[15_vzpl]]-Tabulka[[#This Row],[14_vzsk]])</f>
        <v>3203.7196753583139</v>
      </c>
    </row>
    <row r="9" spans="1:19" x14ac:dyDescent="0.3">
      <c r="A9" s="286">
        <v>99</v>
      </c>
      <c r="B9" s="285" t="s">
        <v>1519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4350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7553.7196753583139</v>
      </c>
      <c r="R9" s="288">
        <f ca="1">IF(Tabulka[[#This Row],[15_vzpl]]=0,"",Tabulka[[#This Row],[14_vzsk]]/Tabulka[[#This Row],[15_vzpl]])</f>
        <v>0.57587522266553481</v>
      </c>
      <c r="S9" s="287">
        <f ca="1">IF(Tabulka[[#This Row],[15_vzpl]]-Tabulka[[#This Row],[14_vzsk]]=0,"",Tabulka[[#This Row],[15_vzpl]]-Tabulka[[#This Row],[14_vzsk]])</f>
        <v>3203.7196753583139</v>
      </c>
    </row>
    <row r="10" spans="1:19" x14ac:dyDescent="0.3">
      <c r="A10" s="286">
        <v>101</v>
      </c>
      <c r="B10" s="285" t="s">
        <v>1520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3.0099999999999993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4219.6000000000004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136216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136216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2190254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1504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9.0299999999999994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13967.2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280409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280409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3970788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45790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36823.675803264188</v>
      </c>
      <c r="R11" s="288">
        <f ca="1">IF(Tabulka[[#This Row],[15_vzpl]]=0,"",Tabulka[[#This Row],[14_vzsk]]/Tabulka[[#This Row],[15_vzpl]])</f>
        <v>1.2434934590625797</v>
      </c>
      <c r="S11" s="287">
        <f ca="1">IF(Tabulka[[#This Row],[15_vzpl]]-Tabulka[[#This Row],[14_vzsk]]=0,"",Tabulka[[#This Row],[15_vzpl]]-Tabulka[[#This Row],[14_vzsk]])</f>
        <v>-8966.3241967358117</v>
      </c>
    </row>
    <row r="12" spans="1:19" x14ac:dyDescent="0.3">
      <c r="A12" s="286">
        <v>420</v>
      </c>
      <c r="B12" s="285" t="s">
        <v>1521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0.39999999999999997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627.20000000000005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88" t="str">
        <f ca="1">IF(Tabulka[[#This Row],[15_vzpl]]=0,"",Tabulka[[#This Row],[14_vzsk]]/Tabulka[[#This Row],[15_vzpl]])</f>
        <v/>
      </c>
      <c r="S12" s="287" t="str">
        <f ca="1">IF(Tabulka[[#This Row],[15_vzpl]]-Tabulka[[#This Row],[14_vzsk]]=0,"",Tabulka[[#This Row],[15_vzpl]]-Tabulka[[#This Row],[14_vzsk]])</f>
        <v/>
      </c>
    </row>
    <row r="13" spans="1:19" x14ac:dyDescent="0.3">
      <c r="A13" s="286">
        <v>526</v>
      </c>
      <c r="B13" s="285" t="s">
        <v>1522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7.330000000000001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11348.8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272858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272858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3733486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45790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36823.675803264188</v>
      </c>
      <c r="R13" s="288">
        <f ca="1">IF(Tabulka[[#This Row],[15_vzpl]]=0,"",Tabulka[[#This Row],[14_vzsk]]/Tabulka[[#This Row],[15_vzpl]])</f>
        <v>1.2434934590625797</v>
      </c>
      <c r="S13" s="287">
        <f ca="1">IF(Tabulka[[#This Row],[15_vzpl]]-Tabulka[[#This Row],[14_vzsk]]=0,"",Tabulka[[#This Row],[15_vzpl]]-Tabulka[[#This Row],[14_vzsk]])</f>
        <v>-8966.3241967358117</v>
      </c>
    </row>
    <row r="14" spans="1:19" x14ac:dyDescent="0.3">
      <c r="A14" s="286">
        <v>746</v>
      </c>
      <c r="B14" s="285" t="s">
        <v>1523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1.3000000000000003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1991.1999999999998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7551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7551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237302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 t="s">
        <v>1505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17.71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26025.4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258524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258524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5915814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21817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19166.666666666668</v>
      </c>
      <c r="R15" s="288">
        <f ca="1">IF(Tabulka[[#This Row],[15_vzpl]]=0,"",Tabulka[[#This Row],[14_vzsk]]/Tabulka[[#This Row],[15_vzpl]])</f>
        <v>1.1382782608695652</v>
      </c>
      <c r="S15" s="287">
        <f ca="1">IF(Tabulka[[#This Row],[15_vzpl]]-Tabulka[[#This Row],[14_vzsk]]=0,"",Tabulka[[#This Row],[15_vzpl]]-Tabulka[[#This Row],[14_vzsk]])</f>
        <v>-2650.3333333333321</v>
      </c>
    </row>
    <row r="16" spans="1:19" x14ac:dyDescent="0.3">
      <c r="A16" s="286">
        <v>303</v>
      </c>
      <c r="B16" s="285" t="s">
        <v>1524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1488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13945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13945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355291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21817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19166.666666666668</v>
      </c>
      <c r="R16" s="288">
        <f ca="1">IF(Tabulka[[#This Row],[15_vzpl]]=0,"",Tabulka[[#This Row],[14_vzsk]]/Tabulka[[#This Row],[15_vzpl]])</f>
        <v>1.1382782608695652</v>
      </c>
      <c r="S16" s="287">
        <f ca="1">IF(Tabulka[[#This Row],[15_vzpl]]-Tabulka[[#This Row],[14_vzsk]]=0,"",Tabulka[[#This Row],[15_vzpl]]-Tabulka[[#This Row],[14_vzsk]])</f>
        <v>-2650.3333333333321</v>
      </c>
    </row>
    <row r="17" spans="1:19" x14ac:dyDescent="0.3">
      <c r="A17" s="286">
        <v>409</v>
      </c>
      <c r="B17" s="285" t="s">
        <v>1525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12.65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18803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218722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218722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4713763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422</v>
      </c>
      <c r="B18" s="285" t="s">
        <v>1526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0.16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262.39999999999998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12439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630</v>
      </c>
      <c r="B19" s="285" t="s">
        <v>1527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5506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5506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379424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>
        <v>642</v>
      </c>
      <c r="B20" s="285" t="s">
        <v>1528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2972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20351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20351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454897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 t="s">
        <v>1506</v>
      </c>
      <c r="B21" s="285"/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0.70000000000000007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1126.4000000000001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4246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4246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159783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>
        <v>30</v>
      </c>
      <c r="B22" s="285" t="s">
        <v>1529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0.70000000000000007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1126.4000000000001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4246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4246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159783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s="286" t="s">
        <v>1507</v>
      </c>
      <c r="B23" s="285"/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850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3">
      <c r="A24" s="286">
        <v>0</v>
      </c>
      <c r="B24" s="285" t="s">
        <v>1530</v>
      </c>
      <c r="C2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850</v>
      </c>
      <c r="K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88" t="str">
        <f ca="1">IF(Tabulka[[#This Row],[15_vzpl]]=0,"",Tabulka[[#This Row],[14_vzsk]]/Tabulka[[#This Row],[15_vzpl]])</f>
        <v/>
      </c>
      <c r="S24" s="287" t="str">
        <f ca="1">IF(Tabulka[[#This Row],[15_vzpl]]-Tabulka[[#This Row],[14_vzsk]]=0,"",Tabulka[[#This Row],[15_vzpl]]-Tabulka[[#This Row],[14_vzsk]])</f>
        <v/>
      </c>
    </row>
    <row r="25" spans="1:19" x14ac:dyDescent="0.3">
      <c r="A25" t="s">
        <v>242</v>
      </c>
    </row>
    <row r="26" spans="1:19" x14ac:dyDescent="0.3">
      <c r="A26" s="113" t="s">
        <v>156</v>
      </c>
    </row>
    <row r="27" spans="1:19" x14ac:dyDescent="0.3">
      <c r="A27" s="114" t="s">
        <v>212</v>
      </c>
    </row>
    <row r="28" spans="1:19" x14ac:dyDescent="0.3">
      <c r="A28" s="278" t="s">
        <v>211</v>
      </c>
    </row>
    <row r="29" spans="1:19" x14ac:dyDescent="0.3">
      <c r="A29" s="235" t="s">
        <v>184</v>
      </c>
    </row>
    <row r="30" spans="1:19" x14ac:dyDescent="0.3">
      <c r="A30" s="237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4">
    <cfRule type="cellIs" dxfId="4" priority="3" operator="lessThan">
      <formula>0</formula>
    </cfRule>
  </conditionalFormatting>
  <conditionalFormatting sqref="R6:R24">
    <cfRule type="cellIs" dxfId="3" priority="4" operator="greaterThan">
      <formula>1</formula>
    </cfRule>
  </conditionalFormatting>
  <conditionalFormatting sqref="A8:S24">
    <cfRule type="expression" dxfId="2" priority="2">
      <formula>$B8=""</formula>
    </cfRule>
  </conditionalFormatting>
  <conditionalFormatting sqref="P8:S24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7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1518</v>
      </c>
    </row>
    <row r="2" spans="1:19" x14ac:dyDescent="0.3">
      <c r="A2" s="232" t="s">
        <v>265</v>
      </c>
    </row>
    <row r="3" spans="1:19" x14ac:dyDescent="0.3">
      <c r="A3" s="324" t="s">
        <v>161</v>
      </c>
      <c r="B3" s="323">
        <v>2018</v>
      </c>
      <c r="C3" t="s">
        <v>241</v>
      </c>
      <c r="D3" t="s">
        <v>232</v>
      </c>
      <c r="E3" t="s">
        <v>230</v>
      </c>
      <c r="F3" t="s">
        <v>229</v>
      </c>
      <c r="G3" t="s">
        <v>228</v>
      </c>
      <c r="H3" t="s">
        <v>227</v>
      </c>
      <c r="I3" t="s">
        <v>226</v>
      </c>
      <c r="J3" t="s">
        <v>225</v>
      </c>
      <c r="K3" t="s">
        <v>224</v>
      </c>
      <c r="L3" t="s">
        <v>223</v>
      </c>
      <c r="M3" t="s">
        <v>222</v>
      </c>
      <c r="N3" t="s">
        <v>221</v>
      </c>
      <c r="O3" t="s">
        <v>220</v>
      </c>
      <c r="P3" t="s">
        <v>219</v>
      </c>
      <c r="Q3" t="s">
        <v>218</v>
      </c>
      <c r="R3" t="s">
        <v>217</v>
      </c>
      <c r="S3" t="s">
        <v>216</v>
      </c>
    </row>
    <row r="4" spans="1:19" x14ac:dyDescent="0.3">
      <c r="A4" s="322" t="s">
        <v>162</v>
      </c>
      <c r="B4" s="321">
        <v>1</v>
      </c>
      <c r="C4" s="316">
        <v>1</v>
      </c>
      <c r="D4" s="316" t="s">
        <v>213</v>
      </c>
      <c r="E4" s="315">
        <v>3.2</v>
      </c>
      <c r="F4" s="315"/>
      <c r="G4" s="315"/>
      <c r="H4" s="315"/>
      <c r="I4" s="315">
        <v>336</v>
      </c>
      <c r="J4" s="315"/>
      <c r="K4" s="315"/>
      <c r="L4" s="315"/>
      <c r="M4" s="315"/>
      <c r="N4" s="315"/>
      <c r="O4" s="315">
        <v>11200</v>
      </c>
      <c r="P4" s="315">
        <v>11200</v>
      </c>
      <c r="Q4" s="315">
        <v>185151</v>
      </c>
      <c r="R4" s="315"/>
      <c r="S4" s="315">
        <v>755.37196753583123</v>
      </c>
    </row>
    <row r="5" spans="1:19" x14ac:dyDescent="0.3">
      <c r="A5" s="320" t="s">
        <v>163</v>
      </c>
      <c r="B5" s="319">
        <v>2</v>
      </c>
      <c r="C5">
        <v>1</v>
      </c>
      <c r="D5">
        <v>99</v>
      </c>
      <c r="S5">
        <v>755.37196753583123</v>
      </c>
    </row>
    <row r="6" spans="1:19" x14ac:dyDescent="0.3">
      <c r="A6" s="322" t="s">
        <v>164</v>
      </c>
      <c r="B6" s="321">
        <v>3</v>
      </c>
      <c r="C6">
        <v>1</v>
      </c>
      <c r="D6">
        <v>101</v>
      </c>
      <c r="E6">
        <v>3.2</v>
      </c>
      <c r="I6">
        <v>336</v>
      </c>
      <c r="O6">
        <v>11200</v>
      </c>
      <c r="P6">
        <v>11200</v>
      </c>
      <c r="Q6">
        <v>185151</v>
      </c>
    </row>
    <row r="7" spans="1:19" x14ac:dyDescent="0.3">
      <c r="A7" s="320" t="s">
        <v>165</v>
      </c>
      <c r="B7" s="319">
        <v>4</v>
      </c>
      <c r="C7">
        <v>1</v>
      </c>
      <c r="D7" t="s">
        <v>1504</v>
      </c>
      <c r="E7">
        <v>8.65</v>
      </c>
      <c r="I7">
        <v>1558.3999999999999</v>
      </c>
      <c r="K7">
        <v>34</v>
      </c>
      <c r="O7">
        <v>1416</v>
      </c>
      <c r="P7">
        <v>1416</v>
      </c>
      <c r="Q7">
        <v>389988</v>
      </c>
      <c r="S7">
        <v>3682.3675803264177</v>
      </c>
    </row>
    <row r="8" spans="1:19" x14ac:dyDescent="0.3">
      <c r="A8" s="322" t="s">
        <v>166</v>
      </c>
      <c r="B8" s="321">
        <v>5</v>
      </c>
      <c r="C8">
        <v>1</v>
      </c>
      <c r="D8">
        <v>526</v>
      </c>
      <c r="E8">
        <v>7.35</v>
      </c>
      <c r="I8">
        <v>1339.1999999999998</v>
      </c>
      <c r="K8">
        <v>34</v>
      </c>
      <c r="O8">
        <v>1416</v>
      </c>
      <c r="P8">
        <v>1416</v>
      </c>
      <c r="Q8">
        <v>359914</v>
      </c>
      <c r="S8">
        <v>3682.3675803264177</v>
      </c>
    </row>
    <row r="9" spans="1:19" x14ac:dyDescent="0.3">
      <c r="A9" s="320" t="s">
        <v>167</v>
      </c>
      <c r="B9" s="319">
        <v>6</v>
      </c>
      <c r="C9">
        <v>1</v>
      </c>
      <c r="D9">
        <v>746</v>
      </c>
      <c r="E9">
        <v>1.3</v>
      </c>
      <c r="I9">
        <v>219.2</v>
      </c>
      <c r="Q9">
        <v>30074</v>
      </c>
    </row>
    <row r="10" spans="1:19" x14ac:dyDescent="0.3">
      <c r="A10" s="322" t="s">
        <v>168</v>
      </c>
      <c r="B10" s="321">
        <v>7</v>
      </c>
      <c r="C10">
        <v>1</v>
      </c>
      <c r="D10" t="s">
        <v>1505</v>
      </c>
      <c r="E10">
        <v>17.649999999999999</v>
      </c>
      <c r="I10">
        <v>3046.4</v>
      </c>
      <c r="J10">
        <v>6</v>
      </c>
      <c r="O10">
        <v>10700</v>
      </c>
      <c r="P10">
        <v>10700</v>
      </c>
      <c r="Q10">
        <v>570624</v>
      </c>
      <c r="R10">
        <v>5190</v>
      </c>
      <c r="S10">
        <v>1916.6666666666667</v>
      </c>
    </row>
    <row r="11" spans="1:19" x14ac:dyDescent="0.3">
      <c r="A11" s="320" t="s">
        <v>169</v>
      </c>
      <c r="B11" s="319">
        <v>8</v>
      </c>
      <c r="C11">
        <v>1</v>
      </c>
      <c r="D11">
        <v>303</v>
      </c>
      <c r="E11">
        <v>1</v>
      </c>
      <c r="I11">
        <v>184</v>
      </c>
      <c r="O11">
        <v>2000</v>
      </c>
      <c r="P11">
        <v>2000</v>
      </c>
      <c r="Q11">
        <v>36490</v>
      </c>
      <c r="R11">
        <v>5190</v>
      </c>
      <c r="S11">
        <v>1916.6666666666667</v>
      </c>
    </row>
    <row r="12" spans="1:19" x14ac:dyDescent="0.3">
      <c r="A12" s="322" t="s">
        <v>170</v>
      </c>
      <c r="B12" s="321">
        <v>9</v>
      </c>
      <c r="C12">
        <v>1</v>
      </c>
      <c r="D12">
        <v>409</v>
      </c>
      <c r="E12">
        <v>12.25</v>
      </c>
      <c r="I12">
        <v>2156</v>
      </c>
      <c r="J12">
        <v>6</v>
      </c>
      <c r="O12">
        <v>8700</v>
      </c>
      <c r="P12">
        <v>8700</v>
      </c>
      <c r="Q12">
        <v>439558</v>
      </c>
    </row>
    <row r="13" spans="1:19" x14ac:dyDescent="0.3">
      <c r="A13" s="320" t="s">
        <v>171</v>
      </c>
      <c r="B13" s="319">
        <v>10</v>
      </c>
      <c r="C13">
        <v>1</v>
      </c>
      <c r="D13">
        <v>422</v>
      </c>
      <c r="E13">
        <v>0.4</v>
      </c>
      <c r="I13">
        <v>70.400000000000006</v>
      </c>
      <c r="Q13">
        <v>12045</v>
      </c>
    </row>
    <row r="14" spans="1:19" x14ac:dyDescent="0.3">
      <c r="A14" s="322" t="s">
        <v>172</v>
      </c>
      <c r="B14" s="321">
        <v>11</v>
      </c>
      <c r="C14">
        <v>1</v>
      </c>
      <c r="D14">
        <v>630</v>
      </c>
      <c r="E14">
        <v>2</v>
      </c>
      <c r="I14">
        <v>304</v>
      </c>
      <c r="Q14">
        <v>38455</v>
      </c>
    </row>
    <row r="15" spans="1:19" x14ac:dyDescent="0.3">
      <c r="A15" s="320" t="s">
        <v>173</v>
      </c>
      <c r="B15" s="319">
        <v>12</v>
      </c>
      <c r="C15">
        <v>1</v>
      </c>
      <c r="D15">
        <v>642</v>
      </c>
      <c r="E15">
        <v>2</v>
      </c>
      <c r="I15">
        <v>332</v>
      </c>
      <c r="Q15">
        <v>44076</v>
      </c>
    </row>
    <row r="16" spans="1:19" x14ac:dyDescent="0.3">
      <c r="A16" s="318" t="s">
        <v>161</v>
      </c>
      <c r="B16" s="317">
        <v>2018</v>
      </c>
      <c r="C16">
        <v>1</v>
      </c>
      <c r="D16" t="s">
        <v>1506</v>
      </c>
      <c r="E16">
        <v>0.7</v>
      </c>
      <c r="I16">
        <v>128.80000000000001</v>
      </c>
      <c r="Q16">
        <v>23373</v>
      </c>
    </row>
    <row r="17" spans="3:19" x14ac:dyDescent="0.3">
      <c r="C17">
        <v>1</v>
      </c>
      <c r="D17">
        <v>30</v>
      </c>
      <c r="E17">
        <v>0.7</v>
      </c>
      <c r="I17">
        <v>128.80000000000001</v>
      </c>
      <c r="Q17">
        <v>23373</v>
      </c>
    </row>
    <row r="18" spans="3:19" x14ac:dyDescent="0.3">
      <c r="C18">
        <v>1</v>
      </c>
      <c r="D18" t="s">
        <v>1507</v>
      </c>
      <c r="L18">
        <v>100</v>
      </c>
    </row>
    <row r="19" spans="3:19" x14ac:dyDescent="0.3">
      <c r="C19">
        <v>1</v>
      </c>
      <c r="D19">
        <v>0</v>
      </c>
      <c r="L19">
        <v>100</v>
      </c>
    </row>
    <row r="20" spans="3:19" x14ac:dyDescent="0.3">
      <c r="C20" t="s">
        <v>1508</v>
      </c>
      <c r="E20">
        <v>30.2</v>
      </c>
      <c r="I20">
        <v>5069.5999999999995</v>
      </c>
      <c r="J20">
        <v>6</v>
      </c>
      <c r="K20">
        <v>34</v>
      </c>
      <c r="L20">
        <v>100</v>
      </c>
      <c r="O20">
        <v>23316</v>
      </c>
      <c r="P20">
        <v>23316</v>
      </c>
      <c r="Q20">
        <v>1169136</v>
      </c>
      <c r="R20">
        <v>5190</v>
      </c>
      <c r="S20">
        <v>6354.4062145289163</v>
      </c>
    </row>
    <row r="21" spans="3:19" x14ac:dyDescent="0.3">
      <c r="C21">
        <v>2</v>
      </c>
      <c r="D21" t="s">
        <v>213</v>
      </c>
      <c r="E21">
        <v>3.2</v>
      </c>
      <c r="I21">
        <v>380</v>
      </c>
      <c r="Q21">
        <v>187760</v>
      </c>
      <c r="S21">
        <v>755.37196753583123</v>
      </c>
    </row>
    <row r="22" spans="3:19" x14ac:dyDescent="0.3">
      <c r="C22">
        <v>2</v>
      </c>
      <c r="D22">
        <v>99</v>
      </c>
      <c r="S22">
        <v>755.37196753583123</v>
      </c>
    </row>
    <row r="23" spans="3:19" x14ac:dyDescent="0.3">
      <c r="C23">
        <v>2</v>
      </c>
      <c r="D23">
        <v>101</v>
      </c>
      <c r="E23">
        <v>3.2</v>
      </c>
      <c r="I23">
        <v>380</v>
      </c>
      <c r="Q23">
        <v>187760</v>
      </c>
    </row>
    <row r="24" spans="3:19" x14ac:dyDescent="0.3">
      <c r="C24">
        <v>2</v>
      </c>
      <c r="D24" t="s">
        <v>1504</v>
      </c>
      <c r="E24">
        <v>8.65</v>
      </c>
      <c r="I24">
        <v>1242</v>
      </c>
      <c r="J24">
        <v>10</v>
      </c>
      <c r="K24">
        <v>34</v>
      </c>
      <c r="O24">
        <v>750</v>
      </c>
      <c r="P24">
        <v>750</v>
      </c>
      <c r="Q24">
        <v>375433</v>
      </c>
      <c r="R24">
        <v>8850</v>
      </c>
      <c r="S24">
        <v>3682.3675803264177</v>
      </c>
    </row>
    <row r="25" spans="3:19" x14ac:dyDescent="0.3">
      <c r="C25">
        <v>2</v>
      </c>
      <c r="D25">
        <v>526</v>
      </c>
      <c r="E25">
        <v>7.35</v>
      </c>
      <c r="I25">
        <v>1087.5999999999999</v>
      </c>
      <c r="J25">
        <v>10</v>
      </c>
      <c r="K25">
        <v>34</v>
      </c>
      <c r="O25">
        <v>750</v>
      </c>
      <c r="P25">
        <v>750</v>
      </c>
      <c r="Q25">
        <v>354001</v>
      </c>
      <c r="R25">
        <v>8850</v>
      </c>
      <c r="S25">
        <v>3682.3675803264177</v>
      </c>
    </row>
    <row r="26" spans="3:19" x14ac:dyDescent="0.3">
      <c r="C26">
        <v>2</v>
      </c>
      <c r="D26">
        <v>746</v>
      </c>
      <c r="E26">
        <v>1.3</v>
      </c>
      <c r="I26">
        <v>154.4</v>
      </c>
      <c r="Q26">
        <v>21432</v>
      </c>
    </row>
    <row r="27" spans="3:19" x14ac:dyDescent="0.3">
      <c r="C27">
        <v>2</v>
      </c>
      <c r="D27" t="s">
        <v>1505</v>
      </c>
      <c r="E27">
        <v>17.649999999999999</v>
      </c>
      <c r="I27">
        <v>2568.8000000000002</v>
      </c>
      <c r="J27">
        <v>46</v>
      </c>
      <c r="K27">
        <v>7</v>
      </c>
      <c r="Q27">
        <v>550529</v>
      </c>
      <c r="S27">
        <v>1916.6666666666667</v>
      </c>
    </row>
    <row r="28" spans="3:19" x14ac:dyDescent="0.3">
      <c r="C28">
        <v>2</v>
      </c>
      <c r="D28">
        <v>303</v>
      </c>
      <c r="E28">
        <v>1</v>
      </c>
      <c r="I28">
        <v>136</v>
      </c>
      <c r="Q28">
        <v>29317</v>
      </c>
      <c r="S28">
        <v>1916.6666666666667</v>
      </c>
    </row>
    <row r="29" spans="3:19" x14ac:dyDescent="0.3">
      <c r="C29">
        <v>2</v>
      </c>
      <c r="D29">
        <v>409</v>
      </c>
      <c r="E29">
        <v>12.25</v>
      </c>
      <c r="I29">
        <v>1788</v>
      </c>
      <c r="J29">
        <v>46</v>
      </c>
      <c r="K29">
        <v>7</v>
      </c>
      <c r="Q29">
        <v>435020</v>
      </c>
    </row>
    <row r="30" spans="3:19" x14ac:dyDescent="0.3">
      <c r="C30">
        <v>2</v>
      </c>
      <c r="D30">
        <v>422</v>
      </c>
      <c r="E30">
        <v>0.4</v>
      </c>
      <c r="I30">
        <v>60.8</v>
      </c>
      <c r="Q30">
        <v>171</v>
      </c>
    </row>
    <row r="31" spans="3:19" x14ac:dyDescent="0.3">
      <c r="C31">
        <v>2</v>
      </c>
      <c r="D31">
        <v>630</v>
      </c>
      <c r="E31">
        <v>2</v>
      </c>
      <c r="I31">
        <v>300</v>
      </c>
      <c r="Q31">
        <v>42591</v>
      </c>
    </row>
    <row r="32" spans="3:19" x14ac:dyDescent="0.3">
      <c r="C32">
        <v>2</v>
      </c>
      <c r="D32">
        <v>642</v>
      </c>
      <c r="E32">
        <v>2</v>
      </c>
      <c r="I32">
        <v>284</v>
      </c>
      <c r="Q32">
        <v>43430</v>
      </c>
    </row>
    <row r="33" spans="3:19" x14ac:dyDescent="0.3">
      <c r="C33">
        <v>2</v>
      </c>
      <c r="D33" t="s">
        <v>1506</v>
      </c>
      <c r="E33">
        <v>0.7</v>
      </c>
      <c r="I33">
        <v>104</v>
      </c>
      <c r="Q33">
        <v>13982</v>
      </c>
    </row>
    <row r="34" spans="3:19" x14ac:dyDescent="0.3">
      <c r="C34">
        <v>2</v>
      </c>
      <c r="D34">
        <v>30</v>
      </c>
      <c r="E34">
        <v>0.7</v>
      </c>
      <c r="I34">
        <v>104</v>
      </c>
      <c r="Q34">
        <v>13982</v>
      </c>
    </row>
    <row r="35" spans="3:19" x14ac:dyDescent="0.3">
      <c r="C35">
        <v>2</v>
      </c>
      <c r="D35" t="s">
        <v>1507</v>
      </c>
      <c r="L35">
        <v>100</v>
      </c>
    </row>
    <row r="36" spans="3:19" x14ac:dyDescent="0.3">
      <c r="C36">
        <v>2</v>
      </c>
      <c r="D36">
        <v>0</v>
      </c>
      <c r="L36">
        <v>100</v>
      </c>
    </row>
    <row r="37" spans="3:19" x14ac:dyDescent="0.3">
      <c r="C37" t="s">
        <v>1509</v>
      </c>
      <c r="E37">
        <v>30.2</v>
      </c>
      <c r="I37">
        <v>4294.8</v>
      </c>
      <c r="J37">
        <v>56</v>
      </c>
      <c r="K37">
        <v>41</v>
      </c>
      <c r="L37">
        <v>100</v>
      </c>
      <c r="O37">
        <v>750</v>
      </c>
      <c r="P37">
        <v>750</v>
      </c>
      <c r="Q37">
        <v>1127704</v>
      </c>
      <c r="R37">
        <v>8850</v>
      </c>
      <c r="S37">
        <v>6354.4062145289163</v>
      </c>
    </row>
    <row r="38" spans="3:19" x14ac:dyDescent="0.3">
      <c r="C38">
        <v>3</v>
      </c>
      <c r="D38" t="s">
        <v>213</v>
      </c>
      <c r="E38">
        <v>3.2</v>
      </c>
      <c r="I38">
        <v>484.8</v>
      </c>
      <c r="J38">
        <v>10</v>
      </c>
      <c r="Q38">
        <v>246056</v>
      </c>
      <c r="R38">
        <v>4350</v>
      </c>
      <c r="S38">
        <v>755.37196753583123</v>
      </c>
    </row>
    <row r="39" spans="3:19" x14ac:dyDescent="0.3">
      <c r="C39">
        <v>3</v>
      </c>
      <c r="D39">
        <v>99</v>
      </c>
      <c r="R39">
        <v>4350</v>
      </c>
      <c r="S39">
        <v>755.37196753583123</v>
      </c>
    </row>
    <row r="40" spans="3:19" x14ac:dyDescent="0.3">
      <c r="C40">
        <v>3</v>
      </c>
      <c r="D40">
        <v>101</v>
      </c>
      <c r="E40">
        <v>3.2</v>
      </c>
      <c r="I40">
        <v>484.8</v>
      </c>
      <c r="J40">
        <v>10</v>
      </c>
      <c r="Q40">
        <v>246056</v>
      </c>
    </row>
    <row r="41" spans="3:19" x14ac:dyDescent="0.3">
      <c r="C41">
        <v>3</v>
      </c>
      <c r="D41" t="s">
        <v>1504</v>
      </c>
      <c r="E41">
        <v>7.6499999999999995</v>
      </c>
      <c r="I41">
        <v>1266.2</v>
      </c>
      <c r="J41">
        <v>10</v>
      </c>
      <c r="K41">
        <v>34</v>
      </c>
      <c r="O41">
        <v>750</v>
      </c>
      <c r="P41">
        <v>750</v>
      </c>
      <c r="Q41">
        <v>371865</v>
      </c>
      <c r="S41">
        <v>3682.3675803264177</v>
      </c>
    </row>
    <row r="42" spans="3:19" x14ac:dyDescent="0.3">
      <c r="C42">
        <v>3</v>
      </c>
      <c r="D42">
        <v>526</v>
      </c>
      <c r="E42">
        <v>6.35</v>
      </c>
      <c r="I42">
        <v>1037.4000000000001</v>
      </c>
      <c r="J42">
        <v>10</v>
      </c>
      <c r="K42">
        <v>34</v>
      </c>
      <c r="O42">
        <v>750</v>
      </c>
      <c r="P42">
        <v>750</v>
      </c>
      <c r="Q42">
        <v>349998</v>
      </c>
      <c r="S42">
        <v>3682.3675803264177</v>
      </c>
    </row>
    <row r="43" spans="3:19" x14ac:dyDescent="0.3">
      <c r="C43">
        <v>3</v>
      </c>
      <c r="D43">
        <v>746</v>
      </c>
      <c r="E43">
        <v>1.3</v>
      </c>
      <c r="I43">
        <v>228.8</v>
      </c>
      <c r="Q43">
        <v>21867</v>
      </c>
    </row>
    <row r="44" spans="3:19" x14ac:dyDescent="0.3">
      <c r="C44">
        <v>3</v>
      </c>
      <c r="D44" t="s">
        <v>1505</v>
      </c>
      <c r="E44">
        <v>18.649999999999999</v>
      </c>
      <c r="I44">
        <v>2771.2</v>
      </c>
      <c r="J44">
        <v>62</v>
      </c>
      <c r="K44">
        <v>15</v>
      </c>
      <c r="Q44">
        <v>561157</v>
      </c>
      <c r="R44">
        <v>6247</v>
      </c>
      <c r="S44">
        <v>1916.6666666666667</v>
      </c>
    </row>
    <row r="45" spans="3:19" x14ac:dyDescent="0.3">
      <c r="C45">
        <v>3</v>
      </c>
      <c r="D45">
        <v>303</v>
      </c>
      <c r="E45">
        <v>1</v>
      </c>
      <c r="I45">
        <v>120</v>
      </c>
      <c r="Q45">
        <v>29543</v>
      </c>
      <c r="R45">
        <v>6247</v>
      </c>
      <c r="S45">
        <v>1916.6666666666667</v>
      </c>
    </row>
    <row r="46" spans="3:19" x14ac:dyDescent="0.3">
      <c r="C46">
        <v>3</v>
      </c>
      <c r="D46">
        <v>409</v>
      </c>
      <c r="E46">
        <v>13.25</v>
      </c>
      <c r="I46">
        <v>1984</v>
      </c>
      <c r="J46">
        <v>62</v>
      </c>
      <c r="K46">
        <v>15</v>
      </c>
      <c r="Q46">
        <v>448076</v>
      </c>
    </row>
    <row r="47" spans="3:19" x14ac:dyDescent="0.3">
      <c r="C47">
        <v>3</v>
      </c>
      <c r="D47">
        <v>422</v>
      </c>
      <c r="E47">
        <v>0.4</v>
      </c>
      <c r="I47">
        <v>67.2</v>
      </c>
      <c r="Q47">
        <v>223</v>
      </c>
    </row>
    <row r="48" spans="3:19" x14ac:dyDescent="0.3">
      <c r="C48">
        <v>3</v>
      </c>
      <c r="D48">
        <v>630</v>
      </c>
      <c r="E48">
        <v>2</v>
      </c>
      <c r="I48">
        <v>296</v>
      </c>
      <c r="Q48">
        <v>39671</v>
      </c>
    </row>
    <row r="49" spans="3:19" x14ac:dyDescent="0.3">
      <c r="C49">
        <v>3</v>
      </c>
      <c r="D49">
        <v>642</v>
      </c>
      <c r="E49">
        <v>2</v>
      </c>
      <c r="I49">
        <v>304</v>
      </c>
      <c r="Q49">
        <v>43644</v>
      </c>
    </row>
    <row r="50" spans="3:19" x14ac:dyDescent="0.3">
      <c r="C50">
        <v>3</v>
      </c>
      <c r="D50" t="s">
        <v>1506</v>
      </c>
      <c r="E50">
        <v>0.7</v>
      </c>
      <c r="I50">
        <v>112</v>
      </c>
      <c r="Q50">
        <v>14076</v>
      </c>
    </row>
    <row r="51" spans="3:19" x14ac:dyDescent="0.3">
      <c r="C51">
        <v>3</v>
      </c>
      <c r="D51">
        <v>30</v>
      </c>
      <c r="E51">
        <v>0.7</v>
      </c>
      <c r="I51">
        <v>112</v>
      </c>
      <c r="Q51">
        <v>14076</v>
      </c>
    </row>
    <row r="52" spans="3:19" x14ac:dyDescent="0.3">
      <c r="C52">
        <v>3</v>
      </c>
      <c r="D52" t="s">
        <v>1507</v>
      </c>
      <c r="L52">
        <v>100</v>
      </c>
    </row>
    <row r="53" spans="3:19" x14ac:dyDescent="0.3">
      <c r="C53">
        <v>3</v>
      </c>
      <c r="D53">
        <v>0</v>
      </c>
      <c r="L53">
        <v>100</v>
      </c>
    </row>
    <row r="54" spans="3:19" x14ac:dyDescent="0.3">
      <c r="C54" t="s">
        <v>1510</v>
      </c>
      <c r="E54">
        <v>30.2</v>
      </c>
      <c r="I54">
        <v>4634.2</v>
      </c>
      <c r="J54">
        <v>82</v>
      </c>
      <c r="K54">
        <v>49</v>
      </c>
      <c r="L54">
        <v>100</v>
      </c>
      <c r="O54">
        <v>750</v>
      </c>
      <c r="P54">
        <v>750</v>
      </c>
      <c r="Q54">
        <v>1193154</v>
      </c>
      <c r="R54">
        <v>10597</v>
      </c>
      <c r="S54">
        <v>6354.4062145289163</v>
      </c>
    </row>
    <row r="55" spans="3:19" x14ac:dyDescent="0.3">
      <c r="C55">
        <v>4</v>
      </c>
      <c r="D55" t="s">
        <v>213</v>
      </c>
      <c r="E55">
        <v>3.2</v>
      </c>
      <c r="I55">
        <v>516.79999999999995</v>
      </c>
      <c r="J55">
        <v>10</v>
      </c>
      <c r="Q55">
        <v>233413</v>
      </c>
      <c r="S55">
        <v>755.37196753583123</v>
      </c>
    </row>
    <row r="56" spans="3:19" x14ac:dyDescent="0.3">
      <c r="C56">
        <v>4</v>
      </c>
      <c r="D56">
        <v>99</v>
      </c>
      <c r="S56">
        <v>755.37196753583123</v>
      </c>
    </row>
    <row r="57" spans="3:19" x14ac:dyDescent="0.3">
      <c r="C57">
        <v>4</v>
      </c>
      <c r="D57">
        <v>101</v>
      </c>
      <c r="E57">
        <v>3.2</v>
      </c>
      <c r="I57">
        <v>516.79999999999995</v>
      </c>
      <c r="J57">
        <v>10</v>
      </c>
      <c r="Q57">
        <v>233413</v>
      </c>
    </row>
    <row r="58" spans="3:19" x14ac:dyDescent="0.3">
      <c r="C58">
        <v>4</v>
      </c>
      <c r="D58" t="s">
        <v>1504</v>
      </c>
      <c r="E58">
        <v>8.65</v>
      </c>
      <c r="I58">
        <v>1398.1999999999998</v>
      </c>
      <c r="K58">
        <v>34</v>
      </c>
      <c r="Q58">
        <v>355025</v>
      </c>
      <c r="R58">
        <v>11500</v>
      </c>
      <c r="S58">
        <v>3682.3675803264177</v>
      </c>
    </row>
    <row r="59" spans="3:19" x14ac:dyDescent="0.3">
      <c r="C59">
        <v>4</v>
      </c>
      <c r="D59">
        <v>526</v>
      </c>
      <c r="E59">
        <v>7.35</v>
      </c>
      <c r="I59">
        <v>1200.5999999999999</v>
      </c>
      <c r="K59">
        <v>34</v>
      </c>
      <c r="Q59">
        <v>333162</v>
      </c>
      <c r="R59">
        <v>11500</v>
      </c>
      <c r="S59">
        <v>3682.3675803264177</v>
      </c>
    </row>
    <row r="60" spans="3:19" x14ac:dyDescent="0.3">
      <c r="C60">
        <v>4</v>
      </c>
      <c r="D60">
        <v>746</v>
      </c>
      <c r="E60">
        <v>1.3</v>
      </c>
      <c r="I60">
        <v>197.6</v>
      </c>
      <c r="Q60">
        <v>21863</v>
      </c>
    </row>
    <row r="61" spans="3:19" x14ac:dyDescent="0.3">
      <c r="C61">
        <v>4</v>
      </c>
      <c r="D61" t="s">
        <v>1505</v>
      </c>
      <c r="E61">
        <v>18.649999999999999</v>
      </c>
      <c r="I61">
        <v>2538</v>
      </c>
      <c r="J61">
        <v>49</v>
      </c>
      <c r="O61">
        <v>19256</v>
      </c>
      <c r="P61">
        <v>19256</v>
      </c>
      <c r="Q61">
        <v>589150</v>
      </c>
      <c r="R61">
        <v>330</v>
      </c>
      <c r="S61">
        <v>1916.6666666666667</v>
      </c>
    </row>
    <row r="62" spans="3:19" x14ac:dyDescent="0.3">
      <c r="C62">
        <v>4</v>
      </c>
      <c r="D62">
        <v>303</v>
      </c>
      <c r="E62">
        <v>1</v>
      </c>
      <c r="I62">
        <v>136</v>
      </c>
      <c r="Q62">
        <v>35458</v>
      </c>
      <c r="R62">
        <v>330</v>
      </c>
      <c r="S62">
        <v>1916.6666666666667</v>
      </c>
    </row>
    <row r="63" spans="3:19" x14ac:dyDescent="0.3">
      <c r="C63">
        <v>4</v>
      </c>
      <c r="D63">
        <v>409</v>
      </c>
      <c r="E63">
        <v>13.25</v>
      </c>
      <c r="I63">
        <v>1902</v>
      </c>
      <c r="J63">
        <v>49</v>
      </c>
      <c r="O63">
        <v>15400</v>
      </c>
      <c r="P63">
        <v>15400</v>
      </c>
      <c r="Q63">
        <v>482402</v>
      </c>
    </row>
    <row r="64" spans="3:19" x14ac:dyDescent="0.3">
      <c r="C64">
        <v>4</v>
      </c>
      <c r="D64">
        <v>422</v>
      </c>
      <c r="E64">
        <v>0.4</v>
      </c>
      <c r="I64">
        <v>64</v>
      </c>
    </row>
    <row r="65" spans="3:19" x14ac:dyDescent="0.3">
      <c r="C65">
        <v>4</v>
      </c>
      <c r="D65">
        <v>630</v>
      </c>
      <c r="E65">
        <v>2</v>
      </c>
      <c r="I65">
        <v>120</v>
      </c>
      <c r="Q65">
        <v>23404</v>
      </c>
    </row>
    <row r="66" spans="3:19" x14ac:dyDescent="0.3">
      <c r="C66">
        <v>4</v>
      </c>
      <c r="D66">
        <v>642</v>
      </c>
      <c r="E66">
        <v>2</v>
      </c>
      <c r="I66">
        <v>316</v>
      </c>
      <c r="O66">
        <v>3856</v>
      </c>
      <c r="P66">
        <v>3856</v>
      </c>
      <c r="Q66">
        <v>47886</v>
      </c>
    </row>
    <row r="67" spans="3:19" x14ac:dyDescent="0.3">
      <c r="C67">
        <v>4</v>
      </c>
      <c r="D67" t="s">
        <v>1506</v>
      </c>
      <c r="E67">
        <v>0.7</v>
      </c>
      <c r="I67">
        <v>114.4</v>
      </c>
      <c r="Q67">
        <v>14061</v>
      </c>
    </row>
    <row r="68" spans="3:19" x14ac:dyDescent="0.3">
      <c r="C68">
        <v>4</v>
      </c>
      <c r="D68">
        <v>30</v>
      </c>
      <c r="E68">
        <v>0.7</v>
      </c>
      <c r="I68">
        <v>114.4</v>
      </c>
      <c r="Q68">
        <v>14061</v>
      </c>
    </row>
    <row r="69" spans="3:19" x14ac:dyDescent="0.3">
      <c r="C69">
        <v>4</v>
      </c>
      <c r="D69" t="s">
        <v>1507</v>
      </c>
      <c r="L69">
        <v>100</v>
      </c>
    </row>
    <row r="70" spans="3:19" x14ac:dyDescent="0.3">
      <c r="C70">
        <v>4</v>
      </c>
      <c r="D70">
        <v>0</v>
      </c>
      <c r="L70">
        <v>100</v>
      </c>
    </row>
    <row r="71" spans="3:19" x14ac:dyDescent="0.3">
      <c r="C71" t="s">
        <v>1511</v>
      </c>
      <c r="E71">
        <v>31.2</v>
      </c>
      <c r="I71">
        <v>4567.3999999999996</v>
      </c>
      <c r="J71">
        <v>59</v>
      </c>
      <c r="K71">
        <v>34</v>
      </c>
      <c r="L71">
        <v>100</v>
      </c>
      <c r="O71">
        <v>19256</v>
      </c>
      <c r="P71">
        <v>19256</v>
      </c>
      <c r="Q71">
        <v>1191649</v>
      </c>
      <c r="R71">
        <v>11830</v>
      </c>
      <c r="S71">
        <v>6354.4062145289163</v>
      </c>
    </row>
    <row r="72" spans="3:19" x14ac:dyDescent="0.3">
      <c r="C72">
        <v>5</v>
      </c>
      <c r="D72" t="s">
        <v>213</v>
      </c>
      <c r="E72">
        <v>3.2</v>
      </c>
      <c r="I72">
        <v>549.6</v>
      </c>
      <c r="Q72">
        <v>227564</v>
      </c>
      <c r="S72">
        <v>755.37196753583123</v>
      </c>
    </row>
    <row r="73" spans="3:19" x14ac:dyDescent="0.3">
      <c r="C73">
        <v>5</v>
      </c>
      <c r="D73">
        <v>99</v>
      </c>
      <c r="S73">
        <v>755.37196753583123</v>
      </c>
    </row>
    <row r="74" spans="3:19" x14ac:dyDescent="0.3">
      <c r="C74">
        <v>5</v>
      </c>
      <c r="D74">
        <v>101</v>
      </c>
      <c r="E74">
        <v>3.2</v>
      </c>
      <c r="I74">
        <v>549.6</v>
      </c>
      <c r="Q74">
        <v>227564</v>
      </c>
    </row>
    <row r="75" spans="3:19" x14ac:dyDescent="0.3">
      <c r="C75">
        <v>5</v>
      </c>
      <c r="D75" t="s">
        <v>1504</v>
      </c>
      <c r="E75">
        <v>10.65</v>
      </c>
      <c r="I75">
        <v>1852.9999999999998</v>
      </c>
      <c r="K75">
        <v>34</v>
      </c>
      <c r="Q75">
        <v>357050</v>
      </c>
      <c r="R75">
        <v>5500</v>
      </c>
      <c r="S75">
        <v>3682.3675803264177</v>
      </c>
    </row>
    <row r="76" spans="3:19" x14ac:dyDescent="0.3">
      <c r="C76">
        <v>5</v>
      </c>
      <c r="D76">
        <v>420</v>
      </c>
      <c r="E76">
        <v>2</v>
      </c>
      <c r="I76">
        <v>332.8</v>
      </c>
    </row>
    <row r="77" spans="3:19" x14ac:dyDescent="0.3">
      <c r="C77">
        <v>5</v>
      </c>
      <c r="D77">
        <v>526</v>
      </c>
      <c r="E77">
        <v>7.35</v>
      </c>
      <c r="I77">
        <v>1288.1999999999998</v>
      </c>
      <c r="K77">
        <v>34</v>
      </c>
      <c r="Q77">
        <v>335144</v>
      </c>
      <c r="R77">
        <v>5500</v>
      </c>
      <c r="S77">
        <v>3682.3675803264177</v>
      </c>
    </row>
    <row r="78" spans="3:19" x14ac:dyDescent="0.3">
      <c r="C78">
        <v>5</v>
      </c>
      <c r="D78">
        <v>746</v>
      </c>
      <c r="E78">
        <v>1.3</v>
      </c>
      <c r="I78">
        <v>232</v>
      </c>
      <c r="Q78">
        <v>21906</v>
      </c>
    </row>
    <row r="79" spans="3:19" x14ac:dyDescent="0.3">
      <c r="C79">
        <v>5</v>
      </c>
      <c r="D79" t="s">
        <v>1505</v>
      </c>
      <c r="E79">
        <v>18.25</v>
      </c>
      <c r="I79">
        <v>2878</v>
      </c>
      <c r="J79">
        <v>31</v>
      </c>
      <c r="K79">
        <v>3</v>
      </c>
      <c r="Q79">
        <v>598181</v>
      </c>
      <c r="S79">
        <v>1916.6666666666667</v>
      </c>
    </row>
    <row r="80" spans="3:19" x14ac:dyDescent="0.3">
      <c r="C80">
        <v>5</v>
      </c>
      <c r="D80">
        <v>303</v>
      </c>
      <c r="E80">
        <v>1</v>
      </c>
      <c r="I80">
        <v>184</v>
      </c>
      <c r="Q80">
        <v>35390</v>
      </c>
      <c r="S80">
        <v>1916.6666666666667</v>
      </c>
    </row>
    <row r="81" spans="3:19" x14ac:dyDescent="0.3">
      <c r="C81">
        <v>5</v>
      </c>
      <c r="D81">
        <v>409</v>
      </c>
      <c r="E81">
        <v>13.25</v>
      </c>
      <c r="I81">
        <v>2014</v>
      </c>
      <c r="J81">
        <v>31</v>
      </c>
      <c r="K81">
        <v>3</v>
      </c>
      <c r="Q81">
        <v>474214</v>
      </c>
    </row>
    <row r="82" spans="3:19" x14ac:dyDescent="0.3">
      <c r="C82">
        <v>5</v>
      </c>
      <c r="D82">
        <v>630</v>
      </c>
      <c r="E82">
        <v>2</v>
      </c>
      <c r="I82">
        <v>344</v>
      </c>
      <c r="Q82">
        <v>44181</v>
      </c>
    </row>
    <row r="83" spans="3:19" x14ac:dyDescent="0.3">
      <c r="C83">
        <v>5</v>
      </c>
      <c r="D83">
        <v>642</v>
      </c>
      <c r="E83">
        <v>2</v>
      </c>
      <c r="I83">
        <v>336</v>
      </c>
      <c r="Q83">
        <v>44396</v>
      </c>
    </row>
    <row r="84" spans="3:19" x14ac:dyDescent="0.3">
      <c r="C84">
        <v>5</v>
      </c>
      <c r="D84" t="s">
        <v>1506</v>
      </c>
      <c r="E84">
        <v>0.7</v>
      </c>
      <c r="I84">
        <v>119.2</v>
      </c>
      <c r="Q84">
        <v>14217</v>
      </c>
    </row>
    <row r="85" spans="3:19" x14ac:dyDescent="0.3">
      <c r="C85">
        <v>5</v>
      </c>
      <c r="D85">
        <v>30</v>
      </c>
      <c r="E85">
        <v>0.7</v>
      </c>
      <c r="I85">
        <v>119.2</v>
      </c>
      <c r="Q85">
        <v>14217</v>
      </c>
    </row>
    <row r="86" spans="3:19" x14ac:dyDescent="0.3">
      <c r="C86">
        <v>5</v>
      </c>
      <c r="D86" t="s">
        <v>1507</v>
      </c>
      <c r="L86">
        <v>100</v>
      </c>
    </row>
    <row r="87" spans="3:19" x14ac:dyDescent="0.3">
      <c r="C87">
        <v>5</v>
      </c>
      <c r="D87">
        <v>0</v>
      </c>
      <c r="L87">
        <v>100</v>
      </c>
    </row>
    <row r="88" spans="3:19" x14ac:dyDescent="0.3">
      <c r="C88" t="s">
        <v>1512</v>
      </c>
      <c r="E88">
        <v>32.800000000000004</v>
      </c>
      <c r="I88">
        <v>5399.8</v>
      </c>
      <c r="J88">
        <v>31</v>
      </c>
      <c r="K88">
        <v>37</v>
      </c>
      <c r="L88">
        <v>100</v>
      </c>
      <c r="Q88">
        <v>1197012</v>
      </c>
      <c r="R88">
        <v>5500</v>
      </c>
      <c r="S88">
        <v>6354.4062145289163</v>
      </c>
    </row>
    <row r="89" spans="3:19" x14ac:dyDescent="0.3">
      <c r="C89">
        <v>6</v>
      </c>
      <c r="D89" t="s">
        <v>213</v>
      </c>
      <c r="E89">
        <v>3.2</v>
      </c>
      <c r="I89">
        <v>508.8</v>
      </c>
      <c r="Q89">
        <v>227158</v>
      </c>
      <c r="S89">
        <v>755.37196753583123</v>
      </c>
    </row>
    <row r="90" spans="3:19" x14ac:dyDescent="0.3">
      <c r="C90">
        <v>6</v>
      </c>
      <c r="D90">
        <v>99</v>
      </c>
      <c r="S90">
        <v>755.37196753583123</v>
      </c>
    </row>
    <row r="91" spans="3:19" x14ac:dyDescent="0.3">
      <c r="C91">
        <v>6</v>
      </c>
      <c r="D91">
        <v>101</v>
      </c>
      <c r="E91">
        <v>3.2</v>
      </c>
      <c r="I91">
        <v>508.8</v>
      </c>
      <c r="Q91">
        <v>227158</v>
      </c>
    </row>
    <row r="92" spans="3:19" x14ac:dyDescent="0.3">
      <c r="C92">
        <v>6</v>
      </c>
      <c r="D92" t="s">
        <v>1504</v>
      </c>
      <c r="E92">
        <v>9.0500000000000007</v>
      </c>
      <c r="I92">
        <v>1379.2</v>
      </c>
      <c r="J92">
        <v>15.5</v>
      </c>
      <c r="K92">
        <v>34</v>
      </c>
      <c r="Q92">
        <v>359811</v>
      </c>
      <c r="S92">
        <v>3682.3675803264177</v>
      </c>
    </row>
    <row r="93" spans="3:19" x14ac:dyDescent="0.3">
      <c r="C93">
        <v>6</v>
      </c>
      <c r="D93">
        <v>420</v>
      </c>
      <c r="E93">
        <v>0.4</v>
      </c>
      <c r="I93">
        <v>67.2</v>
      </c>
    </row>
    <row r="94" spans="3:19" x14ac:dyDescent="0.3">
      <c r="C94">
        <v>6</v>
      </c>
      <c r="D94">
        <v>526</v>
      </c>
      <c r="E94">
        <v>7.35</v>
      </c>
      <c r="I94">
        <v>1162.4000000000001</v>
      </c>
      <c r="J94">
        <v>15.5</v>
      </c>
      <c r="K94">
        <v>34</v>
      </c>
      <c r="Q94">
        <v>337408</v>
      </c>
      <c r="S94">
        <v>3682.3675803264177</v>
      </c>
    </row>
    <row r="95" spans="3:19" x14ac:dyDescent="0.3">
      <c r="C95">
        <v>6</v>
      </c>
      <c r="D95">
        <v>746</v>
      </c>
      <c r="E95">
        <v>1.3</v>
      </c>
      <c r="I95">
        <v>149.6</v>
      </c>
      <c r="Q95">
        <v>22403</v>
      </c>
    </row>
    <row r="96" spans="3:19" x14ac:dyDescent="0.3">
      <c r="C96">
        <v>6</v>
      </c>
      <c r="D96" t="s">
        <v>1505</v>
      </c>
      <c r="E96">
        <v>17.25</v>
      </c>
      <c r="I96">
        <v>2450</v>
      </c>
      <c r="J96">
        <v>60</v>
      </c>
      <c r="Q96">
        <v>563453</v>
      </c>
      <c r="S96">
        <v>1916.6666666666667</v>
      </c>
    </row>
    <row r="97" spans="3:19" x14ac:dyDescent="0.3">
      <c r="C97">
        <v>6</v>
      </c>
      <c r="D97">
        <v>303</v>
      </c>
      <c r="E97">
        <v>1</v>
      </c>
      <c r="I97">
        <v>136</v>
      </c>
      <c r="Q97">
        <v>35458</v>
      </c>
      <c r="S97">
        <v>1916.6666666666667</v>
      </c>
    </row>
    <row r="98" spans="3:19" x14ac:dyDescent="0.3">
      <c r="C98">
        <v>6</v>
      </c>
      <c r="D98">
        <v>409</v>
      </c>
      <c r="E98">
        <v>12.25</v>
      </c>
      <c r="I98">
        <v>1778</v>
      </c>
      <c r="J98">
        <v>60</v>
      </c>
      <c r="Q98">
        <v>443032</v>
      </c>
    </row>
    <row r="99" spans="3:19" x14ac:dyDescent="0.3">
      <c r="C99">
        <v>6</v>
      </c>
      <c r="D99">
        <v>630</v>
      </c>
      <c r="E99">
        <v>2</v>
      </c>
      <c r="I99">
        <v>216</v>
      </c>
      <c r="Q99">
        <v>40949</v>
      </c>
    </row>
    <row r="100" spans="3:19" x14ac:dyDescent="0.3">
      <c r="C100">
        <v>6</v>
      </c>
      <c r="D100">
        <v>642</v>
      </c>
      <c r="E100">
        <v>2</v>
      </c>
      <c r="I100">
        <v>320</v>
      </c>
      <c r="Q100">
        <v>44014</v>
      </c>
    </row>
    <row r="101" spans="3:19" x14ac:dyDescent="0.3">
      <c r="C101">
        <v>6</v>
      </c>
      <c r="D101" t="s">
        <v>1506</v>
      </c>
      <c r="E101">
        <v>0.7</v>
      </c>
      <c r="I101">
        <v>112.8</v>
      </c>
      <c r="Q101">
        <v>19155</v>
      </c>
    </row>
    <row r="102" spans="3:19" x14ac:dyDescent="0.3">
      <c r="C102">
        <v>6</v>
      </c>
      <c r="D102">
        <v>30</v>
      </c>
      <c r="E102">
        <v>0.7</v>
      </c>
      <c r="I102">
        <v>112.8</v>
      </c>
      <c r="Q102">
        <v>19155</v>
      </c>
    </row>
    <row r="103" spans="3:19" x14ac:dyDescent="0.3">
      <c r="C103">
        <v>6</v>
      </c>
      <c r="D103" t="s">
        <v>1507</v>
      </c>
      <c r="L103">
        <v>100</v>
      </c>
    </row>
    <row r="104" spans="3:19" x14ac:dyDescent="0.3">
      <c r="C104">
        <v>6</v>
      </c>
      <c r="D104">
        <v>0</v>
      </c>
      <c r="L104">
        <v>100</v>
      </c>
    </row>
    <row r="105" spans="3:19" x14ac:dyDescent="0.3">
      <c r="C105" t="s">
        <v>1513</v>
      </c>
      <c r="E105">
        <v>30.2</v>
      </c>
      <c r="I105">
        <v>4450.8</v>
      </c>
      <c r="J105">
        <v>75.5</v>
      </c>
      <c r="K105">
        <v>34</v>
      </c>
      <c r="L105">
        <v>100</v>
      </c>
      <c r="Q105">
        <v>1169577</v>
      </c>
      <c r="S105">
        <v>6354.4062145289163</v>
      </c>
    </row>
    <row r="106" spans="3:19" x14ac:dyDescent="0.3">
      <c r="C106">
        <v>7</v>
      </c>
      <c r="D106" t="s">
        <v>213</v>
      </c>
      <c r="E106">
        <v>2.9</v>
      </c>
      <c r="I106">
        <v>357.8</v>
      </c>
      <c r="O106">
        <v>107516</v>
      </c>
      <c r="P106">
        <v>107516</v>
      </c>
      <c r="Q106">
        <v>309784</v>
      </c>
      <c r="S106">
        <v>755.37196753583123</v>
      </c>
    </row>
    <row r="107" spans="3:19" x14ac:dyDescent="0.3">
      <c r="C107">
        <v>7</v>
      </c>
      <c r="D107">
        <v>99</v>
      </c>
      <c r="S107">
        <v>755.37196753583123</v>
      </c>
    </row>
    <row r="108" spans="3:19" x14ac:dyDescent="0.3">
      <c r="C108">
        <v>7</v>
      </c>
      <c r="D108">
        <v>101</v>
      </c>
      <c r="E108">
        <v>2.9</v>
      </c>
      <c r="I108">
        <v>357.8</v>
      </c>
      <c r="O108">
        <v>107516</v>
      </c>
      <c r="P108">
        <v>107516</v>
      </c>
      <c r="Q108">
        <v>309784</v>
      </c>
    </row>
    <row r="109" spans="3:19" x14ac:dyDescent="0.3">
      <c r="C109">
        <v>7</v>
      </c>
      <c r="D109" t="s">
        <v>1504</v>
      </c>
      <c r="E109">
        <v>9.0500000000000007</v>
      </c>
      <c r="I109">
        <v>1270.8</v>
      </c>
      <c r="K109">
        <v>18</v>
      </c>
      <c r="O109">
        <v>275543</v>
      </c>
      <c r="P109">
        <v>275543</v>
      </c>
      <c r="Q109">
        <v>625770</v>
      </c>
      <c r="S109">
        <v>3682.3675803264177</v>
      </c>
    </row>
    <row r="110" spans="3:19" x14ac:dyDescent="0.3">
      <c r="C110">
        <v>7</v>
      </c>
      <c r="D110">
        <v>420</v>
      </c>
      <c r="E110">
        <v>0.4</v>
      </c>
      <c r="I110">
        <v>60.8</v>
      </c>
    </row>
    <row r="111" spans="3:19" x14ac:dyDescent="0.3">
      <c r="C111">
        <v>7</v>
      </c>
      <c r="D111">
        <v>526</v>
      </c>
      <c r="E111">
        <v>7.35</v>
      </c>
      <c r="I111">
        <v>981.2</v>
      </c>
      <c r="K111">
        <v>18</v>
      </c>
      <c r="O111">
        <v>267992</v>
      </c>
      <c r="P111">
        <v>267992</v>
      </c>
      <c r="Q111">
        <v>595582</v>
      </c>
      <c r="S111">
        <v>3682.3675803264177</v>
      </c>
    </row>
    <row r="112" spans="3:19" x14ac:dyDescent="0.3">
      <c r="C112">
        <v>7</v>
      </c>
      <c r="D112">
        <v>746</v>
      </c>
      <c r="E112">
        <v>1.3</v>
      </c>
      <c r="I112">
        <v>228.8</v>
      </c>
      <c r="O112">
        <v>7551</v>
      </c>
      <c r="P112">
        <v>7551</v>
      </c>
      <c r="Q112">
        <v>30188</v>
      </c>
    </row>
    <row r="113" spans="3:19" x14ac:dyDescent="0.3">
      <c r="C113">
        <v>7</v>
      </c>
      <c r="D113" t="s">
        <v>1505</v>
      </c>
      <c r="E113">
        <v>17.25</v>
      </c>
      <c r="I113">
        <v>2344</v>
      </c>
      <c r="J113">
        <v>6</v>
      </c>
      <c r="O113">
        <v>197494</v>
      </c>
      <c r="P113">
        <v>197494</v>
      </c>
      <c r="Q113">
        <v>750311</v>
      </c>
      <c r="S113">
        <v>1916.6666666666667</v>
      </c>
    </row>
    <row r="114" spans="3:19" x14ac:dyDescent="0.3">
      <c r="C114">
        <v>7</v>
      </c>
      <c r="D114">
        <v>303</v>
      </c>
      <c r="E114">
        <v>1</v>
      </c>
      <c r="I114">
        <v>144</v>
      </c>
      <c r="O114">
        <v>11121</v>
      </c>
      <c r="P114">
        <v>11121</v>
      </c>
      <c r="Q114">
        <v>46581</v>
      </c>
      <c r="S114">
        <v>1916.6666666666667</v>
      </c>
    </row>
    <row r="115" spans="3:19" x14ac:dyDescent="0.3">
      <c r="C115">
        <v>7</v>
      </c>
      <c r="D115">
        <v>409</v>
      </c>
      <c r="E115">
        <v>12.25</v>
      </c>
      <c r="I115">
        <v>1592</v>
      </c>
      <c r="J115">
        <v>6</v>
      </c>
      <c r="O115">
        <v>167372</v>
      </c>
      <c r="P115">
        <v>167372</v>
      </c>
      <c r="Q115">
        <v>590573</v>
      </c>
    </row>
    <row r="116" spans="3:19" x14ac:dyDescent="0.3">
      <c r="C116">
        <v>7</v>
      </c>
      <c r="D116">
        <v>630</v>
      </c>
      <c r="E116">
        <v>2</v>
      </c>
      <c r="I116">
        <v>320</v>
      </c>
      <c r="O116">
        <v>5506</v>
      </c>
      <c r="P116">
        <v>5506</v>
      </c>
      <c r="Q116">
        <v>55341</v>
      </c>
    </row>
    <row r="117" spans="3:19" x14ac:dyDescent="0.3">
      <c r="C117">
        <v>7</v>
      </c>
      <c r="D117">
        <v>642</v>
      </c>
      <c r="E117">
        <v>2</v>
      </c>
      <c r="I117">
        <v>288</v>
      </c>
      <c r="O117">
        <v>13495</v>
      </c>
      <c r="P117">
        <v>13495</v>
      </c>
      <c r="Q117">
        <v>57816</v>
      </c>
    </row>
    <row r="118" spans="3:19" x14ac:dyDescent="0.3">
      <c r="C118">
        <v>7</v>
      </c>
      <c r="D118" t="s">
        <v>1506</v>
      </c>
      <c r="E118">
        <v>0.7</v>
      </c>
      <c r="I118">
        <v>104.8</v>
      </c>
      <c r="O118">
        <v>4246</v>
      </c>
      <c r="P118">
        <v>4246</v>
      </c>
      <c r="Q118">
        <v>18363</v>
      </c>
    </row>
    <row r="119" spans="3:19" x14ac:dyDescent="0.3">
      <c r="C119">
        <v>7</v>
      </c>
      <c r="D119">
        <v>30</v>
      </c>
      <c r="E119">
        <v>0.7</v>
      </c>
      <c r="I119">
        <v>104.8</v>
      </c>
      <c r="O119">
        <v>4246</v>
      </c>
      <c r="P119">
        <v>4246</v>
      </c>
      <c r="Q119">
        <v>18363</v>
      </c>
    </row>
    <row r="120" spans="3:19" x14ac:dyDescent="0.3">
      <c r="C120">
        <v>7</v>
      </c>
      <c r="D120" t="s">
        <v>1507</v>
      </c>
      <c r="L120">
        <v>100</v>
      </c>
    </row>
    <row r="121" spans="3:19" x14ac:dyDescent="0.3">
      <c r="C121">
        <v>7</v>
      </c>
      <c r="D121">
        <v>0</v>
      </c>
      <c r="L121">
        <v>100</v>
      </c>
    </row>
    <row r="122" spans="3:19" x14ac:dyDescent="0.3">
      <c r="C122" t="s">
        <v>1514</v>
      </c>
      <c r="E122">
        <v>29.9</v>
      </c>
      <c r="I122">
        <v>4077.4000000000005</v>
      </c>
      <c r="J122">
        <v>6</v>
      </c>
      <c r="K122">
        <v>18</v>
      </c>
      <c r="L122">
        <v>100</v>
      </c>
      <c r="O122">
        <v>584799</v>
      </c>
      <c r="P122">
        <v>584799</v>
      </c>
      <c r="Q122">
        <v>1704228</v>
      </c>
      <c r="S122">
        <v>6354.4062145289163</v>
      </c>
    </row>
    <row r="123" spans="3:19" x14ac:dyDescent="0.3">
      <c r="C123">
        <v>8</v>
      </c>
      <c r="D123" t="s">
        <v>213</v>
      </c>
      <c r="E123">
        <v>2.9</v>
      </c>
      <c r="I123">
        <v>361.8</v>
      </c>
      <c r="Q123">
        <v>203899</v>
      </c>
      <c r="S123">
        <v>755.37196753583123</v>
      </c>
    </row>
    <row r="124" spans="3:19" x14ac:dyDescent="0.3">
      <c r="C124">
        <v>8</v>
      </c>
      <c r="D124">
        <v>99</v>
      </c>
      <c r="S124">
        <v>755.37196753583123</v>
      </c>
    </row>
    <row r="125" spans="3:19" x14ac:dyDescent="0.3">
      <c r="C125">
        <v>8</v>
      </c>
      <c r="D125">
        <v>101</v>
      </c>
      <c r="E125">
        <v>2.9</v>
      </c>
      <c r="I125">
        <v>361.8</v>
      </c>
      <c r="Q125">
        <v>203899</v>
      </c>
    </row>
    <row r="126" spans="3:19" x14ac:dyDescent="0.3">
      <c r="C126">
        <v>8</v>
      </c>
      <c r="D126" t="s">
        <v>1504</v>
      </c>
      <c r="E126">
        <v>9.0500000000000007</v>
      </c>
      <c r="I126">
        <v>1088.5999999999999</v>
      </c>
      <c r="J126">
        <v>10</v>
      </c>
      <c r="K126">
        <v>34</v>
      </c>
      <c r="L126">
        <v>50</v>
      </c>
      <c r="Q126">
        <v>375762</v>
      </c>
      <c r="R126">
        <v>7000</v>
      </c>
      <c r="S126">
        <v>3682.3675803264177</v>
      </c>
    </row>
    <row r="127" spans="3:19" x14ac:dyDescent="0.3">
      <c r="C127">
        <v>8</v>
      </c>
      <c r="D127">
        <v>420</v>
      </c>
      <c r="E127">
        <v>0.4</v>
      </c>
      <c r="I127">
        <v>35.200000000000003</v>
      </c>
    </row>
    <row r="128" spans="3:19" x14ac:dyDescent="0.3">
      <c r="C128">
        <v>8</v>
      </c>
      <c r="D128">
        <v>526</v>
      </c>
      <c r="E128">
        <v>7.35</v>
      </c>
      <c r="I128">
        <v>879.8</v>
      </c>
      <c r="J128">
        <v>10</v>
      </c>
      <c r="K128">
        <v>34</v>
      </c>
      <c r="L128">
        <v>50</v>
      </c>
      <c r="Q128">
        <v>352831</v>
      </c>
      <c r="R128">
        <v>7000</v>
      </c>
      <c r="S128">
        <v>3682.3675803264177</v>
      </c>
    </row>
    <row r="129" spans="3:19" x14ac:dyDescent="0.3">
      <c r="C129">
        <v>8</v>
      </c>
      <c r="D129">
        <v>746</v>
      </c>
      <c r="E129">
        <v>1.3</v>
      </c>
      <c r="I129">
        <v>173.6</v>
      </c>
      <c r="Q129">
        <v>22931</v>
      </c>
    </row>
    <row r="130" spans="3:19" x14ac:dyDescent="0.3">
      <c r="C130">
        <v>8</v>
      </c>
      <c r="D130" t="s">
        <v>1505</v>
      </c>
      <c r="E130">
        <v>17.25</v>
      </c>
      <c r="I130">
        <v>2232</v>
      </c>
      <c r="J130">
        <v>30</v>
      </c>
      <c r="O130">
        <v>10000</v>
      </c>
      <c r="P130">
        <v>10000</v>
      </c>
      <c r="Q130">
        <v>577178</v>
      </c>
      <c r="R130">
        <v>2600</v>
      </c>
      <c r="S130">
        <v>1916.6666666666667</v>
      </c>
    </row>
    <row r="131" spans="3:19" x14ac:dyDescent="0.3">
      <c r="C131">
        <v>8</v>
      </c>
      <c r="D131">
        <v>303</v>
      </c>
      <c r="E131">
        <v>1</v>
      </c>
      <c r="I131">
        <v>144</v>
      </c>
      <c r="Q131">
        <v>35827</v>
      </c>
      <c r="R131">
        <v>2600</v>
      </c>
      <c r="S131">
        <v>1916.6666666666667</v>
      </c>
    </row>
    <row r="132" spans="3:19" x14ac:dyDescent="0.3">
      <c r="C132">
        <v>8</v>
      </c>
      <c r="D132">
        <v>409</v>
      </c>
      <c r="E132">
        <v>12.25</v>
      </c>
      <c r="I132">
        <v>1620</v>
      </c>
      <c r="J132">
        <v>30</v>
      </c>
      <c r="O132">
        <v>10000</v>
      </c>
      <c r="P132">
        <v>10000</v>
      </c>
      <c r="Q132">
        <v>454758</v>
      </c>
    </row>
    <row r="133" spans="3:19" x14ac:dyDescent="0.3">
      <c r="C133">
        <v>8</v>
      </c>
      <c r="D133">
        <v>630</v>
      </c>
      <c r="E133">
        <v>2</v>
      </c>
      <c r="I133">
        <v>240</v>
      </c>
      <c r="Q133">
        <v>41038</v>
      </c>
    </row>
    <row r="134" spans="3:19" x14ac:dyDescent="0.3">
      <c r="C134">
        <v>8</v>
      </c>
      <c r="D134">
        <v>642</v>
      </c>
      <c r="E134">
        <v>2</v>
      </c>
      <c r="I134">
        <v>228</v>
      </c>
      <c r="Q134">
        <v>45555</v>
      </c>
    </row>
    <row r="135" spans="3:19" x14ac:dyDescent="0.3">
      <c r="C135">
        <v>8</v>
      </c>
      <c r="D135" t="s">
        <v>1506</v>
      </c>
      <c r="E135">
        <v>0.7</v>
      </c>
      <c r="I135">
        <v>91.2</v>
      </c>
      <c r="Q135">
        <v>14394</v>
      </c>
    </row>
    <row r="136" spans="3:19" x14ac:dyDescent="0.3">
      <c r="C136">
        <v>8</v>
      </c>
      <c r="D136">
        <v>30</v>
      </c>
      <c r="E136">
        <v>0.7</v>
      </c>
      <c r="I136">
        <v>91.2</v>
      </c>
      <c r="Q136">
        <v>14394</v>
      </c>
    </row>
    <row r="137" spans="3:19" x14ac:dyDescent="0.3">
      <c r="C137">
        <v>8</v>
      </c>
      <c r="D137" t="s">
        <v>1507</v>
      </c>
      <c r="L137">
        <v>50</v>
      </c>
    </row>
    <row r="138" spans="3:19" x14ac:dyDescent="0.3">
      <c r="C138">
        <v>8</v>
      </c>
      <c r="D138">
        <v>0</v>
      </c>
      <c r="L138">
        <v>50</v>
      </c>
    </row>
    <row r="139" spans="3:19" x14ac:dyDescent="0.3">
      <c r="C139" t="s">
        <v>1515</v>
      </c>
      <c r="E139">
        <v>29.9</v>
      </c>
      <c r="I139">
        <v>3773.5999999999995</v>
      </c>
      <c r="J139">
        <v>40</v>
      </c>
      <c r="K139">
        <v>34</v>
      </c>
      <c r="L139">
        <v>100</v>
      </c>
      <c r="O139">
        <v>10000</v>
      </c>
      <c r="P139">
        <v>10000</v>
      </c>
      <c r="Q139">
        <v>1171233</v>
      </c>
      <c r="R139">
        <v>9600</v>
      </c>
      <c r="S139">
        <v>6354.4062145289163</v>
      </c>
    </row>
    <row r="140" spans="3:19" x14ac:dyDescent="0.3">
      <c r="C140">
        <v>9</v>
      </c>
      <c r="D140" t="s">
        <v>213</v>
      </c>
      <c r="E140">
        <v>2.9</v>
      </c>
      <c r="I140">
        <v>352</v>
      </c>
      <c r="O140">
        <v>17500</v>
      </c>
      <c r="P140">
        <v>17500</v>
      </c>
      <c r="Q140">
        <v>170866</v>
      </c>
      <c r="S140">
        <v>755.37196753583123</v>
      </c>
    </row>
    <row r="141" spans="3:19" x14ac:dyDescent="0.3">
      <c r="C141">
        <v>9</v>
      </c>
      <c r="D141">
        <v>99</v>
      </c>
      <c r="S141">
        <v>755.37196753583123</v>
      </c>
    </row>
    <row r="142" spans="3:19" x14ac:dyDescent="0.3">
      <c r="C142">
        <v>9</v>
      </c>
      <c r="D142">
        <v>101</v>
      </c>
      <c r="E142">
        <v>2.9</v>
      </c>
      <c r="I142">
        <v>352</v>
      </c>
      <c r="O142">
        <v>17500</v>
      </c>
      <c r="P142">
        <v>17500</v>
      </c>
      <c r="Q142">
        <v>170866</v>
      </c>
    </row>
    <row r="143" spans="3:19" x14ac:dyDescent="0.3">
      <c r="C143">
        <v>9</v>
      </c>
      <c r="D143" t="s">
        <v>1504</v>
      </c>
      <c r="E143">
        <v>9.9500000000000011</v>
      </c>
      <c r="I143">
        <v>1332</v>
      </c>
      <c r="K143">
        <v>34</v>
      </c>
      <c r="L143">
        <v>50</v>
      </c>
      <c r="O143">
        <v>1200</v>
      </c>
      <c r="P143">
        <v>1200</v>
      </c>
      <c r="Q143">
        <v>362645</v>
      </c>
      <c r="R143">
        <v>8700</v>
      </c>
      <c r="S143">
        <v>3682.3675803264177</v>
      </c>
    </row>
    <row r="144" spans="3:19" x14ac:dyDescent="0.3">
      <c r="C144">
        <v>9</v>
      </c>
      <c r="D144">
        <v>420</v>
      </c>
      <c r="E144">
        <v>0.4</v>
      </c>
      <c r="I144">
        <v>64</v>
      </c>
    </row>
    <row r="145" spans="3:19" x14ac:dyDescent="0.3">
      <c r="C145">
        <v>9</v>
      </c>
      <c r="D145">
        <v>526</v>
      </c>
      <c r="E145">
        <v>8.25</v>
      </c>
      <c r="I145">
        <v>1100</v>
      </c>
      <c r="K145">
        <v>34</v>
      </c>
      <c r="L145">
        <v>50</v>
      </c>
      <c r="O145">
        <v>1200</v>
      </c>
      <c r="P145">
        <v>1200</v>
      </c>
      <c r="Q145">
        <v>340644</v>
      </c>
      <c r="R145">
        <v>8700</v>
      </c>
      <c r="S145">
        <v>3682.3675803264177</v>
      </c>
    </row>
    <row r="146" spans="3:19" x14ac:dyDescent="0.3">
      <c r="C146">
        <v>9</v>
      </c>
      <c r="D146">
        <v>746</v>
      </c>
      <c r="E146">
        <v>1.3</v>
      </c>
      <c r="I146">
        <v>168</v>
      </c>
      <c r="Q146">
        <v>22001</v>
      </c>
    </row>
    <row r="147" spans="3:19" x14ac:dyDescent="0.3">
      <c r="C147">
        <v>9</v>
      </c>
      <c r="D147" t="s">
        <v>1505</v>
      </c>
      <c r="E147">
        <v>17.25</v>
      </c>
      <c r="I147">
        <v>2265</v>
      </c>
      <c r="J147">
        <v>24</v>
      </c>
      <c r="K147">
        <v>3</v>
      </c>
      <c r="O147">
        <v>9074</v>
      </c>
      <c r="P147">
        <v>9074</v>
      </c>
      <c r="Q147">
        <v>557214</v>
      </c>
      <c r="R147">
        <v>3000</v>
      </c>
      <c r="S147">
        <v>1916.6666666666667</v>
      </c>
    </row>
    <row r="148" spans="3:19" x14ac:dyDescent="0.3">
      <c r="C148">
        <v>9</v>
      </c>
      <c r="D148">
        <v>303</v>
      </c>
      <c r="E148">
        <v>1</v>
      </c>
      <c r="I148">
        <v>128</v>
      </c>
      <c r="O148">
        <v>824</v>
      </c>
      <c r="P148">
        <v>824</v>
      </c>
      <c r="Q148">
        <v>35640</v>
      </c>
      <c r="R148">
        <v>3000</v>
      </c>
      <c r="S148">
        <v>1916.6666666666667</v>
      </c>
    </row>
    <row r="149" spans="3:19" x14ac:dyDescent="0.3">
      <c r="C149">
        <v>9</v>
      </c>
      <c r="D149">
        <v>409</v>
      </c>
      <c r="E149">
        <v>12.25</v>
      </c>
      <c r="I149">
        <v>1741</v>
      </c>
      <c r="J149">
        <v>24</v>
      </c>
      <c r="K149">
        <v>3</v>
      </c>
      <c r="O149">
        <v>8250</v>
      </c>
      <c r="P149">
        <v>8250</v>
      </c>
      <c r="Q149">
        <v>453247</v>
      </c>
    </row>
    <row r="150" spans="3:19" x14ac:dyDescent="0.3">
      <c r="C150">
        <v>9</v>
      </c>
      <c r="D150">
        <v>630</v>
      </c>
      <c r="E150">
        <v>2</v>
      </c>
      <c r="I150">
        <v>176</v>
      </c>
      <c r="Q150">
        <v>31604</v>
      </c>
    </row>
    <row r="151" spans="3:19" x14ac:dyDescent="0.3">
      <c r="C151">
        <v>9</v>
      </c>
      <c r="D151">
        <v>642</v>
      </c>
      <c r="E151">
        <v>2</v>
      </c>
      <c r="I151">
        <v>220</v>
      </c>
      <c r="Q151">
        <v>36723</v>
      </c>
    </row>
    <row r="152" spans="3:19" x14ac:dyDescent="0.3">
      <c r="C152">
        <v>9</v>
      </c>
      <c r="D152" t="s">
        <v>1506</v>
      </c>
      <c r="E152">
        <v>0.7</v>
      </c>
      <c r="I152">
        <v>112</v>
      </c>
      <c r="Q152">
        <v>14073</v>
      </c>
    </row>
    <row r="153" spans="3:19" x14ac:dyDescent="0.3">
      <c r="C153">
        <v>9</v>
      </c>
      <c r="D153">
        <v>30</v>
      </c>
      <c r="E153">
        <v>0.7</v>
      </c>
      <c r="I153">
        <v>112</v>
      </c>
      <c r="Q153">
        <v>14073</v>
      </c>
    </row>
    <row r="154" spans="3:19" x14ac:dyDescent="0.3">
      <c r="C154">
        <v>9</v>
      </c>
      <c r="D154" t="s">
        <v>1507</v>
      </c>
      <c r="L154">
        <v>50</v>
      </c>
    </row>
    <row r="155" spans="3:19" x14ac:dyDescent="0.3">
      <c r="C155">
        <v>9</v>
      </c>
      <c r="D155">
        <v>0</v>
      </c>
      <c r="L155">
        <v>50</v>
      </c>
    </row>
    <row r="156" spans="3:19" x14ac:dyDescent="0.3">
      <c r="C156" t="s">
        <v>1516</v>
      </c>
      <c r="E156">
        <v>30.8</v>
      </c>
      <c r="I156">
        <v>4061</v>
      </c>
      <c r="J156">
        <v>24</v>
      </c>
      <c r="K156">
        <v>37</v>
      </c>
      <c r="L156">
        <v>100</v>
      </c>
      <c r="O156">
        <v>27774</v>
      </c>
      <c r="P156">
        <v>27774</v>
      </c>
      <c r="Q156">
        <v>1104798</v>
      </c>
      <c r="R156">
        <v>11700</v>
      </c>
      <c r="S156">
        <v>6354.4062145289163</v>
      </c>
    </row>
    <row r="157" spans="3:19" x14ac:dyDescent="0.3">
      <c r="C157">
        <v>10</v>
      </c>
      <c r="D157" t="s">
        <v>213</v>
      </c>
      <c r="E157">
        <v>2.2000000000000002</v>
      </c>
      <c r="I157">
        <v>372</v>
      </c>
      <c r="Q157">
        <v>198603</v>
      </c>
      <c r="S157">
        <v>755.37196753583123</v>
      </c>
    </row>
    <row r="158" spans="3:19" x14ac:dyDescent="0.3">
      <c r="C158">
        <v>10</v>
      </c>
      <c r="D158">
        <v>99</v>
      </c>
      <c r="S158">
        <v>755.37196753583123</v>
      </c>
    </row>
    <row r="159" spans="3:19" x14ac:dyDescent="0.3">
      <c r="C159">
        <v>10</v>
      </c>
      <c r="D159">
        <v>101</v>
      </c>
      <c r="E159">
        <v>2.2000000000000002</v>
      </c>
      <c r="I159">
        <v>372</v>
      </c>
      <c r="Q159">
        <v>198603</v>
      </c>
    </row>
    <row r="160" spans="3:19" x14ac:dyDescent="0.3">
      <c r="C160">
        <v>10</v>
      </c>
      <c r="D160" t="s">
        <v>1504</v>
      </c>
      <c r="E160">
        <v>8.9500000000000011</v>
      </c>
      <c r="I160">
        <v>1578.8000000000002</v>
      </c>
      <c r="J160">
        <v>16.5</v>
      </c>
      <c r="K160">
        <v>34</v>
      </c>
      <c r="L160">
        <v>50</v>
      </c>
      <c r="O160">
        <v>750</v>
      </c>
      <c r="P160">
        <v>750</v>
      </c>
      <c r="Q160">
        <v>397439</v>
      </c>
      <c r="R160">
        <v>4240</v>
      </c>
      <c r="S160">
        <v>3682.3675803264177</v>
      </c>
    </row>
    <row r="161" spans="3:19" x14ac:dyDescent="0.3">
      <c r="C161">
        <v>10</v>
      </c>
      <c r="D161">
        <v>420</v>
      </c>
      <c r="E161">
        <v>0.4</v>
      </c>
      <c r="I161">
        <v>67.2</v>
      </c>
    </row>
    <row r="162" spans="3:19" x14ac:dyDescent="0.3">
      <c r="C162">
        <v>10</v>
      </c>
      <c r="D162">
        <v>526</v>
      </c>
      <c r="E162">
        <v>7.25</v>
      </c>
      <c r="I162">
        <v>1272.4000000000001</v>
      </c>
      <c r="J162">
        <v>16.5</v>
      </c>
      <c r="K162">
        <v>34</v>
      </c>
      <c r="L162">
        <v>50</v>
      </c>
      <c r="O162">
        <v>750</v>
      </c>
      <c r="P162">
        <v>750</v>
      </c>
      <c r="Q162">
        <v>374802</v>
      </c>
      <c r="R162">
        <v>4240</v>
      </c>
      <c r="S162">
        <v>3682.3675803264177</v>
      </c>
    </row>
    <row r="163" spans="3:19" x14ac:dyDescent="0.3">
      <c r="C163">
        <v>10</v>
      </c>
      <c r="D163">
        <v>746</v>
      </c>
      <c r="E163">
        <v>1.3</v>
      </c>
      <c r="I163">
        <v>239.2</v>
      </c>
      <c r="Q163">
        <v>22637</v>
      </c>
    </row>
    <row r="164" spans="3:19" x14ac:dyDescent="0.3">
      <c r="C164">
        <v>10</v>
      </c>
      <c r="D164" t="s">
        <v>1505</v>
      </c>
      <c r="E164">
        <v>17.25</v>
      </c>
      <c r="I164">
        <v>2932</v>
      </c>
      <c r="J164">
        <v>79</v>
      </c>
      <c r="O164">
        <v>12000</v>
      </c>
      <c r="P164">
        <v>12000</v>
      </c>
      <c r="Q164">
        <v>598017</v>
      </c>
      <c r="R164">
        <v>4450</v>
      </c>
      <c r="S164">
        <v>1916.6666666666667</v>
      </c>
    </row>
    <row r="165" spans="3:19" x14ac:dyDescent="0.3">
      <c r="C165">
        <v>10</v>
      </c>
      <c r="D165">
        <v>303</v>
      </c>
      <c r="E165">
        <v>1</v>
      </c>
      <c r="I165">
        <v>176</v>
      </c>
      <c r="Q165">
        <v>35587</v>
      </c>
      <c r="R165">
        <v>4450</v>
      </c>
      <c r="S165">
        <v>1916.6666666666667</v>
      </c>
    </row>
    <row r="166" spans="3:19" x14ac:dyDescent="0.3">
      <c r="C166">
        <v>10</v>
      </c>
      <c r="D166">
        <v>409</v>
      </c>
      <c r="E166">
        <v>13.25</v>
      </c>
      <c r="I166">
        <v>2228</v>
      </c>
      <c r="J166">
        <v>79</v>
      </c>
      <c r="O166">
        <v>9000</v>
      </c>
      <c r="P166">
        <v>9000</v>
      </c>
      <c r="Q166">
        <v>492883</v>
      </c>
    </row>
    <row r="167" spans="3:19" x14ac:dyDescent="0.3">
      <c r="C167">
        <v>10</v>
      </c>
      <c r="D167">
        <v>630</v>
      </c>
      <c r="E167">
        <v>1</v>
      </c>
      <c r="I167">
        <v>184</v>
      </c>
      <c r="Q167">
        <v>22190</v>
      </c>
    </row>
    <row r="168" spans="3:19" x14ac:dyDescent="0.3">
      <c r="C168">
        <v>10</v>
      </c>
      <c r="D168">
        <v>642</v>
      </c>
      <c r="E168">
        <v>2</v>
      </c>
      <c r="I168">
        <v>344</v>
      </c>
      <c r="O168">
        <v>3000</v>
      </c>
      <c r="P168">
        <v>3000</v>
      </c>
      <c r="Q168">
        <v>47357</v>
      </c>
    </row>
    <row r="169" spans="3:19" x14ac:dyDescent="0.3">
      <c r="C169">
        <v>10</v>
      </c>
      <c r="D169" t="s">
        <v>1506</v>
      </c>
      <c r="E169">
        <v>0.7</v>
      </c>
      <c r="I169">
        <v>127.2</v>
      </c>
      <c r="Q169">
        <v>14089</v>
      </c>
    </row>
    <row r="170" spans="3:19" x14ac:dyDescent="0.3">
      <c r="C170">
        <v>10</v>
      </c>
      <c r="D170">
        <v>30</v>
      </c>
      <c r="E170">
        <v>0.7</v>
      </c>
      <c r="I170">
        <v>127.2</v>
      </c>
      <c r="Q170">
        <v>14089</v>
      </c>
    </row>
    <row r="171" spans="3:19" x14ac:dyDescent="0.3">
      <c r="C171">
        <v>10</v>
      </c>
      <c r="D171" t="s">
        <v>1507</v>
      </c>
      <c r="L171">
        <v>50</v>
      </c>
    </row>
    <row r="172" spans="3:19" x14ac:dyDescent="0.3">
      <c r="C172">
        <v>10</v>
      </c>
      <c r="D172">
        <v>0</v>
      </c>
      <c r="L172">
        <v>50</v>
      </c>
    </row>
    <row r="173" spans="3:19" x14ac:dyDescent="0.3">
      <c r="C173" t="s">
        <v>1517</v>
      </c>
      <c r="E173">
        <v>29.099999999999998</v>
      </c>
      <c r="I173">
        <v>5010</v>
      </c>
      <c r="J173">
        <v>95.5</v>
      </c>
      <c r="K173">
        <v>34</v>
      </c>
      <c r="L173">
        <v>100</v>
      </c>
      <c r="O173">
        <v>12750</v>
      </c>
      <c r="P173">
        <v>12750</v>
      </c>
      <c r="Q173">
        <v>1208148</v>
      </c>
      <c r="R173">
        <v>8690</v>
      </c>
      <c r="S173">
        <v>6354.4062145289163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1535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55464689</v>
      </c>
      <c r="C3" s="222">
        <f t="shared" ref="C3:Z3" si="0">SUBTOTAL(9,C6:C1048576)</f>
        <v>6</v>
      </c>
      <c r="D3" s="222"/>
      <c r="E3" s="222">
        <f>SUBTOTAL(9,E6:E1048576)/4</f>
        <v>54761734</v>
      </c>
      <c r="F3" s="222"/>
      <c r="G3" s="222">
        <f t="shared" si="0"/>
        <v>6</v>
      </c>
      <c r="H3" s="222">
        <f>SUBTOTAL(9,H6:H1048576)/4</f>
        <v>60555581</v>
      </c>
      <c r="I3" s="225">
        <f>IF(B3&lt;&gt;0,H3/B3,"")</f>
        <v>1.0917861812945531</v>
      </c>
      <c r="J3" s="223">
        <f>IF(E3&lt;&gt;0,H3/E3,"")</f>
        <v>1.1058010142629888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597"/>
      <c r="B5" s="598">
        <v>2015</v>
      </c>
      <c r="C5" s="599"/>
      <c r="D5" s="599"/>
      <c r="E5" s="599">
        <v>2017</v>
      </c>
      <c r="F5" s="599"/>
      <c r="G5" s="599"/>
      <c r="H5" s="599">
        <v>2018</v>
      </c>
      <c r="I5" s="600" t="s">
        <v>206</v>
      </c>
      <c r="J5" s="601" t="s">
        <v>2</v>
      </c>
      <c r="K5" s="598">
        <v>2015</v>
      </c>
      <c r="L5" s="599"/>
      <c r="M5" s="599"/>
      <c r="N5" s="599">
        <v>2017</v>
      </c>
      <c r="O5" s="599"/>
      <c r="P5" s="599"/>
      <c r="Q5" s="599">
        <v>2018</v>
      </c>
      <c r="R5" s="600" t="s">
        <v>206</v>
      </c>
      <c r="S5" s="601" t="s">
        <v>2</v>
      </c>
      <c r="T5" s="598">
        <v>2015</v>
      </c>
      <c r="U5" s="599"/>
      <c r="V5" s="599"/>
      <c r="W5" s="599">
        <v>2017</v>
      </c>
      <c r="X5" s="599"/>
      <c r="Y5" s="599"/>
      <c r="Z5" s="599">
        <v>2018</v>
      </c>
      <c r="AA5" s="600" t="s">
        <v>206</v>
      </c>
      <c r="AB5" s="601" t="s">
        <v>2</v>
      </c>
    </row>
    <row r="6" spans="1:28" ht="14.4" customHeight="1" x14ac:dyDescent="0.3">
      <c r="A6" s="602" t="s">
        <v>1531</v>
      </c>
      <c r="B6" s="603"/>
      <c r="C6" s="604"/>
      <c r="D6" s="604"/>
      <c r="E6" s="603"/>
      <c r="F6" s="604"/>
      <c r="G6" s="604"/>
      <c r="H6" s="603">
        <v>4585782</v>
      </c>
      <c r="I6" s="604"/>
      <c r="J6" s="604"/>
      <c r="K6" s="603"/>
      <c r="L6" s="604"/>
      <c r="M6" s="604"/>
      <c r="N6" s="603"/>
      <c r="O6" s="604"/>
      <c r="P6" s="604"/>
      <c r="Q6" s="603"/>
      <c r="R6" s="604"/>
      <c r="S6" s="604"/>
      <c r="T6" s="603"/>
      <c r="U6" s="604"/>
      <c r="V6" s="604"/>
      <c r="W6" s="603"/>
      <c r="X6" s="604"/>
      <c r="Y6" s="604"/>
      <c r="Z6" s="603"/>
      <c r="AA6" s="604"/>
      <c r="AB6" s="605"/>
    </row>
    <row r="7" spans="1:28" ht="14.4" customHeight="1" x14ac:dyDescent="0.3">
      <c r="A7" s="616" t="s">
        <v>1532</v>
      </c>
      <c r="B7" s="606"/>
      <c r="C7" s="607"/>
      <c r="D7" s="607"/>
      <c r="E7" s="606"/>
      <c r="F7" s="607"/>
      <c r="G7" s="607"/>
      <c r="H7" s="606">
        <v>4585782</v>
      </c>
      <c r="I7" s="607"/>
      <c r="J7" s="607"/>
      <c r="K7" s="606"/>
      <c r="L7" s="607"/>
      <c r="M7" s="607"/>
      <c r="N7" s="606"/>
      <c r="O7" s="607"/>
      <c r="P7" s="607"/>
      <c r="Q7" s="606"/>
      <c r="R7" s="607"/>
      <c r="S7" s="607"/>
      <c r="T7" s="606"/>
      <c r="U7" s="607"/>
      <c r="V7" s="607"/>
      <c r="W7" s="606"/>
      <c r="X7" s="607"/>
      <c r="Y7" s="607"/>
      <c r="Z7" s="606"/>
      <c r="AA7" s="607"/>
      <c r="AB7" s="608"/>
    </row>
    <row r="8" spans="1:28" ht="14.4" customHeight="1" x14ac:dyDescent="0.3">
      <c r="A8" s="609" t="s">
        <v>1533</v>
      </c>
      <c r="B8" s="610">
        <v>55464689</v>
      </c>
      <c r="C8" s="611">
        <v>1</v>
      </c>
      <c r="D8" s="611">
        <v>1.0128366095931147</v>
      </c>
      <c r="E8" s="610">
        <v>54761734</v>
      </c>
      <c r="F8" s="611">
        <v>0.9873260805627162</v>
      </c>
      <c r="G8" s="611">
        <v>1</v>
      </c>
      <c r="H8" s="610">
        <v>55969799</v>
      </c>
      <c r="I8" s="611">
        <v>1.0091068751868419</v>
      </c>
      <c r="J8" s="611">
        <v>1.0220603861813433</v>
      </c>
      <c r="K8" s="610"/>
      <c r="L8" s="611"/>
      <c r="M8" s="611"/>
      <c r="N8" s="610"/>
      <c r="O8" s="611"/>
      <c r="P8" s="611"/>
      <c r="Q8" s="610"/>
      <c r="R8" s="611"/>
      <c r="S8" s="611"/>
      <c r="T8" s="610"/>
      <c r="U8" s="611"/>
      <c r="V8" s="611"/>
      <c r="W8" s="610"/>
      <c r="X8" s="611"/>
      <c r="Y8" s="611"/>
      <c r="Z8" s="610"/>
      <c r="AA8" s="611"/>
      <c r="AB8" s="612"/>
    </row>
    <row r="9" spans="1:28" ht="14.4" customHeight="1" thickBot="1" x14ac:dyDescent="0.35">
      <c r="A9" s="617" t="s">
        <v>1534</v>
      </c>
      <c r="B9" s="613">
        <v>55464689</v>
      </c>
      <c r="C9" s="614">
        <v>1</v>
      </c>
      <c r="D9" s="614">
        <v>1.0128366095931147</v>
      </c>
      <c r="E9" s="613">
        <v>54761734</v>
      </c>
      <c r="F9" s="614">
        <v>0.9873260805627162</v>
      </c>
      <c r="G9" s="614">
        <v>1</v>
      </c>
      <c r="H9" s="613">
        <v>55969799</v>
      </c>
      <c r="I9" s="614">
        <v>1.0091068751868419</v>
      </c>
      <c r="J9" s="614">
        <v>1.0220603861813433</v>
      </c>
      <c r="K9" s="613"/>
      <c r="L9" s="614"/>
      <c r="M9" s="614"/>
      <c r="N9" s="613"/>
      <c r="O9" s="614"/>
      <c r="P9" s="614"/>
      <c r="Q9" s="613"/>
      <c r="R9" s="614"/>
      <c r="S9" s="614"/>
      <c r="T9" s="613"/>
      <c r="U9" s="614"/>
      <c r="V9" s="614"/>
      <c r="W9" s="613"/>
      <c r="X9" s="614"/>
      <c r="Y9" s="614"/>
      <c r="Z9" s="613"/>
      <c r="AA9" s="614"/>
      <c r="AB9" s="615"/>
    </row>
    <row r="10" spans="1:28" ht="14.4" customHeight="1" thickBot="1" x14ac:dyDescent="0.35"/>
    <row r="11" spans="1:28" ht="14.4" customHeight="1" x14ac:dyDescent="0.3">
      <c r="A11" s="602" t="s">
        <v>451</v>
      </c>
      <c r="B11" s="603">
        <v>54900223</v>
      </c>
      <c r="C11" s="604">
        <v>1</v>
      </c>
      <c r="D11" s="604">
        <v>1.0131614676438696</v>
      </c>
      <c r="E11" s="603">
        <v>54187042</v>
      </c>
      <c r="F11" s="604">
        <v>0.98700950631839879</v>
      </c>
      <c r="G11" s="604">
        <v>1</v>
      </c>
      <c r="H11" s="603">
        <v>59999465</v>
      </c>
      <c r="I11" s="604">
        <v>1.0928819906614951</v>
      </c>
      <c r="J11" s="605">
        <v>1.1072659216201541</v>
      </c>
    </row>
    <row r="12" spans="1:28" ht="14.4" customHeight="1" x14ac:dyDescent="0.3">
      <c r="A12" s="616" t="s">
        <v>1536</v>
      </c>
      <c r="B12" s="606">
        <v>54900223</v>
      </c>
      <c r="C12" s="607">
        <v>1</v>
      </c>
      <c r="D12" s="607">
        <v>1.0131614676438696</v>
      </c>
      <c r="E12" s="606">
        <v>54187042</v>
      </c>
      <c r="F12" s="607">
        <v>0.98700950631839879</v>
      </c>
      <c r="G12" s="607">
        <v>1</v>
      </c>
      <c r="H12" s="606">
        <v>59999465</v>
      </c>
      <c r="I12" s="607">
        <v>1.0928819906614951</v>
      </c>
      <c r="J12" s="608">
        <v>1.1072659216201541</v>
      </c>
    </row>
    <row r="13" spans="1:28" ht="14.4" customHeight="1" x14ac:dyDescent="0.3">
      <c r="A13" s="609" t="s">
        <v>1537</v>
      </c>
      <c r="B13" s="610">
        <v>564466</v>
      </c>
      <c r="C13" s="611">
        <v>1</v>
      </c>
      <c r="D13" s="611">
        <v>0.98220612084386072</v>
      </c>
      <c r="E13" s="610">
        <v>574692</v>
      </c>
      <c r="F13" s="611">
        <v>1.0181162372933001</v>
      </c>
      <c r="G13" s="611">
        <v>1</v>
      </c>
      <c r="H13" s="610">
        <v>556116</v>
      </c>
      <c r="I13" s="611">
        <v>0.98520725783306695</v>
      </c>
      <c r="J13" s="612">
        <v>0.96767659894343405</v>
      </c>
    </row>
    <row r="14" spans="1:28" ht="14.4" customHeight="1" thickBot="1" x14ac:dyDescent="0.35">
      <c r="A14" s="617" t="s">
        <v>1536</v>
      </c>
      <c r="B14" s="613">
        <v>564466</v>
      </c>
      <c r="C14" s="614">
        <v>1</v>
      </c>
      <c r="D14" s="614">
        <v>0.98220612084386072</v>
      </c>
      <c r="E14" s="613">
        <v>574692</v>
      </c>
      <c r="F14" s="614">
        <v>1.0181162372933001</v>
      </c>
      <c r="G14" s="614">
        <v>1</v>
      </c>
      <c r="H14" s="613">
        <v>556116</v>
      </c>
      <c r="I14" s="614">
        <v>0.98520725783306695</v>
      </c>
      <c r="J14" s="615">
        <v>0.96767659894343405</v>
      </c>
    </row>
    <row r="15" spans="1:28" ht="14.4" customHeight="1" x14ac:dyDescent="0.3">
      <c r="A15" s="538" t="s">
        <v>242</v>
      </c>
    </row>
    <row r="16" spans="1:28" ht="14.4" customHeight="1" x14ac:dyDescent="0.3">
      <c r="A16" s="539" t="s">
        <v>483</v>
      </c>
    </row>
    <row r="17" spans="1:1" ht="14.4" customHeight="1" x14ac:dyDescent="0.3">
      <c r="A17" s="538" t="s">
        <v>1538</v>
      </c>
    </row>
    <row r="18" spans="1:1" ht="14.4" customHeight="1" x14ac:dyDescent="0.3">
      <c r="A18" s="538" t="s">
        <v>1539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265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41400.237690994254</v>
      </c>
      <c r="D4" s="160">
        <f ca="1">IF(ISERROR(VLOOKUP("Náklady celkem",INDIRECT("HI!$A:$G"),5,0)),0,VLOOKUP("Náklady celkem",INDIRECT("HI!$A:$G"),5,0))</f>
        <v>43145.719889999986</v>
      </c>
      <c r="E4" s="161">
        <f ca="1">IF(C4=0,0,D4/C4)</f>
        <v>1.0421611637120003</v>
      </c>
    </row>
    <row r="5" spans="1:5" ht="14.4" customHeight="1" x14ac:dyDescent="0.3">
      <c r="A5" s="162" t="s">
        <v>148</v>
      </c>
      <c r="B5" s="163"/>
      <c r="C5" s="164"/>
      <c r="D5" s="164"/>
      <c r="E5" s="165"/>
    </row>
    <row r="6" spans="1:5" ht="14.4" customHeight="1" x14ac:dyDescent="0.3">
      <c r="A6" s="166" t="s">
        <v>153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18.333333496093751</v>
      </c>
      <c r="D7" s="168">
        <f>IF(ISERROR(HI!E5),"",HI!E5)</f>
        <v>19.25346</v>
      </c>
      <c r="E7" s="165">
        <f t="shared" ref="E7:E14" si="0">IF(C7=0,0,D7/C7)</f>
        <v>1.050188717949319</v>
      </c>
    </row>
    <row r="8" spans="1:5" ht="14.4" customHeight="1" x14ac:dyDescent="0.3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" customHeight="1" x14ac:dyDescent="0.3">
      <c r="A9" s="170" t="s">
        <v>149</v>
      </c>
      <c r="B9" s="167"/>
      <c r="C9" s="168"/>
      <c r="D9" s="168"/>
      <c r="E9" s="165"/>
    </row>
    <row r="10" spans="1:5" ht="14.4" customHeight="1" x14ac:dyDescent="0.3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0.48268233627332002</v>
      </c>
      <c r="E10" s="165">
        <f t="shared" si="0"/>
        <v>0.80447056045553345</v>
      </c>
    </row>
    <row r="11" spans="1:5" ht="14.4" customHeight="1" x14ac:dyDescent="0.3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1</v>
      </c>
      <c r="E11" s="165">
        <f t="shared" si="0"/>
        <v>1.25</v>
      </c>
    </row>
    <row r="12" spans="1:5" ht="14.4" customHeight="1" x14ac:dyDescent="0.3">
      <c r="A12" s="170" t="s">
        <v>150</v>
      </c>
      <c r="B12" s="167"/>
      <c r="C12" s="168"/>
      <c r="D12" s="168"/>
      <c r="E12" s="165"/>
    </row>
    <row r="13" spans="1:5" ht="14.4" customHeight="1" x14ac:dyDescent="0.3">
      <c r="A13" s="171" t="s">
        <v>154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23488.939384765625</v>
      </c>
      <c r="D14" s="168">
        <f>IF(ISERROR(HI!E6),"",HI!E6)</f>
        <v>23057.201670000002</v>
      </c>
      <c r="E14" s="165">
        <f t="shared" si="0"/>
        <v>0.98161953131669977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15241.090296875</v>
      </c>
      <c r="D15" s="164">
        <f ca="1">IF(ISERROR(VLOOKUP("Osobní náklady (Kč) *",INDIRECT("HI!$A:$G"),5,0)),0,VLOOKUP("Osobní náklady (Kč) *",INDIRECT("HI!$A:$G"),5,0))</f>
        <v>16701.81783</v>
      </c>
      <c r="E15" s="165">
        <f ca="1">IF(C15=0,0,D15/C15)</f>
        <v>1.0958414066626523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54761.733999999997</v>
      </c>
      <c r="D17" s="183">
        <f ca="1">IF(ISERROR(VLOOKUP("Výnosy celkem",INDIRECT("HI!$A:$G"),5,0)),0,VLOOKUP("Výnosy celkem",INDIRECT("HI!$A:$G"),5,0))</f>
        <v>60555.580999999998</v>
      </c>
      <c r="E17" s="184">
        <f t="shared" ref="E17:E22" ca="1" si="1">IF(C17=0,0,D17/C17)</f>
        <v>1.1058010142629888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54761.733999999997</v>
      </c>
      <c r="D18" s="164">
        <f ca="1">IF(ISERROR(VLOOKUP("Ambulance *",INDIRECT("HI!$A:$G"),5,0)),0,VLOOKUP("Ambulance *",INDIRECT("HI!$A:$G"),5,0))</f>
        <v>60555.580999999998</v>
      </c>
      <c r="E18" s="165">
        <f t="shared" ca="1" si="1"/>
        <v>1.1058010142629888</v>
      </c>
    </row>
    <row r="19" spans="1:5" ht="14.4" customHeight="1" x14ac:dyDescent="0.3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1.1058010142629888</v>
      </c>
      <c r="E19" s="165">
        <f t="shared" si="1"/>
        <v>1.1058010142629888</v>
      </c>
    </row>
    <row r="20" spans="1:5" ht="14.4" customHeight="1" x14ac:dyDescent="0.3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0</v>
      </c>
      <c r="E20" s="165">
        <f t="shared" si="1"/>
        <v>0</v>
      </c>
    </row>
    <row r="21" spans="1:5" ht="14.4" customHeight="1" x14ac:dyDescent="0.3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>
        <f>IF(ISERROR(VLOOKUP("Ambulantní péče ve vyjmenovaných odbornostech (§9) *",'ZV Vykáz.-A'!$A:$AB,10,0)),"",VLOOKUP("Ambulantní péče ve vyjmenovaných odbornostech (§9) *",'ZV Vykáz.-A'!$A:$AB,10,0))</f>
        <v>1.0220603861813433</v>
      </c>
      <c r="E21" s="165">
        <f>IF(OR(C21=0,D21=""),0,IF(C21="","",D21/C21))</f>
        <v>1.0220603861813433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1.186104964812847</v>
      </c>
      <c r="E22" s="165">
        <f t="shared" si="1"/>
        <v>1.395417605662173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151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5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1540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116653</v>
      </c>
      <c r="C3" s="260">
        <f t="shared" si="0"/>
        <v>108103</v>
      </c>
      <c r="D3" s="272">
        <f t="shared" si="0"/>
        <v>112423</v>
      </c>
      <c r="E3" s="224">
        <f t="shared" si="0"/>
        <v>55464689</v>
      </c>
      <c r="F3" s="222">
        <f t="shared" si="0"/>
        <v>54761734</v>
      </c>
      <c r="G3" s="261">
        <f t="shared" si="0"/>
        <v>60555581</v>
      </c>
    </row>
    <row r="4" spans="1:7" ht="14.4" customHeight="1" x14ac:dyDescent="0.3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597"/>
      <c r="B5" s="598">
        <v>2015</v>
      </c>
      <c r="C5" s="599">
        <v>2017</v>
      </c>
      <c r="D5" s="618">
        <v>2018</v>
      </c>
      <c r="E5" s="598">
        <v>2015</v>
      </c>
      <c r="F5" s="599">
        <v>2017</v>
      </c>
      <c r="G5" s="618">
        <v>2018</v>
      </c>
    </row>
    <row r="6" spans="1:7" ht="14.4" customHeight="1" thickBot="1" x14ac:dyDescent="0.35">
      <c r="A6" s="621" t="s">
        <v>1536</v>
      </c>
      <c r="B6" s="582">
        <v>116653</v>
      </c>
      <c r="C6" s="582">
        <v>108103</v>
      </c>
      <c r="D6" s="582">
        <v>112423</v>
      </c>
      <c r="E6" s="619">
        <v>55464689</v>
      </c>
      <c r="F6" s="619">
        <v>54761734</v>
      </c>
      <c r="G6" s="620">
        <v>60555581</v>
      </c>
    </row>
    <row r="7" spans="1:7" ht="14.4" customHeight="1" x14ac:dyDescent="0.3">
      <c r="A7" s="538" t="s">
        <v>242</v>
      </c>
    </row>
    <row r="8" spans="1:7" ht="14.4" customHeight="1" x14ac:dyDescent="0.3">
      <c r="A8" s="539" t="s">
        <v>483</v>
      </c>
    </row>
    <row r="9" spans="1:7" ht="14.4" customHeight="1" x14ac:dyDescent="0.3">
      <c r="A9" s="538" t="s">
        <v>1538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4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1754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116653</v>
      </c>
      <c r="H3" s="103">
        <f t="shared" si="0"/>
        <v>55464689</v>
      </c>
      <c r="I3" s="74"/>
      <c r="J3" s="74"/>
      <c r="K3" s="103">
        <f t="shared" si="0"/>
        <v>108103</v>
      </c>
      <c r="L3" s="103">
        <f t="shared" si="0"/>
        <v>54761734</v>
      </c>
      <c r="M3" s="74"/>
      <c r="N3" s="74"/>
      <c r="O3" s="103">
        <f t="shared" si="0"/>
        <v>112423</v>
      </c>
      <c r="P3" s="103">
        <f t="shared" si="0"/>
        <v>60555581</v>
      </c>
      <c r="Q3" s="75">
        <f>IF(L3=0,0,P3/L3)</f>
        <v>1.1058010142629888</v>
      </c>
      <c r="R3" s="104">
        <f>IF(O3=0,0,P3/O3)</f>
        <v>538.64050060930595</v>
      </c>
    </row>
    <row r="4" spans="1:18" ht="14.4" customHeight="1" x14ac:dyDescent="0.3">
      <c r="A4" s="446" t="s">
        <v>207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22"/>
      <c r="B5" s="622"/>
      <c r="C5" s="623"/>
      <c r="D5" s="624"/>
      <c r="E5" s="625"/>
      <c r="F5" s="626"/>
      <c r="G5" s="627" t="s">
        <v>71</v>
      </c>
      <c r="H5" s="628" t="s">
        <v>14</v>
      </c>
      <c r="I5" s="629"/>
      <c r="J5" s="629"/>
      <c r="K5" s="627" t="s">
        <v>71</v>
      </c>
      <c r="L5" s="628" t="s">
        <v>14</v>
      </c>
      <c r="M5" s="629"/>
      <c r="N5" s="629"/>
      <c r="O5" s="627" t="s">
        <v>71</v>
      </c>
      <c r="P5" s="628" t="s">
        <v>14</v>
      </c>
      <c r="Q5" s="630"/>
      <c r="R5" s="631"/>
    </row>
    <row r="6" spans="1:18" ht="14.4" customHeight="1" x14ac:dyDescent="0.3">
      <c r="A6" s="561" t="s">
        <v>1541</v>
      </c>
      <c r="B6" s="562" t="s">
        <v>1542</v>
      </c>
      <c r="C6" s="562" t="s">
        <v>451</v>
      </c>
      <c r="D6" s="562" t="s">
        <v>1543</v>
      </c>
      <c r="E6" s="562" t="s">
        <v>1544</v>
      </c>
      <c r="F6" s="562" t="s">
        <v>1545</v>
      </c>
      <c r="G6" s="116">
        <v>225</v>
      </c>
      <c r="H6" s="116">
        <v>267075</v>
      </c>
      <c r="I6" s="562">
        <v>0.61047807353394978</v>
      </c>
      <c r="J6" s="562">
        <v>1187</v>
      </c>
      <c r="K6" s="116">
        <v>295</v>
      </c>
      <c r="L6" s="116">
        <v>437485</v>
      </c>
      <c r="M6" s="562">
        <v>1</v>
      </c>
      <c r="N6" s="562">
        <v>1483</v>
      </c>
      <c r="O6" s="116">
        <v>296</v>
      </c>
      <c r="P6" s="116">
        <v>438968</v>
      </c>
      <c r="Q6" s="567">
        <v>1.0033898305084745</v>
      </c>
      <c r="R6" s="578">
        <v>1483</v>
      </c>
    </row>
    <row r="7" spans="1:18" ht="14.4" customHeight="1" x14ac:dyDescent="0.3">
      <c r="A7" s="505" t="s">
        <v>1541</v>
      </c>
      <c r="B7" s="506" t="s">
        <v>1542</v>
      </c>
      <c r="C7" s="506" t="s">
        <v>451</v>
      </c>
      <c r="D7" s="506" t="s">
        <v>1543</v>
      </c>
      <c r="E7" s="506" t="s">
        <v>1546</v>
      </c>
      <c r="F7" s="506" t="s">
        <v>1547</v>
      </c>
      <c r="G7" s="510">
        <v>158</v>
      </c>
      <c r="H7" s="510">
        <v>618096</v>
      </c>
      <c r="I7" s="506">
        <v>1.0254497674017347</v>
      </c>
      <c r="J7" s="506">
        <v>3912</v>
      </c>
      <c r="K7" s="510">
        <v>154</v>
      </c>
      <c r="L7" s="510">
        <v>602756</v>
      </c>
      <c r="M7" s="506">
        <v>1</v>
      </c>
      <c r="N7" s="506">
        <v>3914</v>
      </c>
      <c r="O7" s="510">
        <v>129</v>
      </c>
      <c r="P7" s="510">
        <v>505164</v>
      </c>
      <c r="Q7" s="548">
        <v>0.83809037155996791</v>
      </c>
      <c r="R7" s="511">
        <v>3916</v>
      </c>
    </row>
    <row r="8" spans="1:18" ht="14.4" customHeight="1" x14ac:dyDescent="0.3">
      <c r="A8" s="505" t="s">
        <v>1541</v>
      </c>
      <c r="B8" s="506" t="s">
        <v>1542</v>
      </c>
      <c r="C8" s="506" t="s">
        <v>451</v>
      </c>
      <c r="D8" s="506" t="s">
        <v>1543</v>
      </c>
      <c r="E8" s="506" t="s">
        <v>1546</v>
      </c>
      <c r="F8" s="506" t="s">
        <v>1548</v>
      </c>
      <c r="G8" s="510">
        <v>65</v>
      </c>
      <c r="H8" s="510">
        <v>254280</v>
      </c>
      <c r="I8" s="506">
        <v>1.4123214325387128</v>
      </c>
      <c r="J8" s="506">
        <v>3912</v>
      </c>
      <c r="K8" s="510">
        <v>46</v>
      </c>
      <c r="L8" s="510">
        <v>180044</v>
      </c>
      <c r="M8" s="506">
        <v>1</v>
      </c>
      <c r="N8" s="506">
        <v>3914</v>
      </c>
      <c r="O8" s="510">
        <v>15</v>
      </c>
      <c r="P8" s="510">
        <v>58740</v>
      </c>
      <c r="Q8" s="548">
        <v>0.32625358245762148</v>
      </c>
      <c r="R8" s="511">
        <v>3916</v>
      </c>
    </row>
    <row r="9" spans="1:18" ht="14.4" customHeight="1" x14ac:dyDescent="0.3">
      <c r="A9" s="505" t="s">
        <v>1541</v>
      </c>
      <c r="B9" s="506" t="s">
        <v>1542</v>
      </c>
      <c r="C9" s="506" t="s">
        <v>451</v>
      </c>
      <c r="D9" s="506" t="s">
        <v>1543</v>
      </c>
      <c r="E9" s="506" t="s">
        <v>1549</v>
      </c>
      <c r="F9" s="506" t="s">
        <v>1550</v>
      </c>
      <c r="G9" s="510">
        <v>359</v>
      </c>
      <c r="H9" s="510">
        <v>235863</v>
      </c>
      <c r="I9" s="506">
        <v>1.1379504993486755</v>
      </c>
      <c r="J9" s="506">
        <v>657</v>
      </c>
      <c r="K9" s="510">
        <v>315</v>
      </c>
      <c r="L9" s="510">
        <v>207270</v>
      </c>
      <c r="M9" s="506">
        <v>1</v>
      </c>
      <c r="N9" s="506">
        <v>658</v>
      </c>
      <c r="O9" s="510">
        <v>343</v>
      </c>
      <c r="P9" s="510">
        <v>225694</v>
      </c>
      <c r="Q9" s="548">
        <v>1.0888888888888888</v>
      </c>
      <c r="R9" s="511">
        <v>658</v>
      </c>
    </row>
    <row r="10" spans="1:18" ht="14.4" customHeight="1" x14ac:dyDescent="0.3">
      <c r="A10" s="505" t="s">
        <v>1541</v>
      </c>
      <c r="B10" s="506" t="s">
        <v>1542</v>
      </c>
      <c r="C10" s="506" t="s">
        <v>451</v>
      </c>
      <c r="D10" s="506" t="s">
        <v>1543</v>
      </c>
      <c r="E10" s="506" t="s">
        <v>1549</v>
      </c>
      <c r="F10" s="506" t="s">
        <v>1551</v>
      </c>
      <c r="G10" s="510">
        <v>23</v>
      </c>
      <c r="H10" s="510">
        <v>15111</v>
      </c>
      <c r="I10" s="506">
        <v>0.99848024316109418</v>
      </c>
      <c r="J10" s="506">
        <v>657</v>
      </c>
      <c r="K10" s="510">
        <v>23</v>
      </c>
      <c r="L10" s="510">
        <v>15134</v>
      </c>
      <c r="M10" s="506">
        <v>1</v>
      </c>
      <c r="N10" s="506">
        <v>658</v>
      </c>
      <c r="O10" s="510">
        <v>31</v>
      </c>
      <c r="P10" s="510">
        <v>20398</v>
      </c>
      <c r="Q10" s="548">
        <v>1.3478260869565217</v>
      </c>
      <c r="R10" s="511">
        <v>658</v>
      </c>
    </row>
    <row r="11" spans="1:18" ht="14.4" customHeight="1" x14ac:dyDescent="0.3">
      <c r="A11" s="505" t="s">
        <v>1541</v>
      </c>
      <c r="B11" s="506" t="s">
        <v>1542</v>
      </c>
      <c r="C11" s="506" t="s">
        <v>451</v>
      </c>
      <c r="D11" s="506" t="s">
        <v>1543</v>
      </c>
      <c r="E11" s="506" t="s">
        <v>1552</v>
      </c>
      <c r="F11" s="506" t="s">
        <v>1553</v>
      </c>
      <c r="G11" s="510">
        <v>62</v>
      </c>
      <c r="H11" s="510">
        <v>63736</v>
      </c>
      <c r="I11" s="506">
        <v>1.3751024811218986</v>
      </c>
      <c r="J11" s="506">
        <v>1028</v>
      </c>
      <c r="K11" s="510">
        <v>45</v>
      </c>
      <c r="L11" s="510">
        <v>46350</v>
      </c>
      <c r="M11" s="506">
        <v>1</v>
      </c>
      <c r="N11" s="506">
        <v>1030</v>
      </c>
      <c r="O11" s="510">
        <v>35</v>
      </c>
      <c r="P11" s="510">
        <v>36190</v>
      </c>
      <c r="Q11" s="548">
        <v>0.78079827400215751</v>
      </c>
      <c r="R11" s="511">
        <v>1034</v>
      </c>
    </row>
    <row r="12" spans="1:18" ht="14.4" customHeight="1" x14ac:dyDescent="0.3">
      <c r="A12" s="505" t="s">
        <v>1541</v>
      </c>
      <c r="B12" s="506" t="s">
        <v>1542</v>
      </c>
      <c r="C12" s="506" t="s">
        <v>451</v>
      </c>
      <c r="D12" s="506" t="s">
        <v>1543</v>
      </c>
      <c r="E12" s="506" t="s">
        <v>1552</v>
      </c>
      <c r="F12" s="506" t="s">
        <v>1554</v>
      </c>
      <c r="G12" s="510">
        <v>25</v>
      </c>
      <c r="H12" s="510">
        <v>25700</v>
      </c>
      <c r="I12" s="506">
        <v>1.9193427931292009</v>
      </c>
      <c r="J12" s="506">
        <v>1028</v>
      </c>
      <c r="K12" s="510">
        <v>13</v>
      </c>
      <c r="L12" s="510">
        <v>13390</v>
      </c>
      <c r="M12" s="506">
        <v>1</v>
      </c>
      <c r="N12" s="506">
        <v>1030</v>
      </c>
      <c r="O12" s="510">
        <v>28</v>
      </c>
      <c r="P12" s="510">
        <v>28952</v>
      </c>
      <c r="Q12" s="548">
        <v>2.1622106049290517</v>
      </c>
      <c r="R12" s="511">
        <v>1034</v>
      </c>
    </row>
    <row r="13" spans="1:18" ht="14.4" customHeight="1" x14ac:dyDescent="0.3">
      <c r="A13" s="505" t="s">
        <v>1541</v>
      </c>
      <c r="B13" s="506" t="s">
        <v>1542</v>
      </c>
      <c r="C13" s="506" t="s">
        <v>451</v>
      </c>
      <c r="D13" s="506" t="s">
        <v>1543</v>
      </c>
      <c r="E13" s="506" t="s">
        <v>1555</v>
      </c>
      <c r="F13" s="506" t="s">
        <v>1556</v>
      </c>
      <c r="G13" s="510">
        <v>1</v>
      </c>
      <c r="H13" s="510">
        <v>1084</v>
      </c>
      <c r="I13" s="506">
        <v>0.33302611367127494</v>
      </c>
      <c r="J13" s="506">
        <v>1084</v>
      </c>
      <c r="K13" s="510">
        <v>3</v>
      </c>
      <c r="L13" s="510">
        <v>3255</v>
      </c>
      <c r="M13" s="506">
        <v>1</v>
      </c>
      <c r="N13" s="506">
        <v>1085</v>
      </c>
      <c r="O13" s="510">
        <v>6</v>
      </c>
      <c r="P13" s="510">
        <v>6534</v>
      </c>
      <c r="Q13" s="548">
        <v>2.0073732718894011</v>
      </c>
      <c r="R13" s="511">
        <v>1089</v>
      </c>
    </row>
    <row r="14" spans="1:18" ht="14.4" customHeight="1" x14ac:dyDescent="0.3">
      <c r="A14" s="505" t="s">
        <v>1541</v>
      </c>
      <c r="B14" s="506" t="s">
        <v>1542</v>
      </c>
      <c r="C14" s="506" t="s">
        <v>451</v>
      </c>
      <c r="D14" s="506" t="s">
        <v>1543</v>
      </c>
      <c r="E14" s="506" t="s">
        <v>1555</v>
      </c>
      <c r="F14" s="506" t="s">
        <v>1557</v>
      </c>
      <c r="G14" s="510"/>
      <c r="H14" s="510"/>
      <c r="I14" s="506"/>
      <c r="J14" s="506"/>
      <c r="K14" s="510"/>
      <c r="L14" s="510"/>
      <c r="M14" s="506"/>
      <c r="N14" s="506"/>
      <c r="O14" s="510">
        <v>2</v>
      </c>
      <c r="P14" s="510">
        <v>2178</v>
      </c>
      <c r="Q14" s="548"/>
      <c r="R14" s="511">
        <v>1089</v>
      </c>
    </row>
    <row r="15" spans="1:18" ht="14.4" customHeight="1" x14ac:dyDescent="0.3">
      <c r="A15" s="505" t="s">
        <v>1541</v>
      </c>
      <c r="B15" s="506" t="s">
        <v>1542</v>
      </c>
      <c r="C15" s="506" t="s">
        <v>451</v>
      </c>
      <c r="D15" s="506" t="s">
        <v>1543</v>
      </c>
      <c r="E15" s="506" t="s">
        <v>1558</v>
      </c>
      <c r="F15" s="506" t="s">
        <v>1559</v>
      </c>
      <c r="G15" s="510">
        <v>65</v>
      </c>
      <c r="H15" s="510">
        <v>54730</v>
      </c>
      <c r="I15" s="506">
        <v>2.0288404507710558</v>
      </c>
      <c r="J15" s="506">
        <v>842</v>
      </c>
      <c r="K15" s="510">
        <v>32</v>
      </c>
      <c r="L15" s="510">
        <v>26976</v>
      </c>
      <c r="M15" s="506">
        <v>1</v>
      </c>
      <c r="N15" s="506">
        <v>843</v>
      </c>
      <c r="O15" s="510">
        <v>32</v>
      </c>
      <c r="P15" s="510">
        <v>26976</v>
      </c>
      <c r="Q15" s="548">
        <v>1</v>
      </c>
      <c r="R15" s="511">
        <v>843</v>
      </c>
    </row>
    <row r="16" spans="1:18" ht="14.4" customHeight="1" x14ac:dyDescent="0.3">
      <c r="A16" s="505" t="s">
        <v>1541</v>
      </c>
      <c r="B16" s="506" t="s">
        <v>1542</v>
      </c>
      <c r="C16" s="506" t="s">
        <v>451</v>
      </c>
      <c r="D16" s="506" t="s">
        <v>1543</v>
      </c>
      <c r="E16" s="506" t="s">
        <v>1558</v>
      </c>
      <c r="F16" s="506" t="s">
        <v>1560</v>
      </c>
      <c r="G16" s="510">
        <v>485</v>
      </c>
      <c r="H16" s="510">
        <v>408370</v>
      </c>
      <c r="I16" s="506">
        <v>0.74988339595062603</v>
      </c>
      <c r="J16" s="506">
        <v>842</v>
      </c>
      <c r="K16" s="510">
        <v>646</v>
      </c>
      <c r="L16" s="510">
        <v>544578</v>
      </c>
      <c r="M16" s="506">
        <v>1</v>
      </c>
      <c r="N16" s="506">
        <v>843</v>
      </c>
      <c r="O16" s="510">
        <v>633</v>
      </c>
      <c r="P16" s="510">
        <v>533619</v>
      </c>
      <c r="Q16" s="548">
        <v>0.97987616099071206</v>
      </c>
      <c r="R16" s="511">
        <v>843</v>
      </c>
    </row>
    <row r="17" spans="1:18" ht="14.4" customHeight="1" x14ac:dyDescent="0.3">
      <c r="A17" s="505" t="s">
        <v>1541</v>
      </c>
      <c r="B17" s="506" t="s">
        <v>1542</v>
      </c>
      <c r="C17" s="506" t="s">
        <v>451</v>
      </c>
      <c r="D17" s="506" t="s">
        <v>1543</v>
      </c>
      <c r="E17" s="506" t="s">
        <v>1561</v>
      </c>
      <c r="F17" s="506" t="s">
        <v>1562</v>
      </c>
      <c r="G17" s="510"/>
      <c r="H17" s="510"/>
      <c r="I17" s="506"/>
      <c r="J17" s="506"/>
      <c r="K17" s="510"/>
      <c r="L17" s="510"/>
      <c r="M17" s="506"/>
      <c r="N17" s="506"/>
      <c r="O17" s="510">
        <v>1</v>
      </c>
      <c r="P17" s="510">
        <v>207</v>
      </c>
      <c r="Q17" s="548"/>
      <c r="R17" s="511">
        <v>207</v>
      </c>
    </row>
    <row r="18" spans="1:18" ht="14.4" customHeight="1" x14ac:dyDescent="0.3">
      <c r="A18" s="505" t="s">
        <v>1541</v>
      </c>
      <c r="B18" s="506" t="s">
        <v>1542</v>
      </c>
      <c r="C18" s="506" t="s">
        <v>451</v>
      </c>
      <c r="D18" s="506" t="s">
        <v>1543</v>
      </c>
      <c r="E18" s="506" t="s">
        <v>1561</v>
      </c>
      <c r="F18" s="506" t="s">
        <v>1563</v>
      </c>
      <c r="G18" s="510">
        <v>1</v>
      </c>
      <c r="H18" s="510">
        <v>206</v>
      </c>
      <c r="I18" s="506"/>
      <c r="J18" s="506">
        <v>206</v>
      </c>
      <c r="K18" s="510"/>
      <c r="L18" s="510"/>
      <c r="M18" s="506"/>
      <c r="N18" s="506"/>
      <c r="O18" s="510">
        <v>2</v>
      </c>
      <c r="P18" s="510">
        <v>414</v>
      </c>
      <c r="Q18" s="548"/>
      <c r="R18" s="511">
        <v>207</v>
      </c>
    </row>
    <row r="19" spans="1:18" ht="14.4" customHeight="1" x14ac:dyDescent="0.3">
      <c r="A19" s="505" t="s">
        <v>1541</v>
      </c>
      <c r="B19" s="506" t="s">
        <v>1542</v>
      </c>
      <c r="C19" s="506" t="s">
        <v>451</v>
      </c>
      <c r="D19" s="506" t="s">
        <v>1543</v>
      </c>
      <c r="E19" s="506" t="s">
        <v>1564</v>
      </c>
      <c r="F19" s="506" t="s">
        <v>1565</v>
      </c>
      <c r="G19" s="510">
        <v>339</v>
      </c>
      <c r="H19" s="510">
        <v>275607</v>
      </c>
      <c r="I19" s="506">
        <v>0.61006042897934787</v>
      </c>
      <c r="J19" s="506">
        <v>813</v>
      </c>
      <c r="K19" s="510">
        <v>555</v>
      </c>
      <c r="L19" s="510">
        <v>451770</v>
      </c>
      <c r="M19" s="506">
        <v>1</v>
      </c>
      <c r="N19" s="506">
        <v>814</v>
      </c>
      <c r="O19" s="510">
        <v>612</v>
      </c>
      <c r="P19" s="510">
        <v>498168</v>
      </c>
      <c r="Q19" s="548">
        <v>1.1027027027027028</v>
      </c>
      <c r="R19" s="511">
        <v>814</v>
      </c>
    </row>
    <row r="20" spans="1:18" ht="14.4" customHeight="1" x14ac:dyDescent="0.3">
      <c r="A20" s="505" t="s">
        <v>1541</v>
      </c>
      <c r="B20" s="506" t="s">
        <v>1542</v>
      </c>
      <c r="C20" s="506" t="s">
        <v>451</v>
      </c>
      <c r="D20" s="506" t="s">
        <v>1543</v>
      </c>
      <c r="E20" s="506" t="s">
        <v>1564</v>
      </c>
      <c r="F20" s="506" t="s">
        <v>1566</v>
      </c>
      <c r="G20" s="510">
        <v>41</v>
      </c>
      <c r="H20" s="510">
        <v>33333</v>
      </c>
      <c r="I20" s="506">
        <v>2.0474815724815727</v>
      </c>
      <c r="J20" s="506">
        <v>813</v>
      </c>
      <c r="K20" s="510">
        <v>20</v>
      </c>
      <c r="L20" s="510">
        <v>16280</v>
      </c>
      <c r="M20" s="506">
        <v>1</v>
      </c>
      <c r="N20" s="506">
        <v>814</v>
      </c>
      <c r="O20" s="510">
        <v>20</v>
      </c>
      <c r="P20" s="510">
        <v>16280</v>
      </c>
      <c r="Q20" s="548">
        <v>1</v>
      </c>
      <c r="R20" s="511">
        <v>814</v>
      </c>
    </row>
    <row r="21" spans="1:18" ht="14.4" customHeight="1" x14ac:dyDescent="0.3">
      <c r="A21" s="505" t="s">
        <v>1541</v>
      </c>
      <c r="B21" s="506" t="s">
        <v>1542</v>
      </c>
      <c r="C21" s="506" t="s">
        <v>451</v>
      </c>
      <c r="D21" s="506" t="s">
        <v>1543</v>
      </c>
      <c r="E21" s="506" t="s">
        <v>1567</v>
      </c>
      <c r="F21" s="506" t="s">
        <v>1568</v>
      </c>
      <c r="G21" s="510">
        <v>340</v>
      </c>
      <c r="H21" s="510">
        <v>276420</v>
      </c>
      <c r="I21" s="506">
        <v>0.61186001726542272</v>
      </c>
      <c r="J21" s="506">
        <v>813</v>
      </c>
      <c r="K21" s="510">
        <v>555</v>
      </c>
      <c r="L21" s="510">
        <v>451770</v>
      </c>
      <c r="M21" s="506">
        <v>1</v>
      </c>
      <c r="N21" s="506">
        <v>814</v>
      </c>
      <c r="O21" s="510">
        <v>612</v>
      </c>
      <c r="P21" s="510">
        <v>498168</v>
      </c>
      <c r="Q21" s="548">
        <v>1.1027027027027028</v>
      </c>
      <c r="R21" s="511">
        <v>814</v>
      </c>
    </row>
    <row r="22" spans="1:18" ht="14.4" customHeight="1" x14ac:dyDescent="0.3">
      <c r="A22" s="505" t="s">
        <v>1541</v>
      </c>
      <c r="B22" s="506" t="s">
        <v>1542</v>
      </c>
      <c r="C22" s="506" t="s">
        <v>451</v>
      </c>
      <c r="D22" s="506" t="s">
        <v>1543</v>
      </c>
      <c r="E22" s="506" t="s">
        <v>1567</v>
      </c>
      <c r="F22" s="506" t="s">
        <v>1569</v>
      </c>
      <c r="G22" s="510">
        <v>41</v>
      </c>
      <c r="H22" s="510">
        <v>33333</v>
      </c>
      <c r="I22" s="506">
        <v>2.0474815724815727</v>
      </c>
      <c r="J22" s="506">
        <v>813</v>
      </c>
      <c r="K22" s="510">
        <v>20</v>
      </c>
      <c r="L22" s="510">
        <v>16280</v>
      </c>
      <c r="M22" s="506">
        <v>1</v>
      </c>
      <c r="N22" s="506">
        <v>814</v>
      </c>
      <c r="O22" s="510">
        <v>20</v>
      </c>
      <c r="P22" s="510">
        <v>16280</v>
      </c>
      <c r="Q22" s="548">
        <v>1</v>
      </c>
      <c r="R22" s="511">
        <v>814</v>
      </c>
    </row>
    <row r="23" spans="1:18" ht="14.4" customHeight="1" x14ac:dyDescent="0.3">
      <c r="A23" s="505" t="s">
        <v>1541</v>
      </c>
      <c r="B23" s="506" t="s">
        <v>1542</v>
      </c>
      <c r="C23" s="506" t="s">
        <v>451</v>
      </c>
      <c r="D23" s="506" t="s">
        <v>1543</v>
      </c>
      <c r="E23" s="506" t="s">
        <v>1570</v>
      </c>
      <c r="F23" s="506" t="s">
        <v>1571</v>
      </c>
      <c r="G23" s="510">
        <v>4035</v>
      </c>
      <c r="H23" s="510">
        <v>677880</v>
      </c>
      <c r="I23" s="506">
        <v>1.0359435173299101</v>
      </c>
      <c r="J23" s="506">
        <v>168</v>
      </c>
      <c r="K23" s="510">
        <v>3895</v>
      </c>
      <c r="L23" s="510">
        <v>654360</v>
      </c>
      <c r="M23" s="506">
        <v>1</v>
      </c>
      <c r="N23" s="506">
        <v>168</v>
      </c>
      <c r="O23" s="510">
        <v>4004</v>
      </c>
      <c r="P23" s="510">
        <v>671898</v>
      </c>
      <c r="Q23" s="548">
        <v>1.026801760498808</v>
      </c>
      <c r="R23" s="511">
        <v>167.80669330669332</v>
      </c>
    </row>
    <row r="24" spans="1:18" ht="14.4" customHeight="1" x14ac:dyDescent="0.3">
      <c r="A24" s="505" t="s">
        <v>1541</v>
      </c>
      <c r="B24" s="506" t="s">
        <v>1542</v>
      </c>
      <c r="C24" s="506" t="s">
        <v>451</v>
      </c>
      <c r="D24" s="506" t="s">
        <v>1543</v>
      </c>
      <c r="E24" s="506" t="s">
        <v>1570</v>
      </c>
      <c r="F24" s="506" t="s">
        <v>1572</v>
      </c>
      <c r="G24" s="510">
        <v>52</v>
      </c>
      <c r="H24" s="510">
        <v>8736</v>
      </c>
      <c r="I24" s="506">
        <v>0.66666666666666663</v>
      </c>
      <c r="J24" s="506">
        <v>168</v>
      </c>
      <c r="K24" s="510">
        <v>78</v>
      </c>
      <c r="L24" s="510">
        <v>13104</v>
      </c>
      <c r="M24" s="506">
        <v>1</v>
      </c>
      <c r="N24" s="506">
        <v>168</v>
      </c>
      <c r="O24" s="510">
        <v>59</v>
      </c>
      <c r="P24" s="510">
        <v>9892</v>
      </c>
      <c r="Q24" s="548">
        <v>0.75488400488400487</v>
      </c>
      <c r="R24" s="511">
        <v>167.66101694915255</v>
      </c>
    </row>
    <row r="25" spans="1:18" ht="14.4" customHeight="1" x14ac:dyDescent="0.3">
      <c r="A25" s="505" t="s">
        <v>1541</v>
      </c>
      <c r="B25" s="506" t="s">
        <v>1542</v>
      </c>
      <c r="C25" s="506" t="s">
        <v>451</v>
      </c>
      <c r="D25" s="506" t="s">
        <v>1543</v>
      </c>
      <c r="E25" s="506" t="s">
        <v>1573</v>
      </c>
      <c r="F25" s="506" t="s">
        <v>1574</v>
      </c>
      <c r="G25" s="510">
        <v>3225</v>
      </c>
      <c r="H25" s="510">
        <v>561150</v>
      </c>
      <c r="I25" s="506">
        <v>0.99598517603458925</v>
      </c>
      <c r="J25" s="506">
        <v>174</v>
      </c>
      <c r="K25" s="510">
        <v>3238</v>
      </c>
      <c r="L25" s="510">
        <v>563412</v>
      </c>
      <c r="M25" s="506">
        <v>1</v>
      </c>
      <c r="N25" s="506">
        <v>174</v>
      </c>
      <c r="O25" s="510">
        <v>3496</v>
      </c>
      <c r="P25" s="510">
        <v>608304</v>
      </c>
      <c r="Q25" s="548">
        <v>1.0796788140827671</v>
      </c>
      <c r="R25" s="511">
        <v>174</v>
      </c>
    </row>
    <row r="26" spans="1:18" ht="14.4" customHeight="1" x14ac:dyDescent="0.3">
      <c r="A26" s="505" t="s">
        <v>1541</v>
      </c>
      <c r="B26" s="506" t="s">
        <v>1542</v>
      </c>
      <c r="C26" s="506" t="s">
        <v>451</v>
      </c>
      <c r="D26" s="506" t="s">
        <v>1543</v>
      </c>
      <c r="E26" s="506" t="s">
        <v>1573</v>
      </c>
      <c r="F26" s="506" t="s">
        <v>1575</v>
      </c>
      <c r="G26" s="510">
        <v>39</v>
      </c>
      <c r="H26" s="510">
        <v>6786</v>
      </c>
      <c r="I26" s="506">
        <v>1.0540540540540539</v>
      </c>
      <c r="J26" s="506">
        <v>174</v>
      </c>
      <c r="K26" s="510">
        <v>37</v>
      </c>
      <c r="L26" s="510">
        <v>6438</v>
      </c>
      <c r="M26" s="506">
        <v>1</v>
      </c>
      <c r="N26" s="506">
        <v>174</v>
      </c>
      <c r="O26" s="510">
        <v>60</v>
      </c>
      <c r="P26" s="510">
        <v>10440</v>
      </c>
      <c r="Q26" s="548">
        <v>1.6216216216216217</v>
      </c>
      <c r="R26" s="511">
        <v>174</v>
      </c>
    </row>
    <row r="27" spans="1:18" ht="14.4" customHeight="1" x14ac:dyDescent="0.3">
      <c r="A27" s="505" t="s">
        <v>1541</v>
      </c>
      <c r="B27" s="506" t="s">
        <v>1542</v>
      </c>
      <c r="C27" s="506" t="s">
        <v>451</v>
      </c>
      <c r="D27" s="506" t="s">
        <v>1543</v>
      </c>
      <c r="E27" s="506" t="s">
        <v>1576</v>
      </c>
      <c r="F27" s="506" t="s">
        <v>1577</v>
      </c>
      <c r="G27" s="510">
        <v>3779</v>
      </c>
      <c r="H27" s="510">
        <v>1330208</v>
      </c>
      <c r="I27" s="506">
        <v>1.0302617230098146</v>
      </c>
      <c r="J27" s="506">
        <v>352</v>
      </c>
      <c r="K27" s="510">
        <v>3668</v>
      </c>
      <c r="L27" s="510">
        <v>1291136</v>
      </c>
      <c r="M27" s="506">
        <v>1</v>
      </c>
      <c r="N27" s="506">
        <v>352</v>
      </c>
      <c r="O27" s="510">
        <v>3589</v>
      </c>
      <c r="P27" s="510">
        <v>1263328</v>
      </c>
      <c r="Q27" s="548">
        <v>0.9784623773173392</v>
      </c>
      <c r="R27" s="511">
        <v>352</v>
      </c>
    </row>
    <row r="28" spans="1:18" ht="14.4" customHeight="1" x14ac:dyDescent="0.3">
      <c r="A28" s="505" t="s">
        <v>1541</v>
      </c>
      <c r="B28" s="506" t="s">
        <v>1542</v>
      </c>
      <c r="C28" s="506" t="s">
        <v>451</v>
      </c>
      <c r="D28" s="506" t="s">
        <v>1543</v>
      </c>
      <c r="E28" s="506" t="s">
        <v>1576</v>
      </c>
      <c r="F28" s="506" t="s">
        <v>1578</v>
      </c>
      <c r="G28" s="510">
        <v>89</v>
      </c>
      <c r="H28" s="510">
        <v>31328</v>
      </c>
      <c r="I28" s="506">
        <v>1.2361111111111112</v>
      </c>
      <c r="J28" s="506">
        <v>352</v>
      </c>
      <c r="K28" s="510">
        <v>72</v>
      </c>
      <c r="L28" s="510">
        <v>25344</v>
      </c>
      <c r="M28" s="506">
        <v>1</v>
      </c>
      <c r="N28" s="506">
        <v>352</v>
      </c>
      <c r="O28" s="510">
        <v>79</v>
      </c>
      <c r="P28" s="510">
        <v>27808</v>
      </c>
      <c r="Q28" s="548">
        <v>1.0972222222222223</v>
      </c>
      <c r="R28" s="511">
        <v>352</v>
      </c>
    </row>
    <row r="29" spans="1:18" ht="14.4" customHeight="1" x14ac:dyDescent="0.3">
      <c r="A29" s="505" t="s">
        <v>1541</v>
      </c>
      <c r="B29" s="506" t="s">
        <v>1542</v>
      </c>
      <c r="C29" s="506" t="s">
        <v>451</v>
      </c>
      <c r="D29" s="506" t="s">
        <v>1543</v>
      </c>
      <c r="E29" s="506" t="s">
        <v>1579</v>
      </c>
      <c r="F29" s="506" t="s">
        <v>1580</v>
      </c>
      <c r="G29" s="510">
        <v>1165</v>
      </c>
      <c r="H29" s="510">
        <v>221350</v>
      </c>
      <c r="I29" s="506">
        <v>1.2540365984930033</v>
      </c>
      <c r="J29" s="506">
        <v>190</v>
      </c>
      <c r="K29" s="510">
        <v>929</v>
      </c>
      <c r="L29" s="510">
        <v>176510</v>
      </c>
      <c r="M29" s="506">
        <v>1</v>
      </c>
      <c r="N29" s="506">
        <v>190</v>
      </c>
      <c r="O29" s="510">
        <v>791</v>
      </c>
      <c r="P29" s="510">
        <v>150290</v>
      </c>
      <c r="Q29" s="548">
        <v>0.85145317545748112</v>
      </c>
      <c r="R29" s="511">
        <v>190</v>
      </c>
    </row>
    <row r="30" spans="1:18" ht="14.4" customHeight="1" x14ac:dyDescent="0.3">
      <c r="A30" s="505" t="s">
        <v>1541</v>
      </c>
      <c r="B30" s="506" t="s">
        <v>1542</v>
      </c>
      <c r="C30" s="506" t="s">
        <v>451</v>
      </c>
      <c r="D30" s="506" t="s">
        <v>1543</v>
      </c>
      <c r="E30" s="506" t="s">
        <v>1579</v>
      </c>
      <c r="F30" s="506" t="s">
        <v>1581</v>
      </c>
      <c r="G30" s="510">
        <v>56</v>
      </c>
      <c r="H30" s="510">
        <v>10640</v>
      </c>
      <c r="I30" s="506">
        <v>0.82352941176470584</v>
      </c>
      <c r="J30" s="506">
        <v>190</v>
      </c>
      <c r="K30" s="510">
        <v>68</v>
      </c>
      <c r="L30" s="510">
        <v>12920</v>
      </c>
      <c r="M30" s="506">
        <v>1</v>
      </c>
      <c r="N30" s="506">
        <v>190</v>
      </c>
      <c r="O30" s="510">
        <v>83</v>
      </c>
      <c r="P30" s="510">
        <v>15770</v>
      </c>
      <c r="Q30" s="548">
        <v>1.2205882352941178</v>
      </c>
      <c r="R30" s="511">
        <v>190</v>
      </c>
    </row>
    <row r="31" spans="1:18" ht="14.4" customHeight="1" x14ac:dyDescent="0.3">
      <c r="A31" s="505" t="s">
        <v>1541</v>
      </c>
      <c r="B31" s="506" t="s">
        <v>1542</v>
      </c>
      <c r="C31" s="506" t="s">
        <v>451</v>
      </c>
      <c r="D31" s="506" t="s">
        <v>1543</v>
      </c>
      <c r="E31" s="506" t="s">
        <v>1582</v>
      </c>
      <c r="F31" s="506" t="s">
        <v>1583</v>
      </c>
      <c r="G31" s="510">
        <v>3387</v>
      </c>
      <c r="H31" s="510">
        <v>2787501</v>
      </c>
      <c r="I31" s="506">
        <v>0.94397993311036787</v>
      </c>
      <c r="J31" s="506">
        <v>823</v>
      </c>
      <c r="K31" s="510">
        <v>3588</v>
      </c>
      <c r="L31" s="510">
        <v>2952924</v>
      </c>
      <c r="M31" s="506">
        <v>1</v>
      </c>
      <c r="N31" s="506">
        <v>823</v>
      </c>
      <c r="O31" s="510">
        <v>4821</v>
      </c>
      <c r="P31" s="510">
        <v>3966856</v>
      </c>
      <c r="Q31" s="548">
        <v>1.3433654235598342</v>
      </c>
      <c r="R31" s="511">
        <v>822.82845882596973</v>
      </c>
    </row>
    <row r="32" spans="1:18" ht="14.4" customHeight="1" x14ac:dyDescent="0.3">
      <c r="A32" s="505" t="s">
        <v>1541</v>
      </c>
      <c r="B32" s="506" t="s">
        <v>1542</v>
      </c>
      <c r="C32" s="506" t="s">
        <v>451</v>
      </c>
      <c r="D32" s="506" t="s">
        <v>1543</v>
      </c>
      <c r="E32" s="506" t="s">
        <v>1584</v>
      </c>
      <c r="F32" s="506" t="s">
        <v>1585</v>
      </c>
      <c r="G32" s="510">
        <v>96</v>
      </c>
      <c r="H32" s="510">
        <v>133152</v>
      </c>
      <c r="I32" s="506">
        <v>1.6</v>
      </c>
      <c r="J32" s="506">
        <v>1387</v>
      </c>
      <c r="K32" s="510">
        <v>60</v>
      </c>
      <c r="L32" s="510">
        <v>83220</v>
      </c>
      <c r="M32" s="506">
        <v>1</v>
      </c>
      <c r="N32" s="506">
        <v>1387</v>
      </c>
      <c r="O32" s="510">
        <v>78</v>
      </c>
      <c r="P32" s="510">
        <v>108186</v>
      </c>
      <c r="Q32" s="548">
        <v>1.3</v>
      </c>
      <c r="R32" s="511">
        <v>1387</v>
      </c>
    </row>
    <row r="33" spans="1:18" ht="14.4" customHeight="1" x14ac:dyDescent="0.3">
      <c r="A33" s="505" t="s">
        <v>1541</v>
      </c>
      <c r="B33" s="506" t="s">
        <v>1542</v>
      </c>
      <c r="C33" s="506" t="s">
        <v>451</v>
      </c>
      <c r="D33" s="506" t="s">
        <v>1543</v>
      </c>
      <c r="E33" s="506" t="s">
        <v>1586</v>
      </c>
      <c r="F33" s="506" t="s">
        <v>1587</v>
      </c>
      <c r="G33" s="510">
        <v>2733</v>
      </c>
      <c r="H33" s="510">
        <v>1500417</v>
      </c>
      <c r="I33" s="506">
        <v>1.0459242250287026</v>
      </c>
      <c r="J33" s="506">
        <v>549</v>
      </c>
      <c r="K33" s="510">
        <v>2613</v>
      </c>
      <c r="L33" s="510">
        <v>1434537</v>
      </c>
      <c r="M33" s="506">
        <v>1</v>
      </c>
      <c r="N33" s="506">
        <v>549</v>
      </c>
      <c r="O33" s="510">
        <v>2628</v>
      </c>
      <c r="P33" s="510">
        <v>1445400</v>
      </c>
      <c r="Q33" s="548">
        <v>1.0075724780887492</v>
      </c>
      <c r="R33" s="511">
        <v>550</v>
      </c>
    </row>
    <row r="34" spans="1:18" ht="14.4" customHeight="1" x14ac:dyDescent="0.3">
      <c r="A34" s="505" t="s">
        <v>1541</v>
      </c>
      <c r="B34" s="506" t="s">
        <v>1542</v>
      </c>
      <c r="C34" s="506" t="s">
        <v>451</v>
      </c>
      <c r="D34" s="506" t="s">
        <v>1543</v>
      </c>
      <c r="E34" s="506" t="s">
        <v>1586</v>
      </c>
      <c r="F34" s="506" t="s">
        <v>1588</v>
      </c>
      <c r="G34" s="510">
        <v>46</v>
      </c>
      <c r="H34" s="510">
        <v>25254</v>
      </c>
      <c r="I34" s="506">
        <v>0.8214285714285714</v>
      </c>
      <c r="J34" s="506">
        <v>549</v>
      </c>
      <c r="K34" s="510">
        <v>56</v>
      </c>
      <c r="L34" s="510">
        <v>30744</v>
      </c>
      <c r="M34" s="506">
        <v>1</v>
      </c>
      <c r="N34" s="506">
        <v>549</v>
      </c>
      <c r="O34" s="510">
        <v>54</v>
      </c>
      <c r="P34" s="510">
        <v>29700</v>
      </c>
      <c r="Q34" s="548">
        <v>0.96604215456674469</v>
      </c>
      <c r="R34" s="511">
        <v>550</v>
      </c>
    </row>
    <row r="35" spans="1:18" ht="14.4" customHeight="1" x14ac:dyDescent="0.3">
      <c r="A35" s="505" t="s">
        <v>1541</v>
      </c>
      <c r="B35" s="506" t="s">
        <v>1542</v>
      </c>
      <c r="C35" s="506" t="s">
        <v>451</v>
      </c>
      <c r="D35" s="506" t="s">
        <v>1543</v>
      </c>
      <c r="E35" s="506" t="s">
        <v>1589</v>
      </c>
      <c r="F35" s="506" t="s">
        <v>1590</v>
      </c>
      <c r="G35" s="510">
        <v>347</v>
      </c>
      <c r="H35" s="510">
        <v>226938</v>
      </c>
      <c r="I35" s="506">
        <v>0.84841075794621024</v>
      </c>
      <c r="J35" s="506">
        <v>654</v>
      </c>
      <c r="K35" s="510">
        <v>409</v>
      </c>
      <c r="L35" s="510">
        <v>267486</v>
      </c>
      <c r="M35" s="506">
        <v>1</v>
      </c>
      <c r="N35" s="506">
        <v>654</v>
      </c>
      <c r="O35" s="510">
        <v>404</v>
      </c>
      <c r="P35" s="510">
        <v>264620</v>
      </c>
      <c r="Q35" s="548">
        <v>0.98928542054537438</v>
      </c>
      <c r="R35" s="511">
        <v>655</v>
      </c>
    </row>
    <row r="36" spans="1:18" ht="14.4" customHeight="1" x14ac:dyDescent="0.3">
      <c r="A36" s="505" t="s">
        <v>1541</v>
      </c>
      <c r="B36" s="506" t="s">
        <v>1542</v>
      </c>
      <c r="C36" s="506" t="s">
        <v>451</v>
      </c>
      <c r="D36" s="506" t="s">
        <v>1543</v>
      </c>
      <c r="E36" s="506" t="s">
        <v>1589</v>
      </c>
      <c r="F36" s="506" t="s">
        <v>1591</v>
      </c>
      <c r="G36" s="510">
        <v>47</v>
      </c>
      <c r="H36" s="510">
        <v>30738</v>
      </c>
      <c r="I36" s="506">
        <v>1.4242424242424243</v>
      </c>
      <c r="J36" s="506">
        <v>654</v>
      </c>
      <c r="K36" s="510">
        <v>33</v>
      </c>
      <c r="L36" s="510">
        <v>21582</v>
      </c>
      <c r="M36" s="506">
        <v>1</v>
      </c>
      <c r="N36" s="506">
        <v>654</v>
      </c>
      <c r="O36" s="510">
        <v>25</v>
      </c>
      <c r="P36" s="510">
        <v>16375</v>
      </c>
      <c r="Q36" s="548">
        <v>0.75873413029376335</v>
      </c>
      <c r="R36" s="511">
        <v>655</v>
      </c>
    </row>
    <row r="37" spans="1:18" ht="14.4" customHeight="1" x14ac:dyDescent="0.3">
      <c r="A37" s="505" t="s">
        <v>1541</v>
      </c>
      <c r="B37" s="506" t="s">
        <v>1542</v>
      </c>
      <c r="C37" s="506" t="s">
        <v>451</v>
      </c>
      <c r="D37" s="506" t="s">
        <v>1543</v>
      </c>
      <c r="E37" s="506" t="s">
        <v>1592</v>
      </c>
      <c r="F37" s="506" t="s">
        <v>1593</v>
      </c>
      <c r="G37" s="510">
        <v>47</v>
      </c>
      <c r="H37" s="510">
        <v>30738</v>
      </c>
      <c r="I37" s="506">
        <v>1.4242424242424243</v>
      </c>
      <c r="J37" s="506">
        <v>654</v>
      </c>
      <c r="K37" s="510">
        <v>33</v>
      </c>
      <c r="L37" s="510">
        <v>21582</v>
      </c>
      <c r="M37" s="506">
        <v>1</v>
      </c>
      <c r="N37" s="506">
        <v>654</v>
      </c>
      <c r="O37" s="510">
        <v>25</v>
      </c>
      <c r="P37" s="510">
        <v>16375</v>
      </c>
      <c r="Q37" s="548">
        <v>0.75873413029376335</v>
      </c>
      <c r="R37" s="511">
        <v>655</v>
      </c>
    </row>
    <row r="38" spans="1:18" ht="14.4" customHeight="1" x14ac:dyDescent="0.3">
      <c r="A38" s="505" t="s">
        <v>1541</v>
      </c>
      <c r="B38" s="506" t="s">
        <v>1542</v>
      </c>
      <c r="C38" s="506" t="s">
        <v>451</v>
      </c>
      <c r="D38" s="506" t="s">
        <v>1543</v>
      </c>
      <c r="E38" s="506" t="s">
        <v>1592</v>
      </c>
      <c r="F38" s="506" t="s">
        <v>1594</v>
      </c>
      <c r="G38" s="510">
        <v>347</v>
      </c>
      <c r="H38" s="510">
        <v>226938</v>
      </c>
      <c r="I38" s="506">
        <v>0.84841075794621024</v>
      </c>
      <c r="J38" s="506">
        <v>654</v>
      </c>
      <c r="K38" s="510">
        <v>409</v>
      </c>
      <c r="L38" s="510">
        <v>267486</v>
      </c>
      <c r="M38" s="506">
        <v>1</v>
      </c>
      <c r="N38" s="506">
        <v>654</v>
      </c>
      <c r="O38" s="510">
        <v>404</v>
      </c>
      <c r="P38" s="510">
        <v>264620</v>
      </c>
      <c r="Q38" s="548">
        <v>0.98928542054537438</v>
      </c>
      <c r="R38" s="511">
        <v>655</v>
      </c>
    </row>
    <row r="39" spans="1:18" ht="14.4" customHeight="1" x14ac:dyDescent="0.3">
      <c r="A39" s="505" t="s">
        <v>1541</v>
      </c>
      <c r="B39" s="506" t="s">
        <v>1542</v>
      </c>
      <c r="C39" s="506" t="s">
        <v>451</v>
      </c>
      <c r="D39" s="506" t="s">
        <v>1543</v>
      </c>
      <c r="E39" s="506" t="s">
        <v>1595</v>
      </c>
      <c r="F39" s="506" t="s">
        <v>1596</v>
      </c>
      <c r="G39" s="510">
        <v>30</v>
      </c>
      <c r="H39" s="510">
        <v>20340</v>
      </c>
      <c r="I39" s="506">
        <v>0.81081081081081086</v>
      </c>
      <c r="J39" s="506">
        <v>678</v>
      </c>
      <c r="K39" s="510">
        <v>37</v>
      </c>
      <c r="L39" s="510">
        <v>25086</v>
      </c>
      <c r="M39" s="506">
        <v>1</v>
      </c>
      <c r="N39" s="506">
        <v>678</v>
      </c>
      <c r="O39" s="510">
        <v>50</v>
      </c>
      <c r="P39" s="510">
        <v>33933</v>
      </c>
      <c r="Q39" s="548">
        <v>1.3526668261181536</v>
      </c>
      <c r="R39" s="511">
        <v>678.66</v>
      </c>
    </row>
    <row r="40" spans="1:18" ht="14.4" customHeight="1" x14ac:dyDescent="0.3">
      <c r="A40" s="505" t="s">
        <v>1541</v>
      </c>
      <c r="B40" s="506" t="s">
        <v>1542</v>
      </c>
      <c r="C40" s="506" t="s">
        <v>451</v>
      </c>
      <c r="D40" s="506" t="s">
        <v>1543</v>
      </c>
      <c r="E40" s="506" t="s">
        <v>1595</v>
      </c>
      <c r="F40" s="506" t="s">
        <v>1597</v>
      </c>
      <c r="G40" s="510">
        <v>356</v>
      </c>
      <c r="H40" s="510">
        <v>241368</v>
      </c>
      <c r="I40" s="506">
        <v>1.1827242524916943</v>
      </c>
      <c r="J40" s="506">
        <v>678</v>
      </c>
      <c r="K40" s="510">
        <v>301</v>
      </c>
      <c r="L40" s="510">
        <v>204078</v>
      </c>
      <c r="M40" s="506">
        <v>1</v>
      </c>
      <c r="N40" s="506">
        <v>678</v>
      </c>
      <c r="O40" s="510">
        <v>348</v>
      </c>
      <c r="P40" s="510">
        <v>236223</v>
      </c>
      <c r="Q40" s="548">
        <v>1.1575133037368066</v>
      </c>
      <c r="R40" s="511">
        <v>678.80172413793105</v>
      </c>
    </row>
    <row r="41" spans="1:18" ht="14.4" customHeight="1" x14ac:dyDescent="0.3">
      <c r="A41" s="505" t="s">
        <v>1541</v>
      </c>
      <c r="B41" s="506" t="s">
        <v>1542</v>
      </c>
      <c r="C41" s="506" t="s">
        <v>451</v>
      </c>
      <c r="D41" s="506" t="s">
        <v>1543</v>
      </c>
      <c r="E41" s="506" t="s">
        <v>1598</v>
      </c>
      <c r="F41" s="506" t="s">
        <v>1599</v>
      </c>
      <c r="G41" s="510">
        <v>419</v>
      </c>
      <c r="H41" s="510">
        <v>214947</v>
      </c>
      <c r="I41" s="506">
        <v>0.9789719626168224</v>
      </c>
      <c r="J41" s="506">
        <v>513</v>
      </c>
      <c r="K41" s="510">
        <v>428</v>
      </c>
      <c r="L41" s="510">
        <v>219564</v>
      </c>
      <c r="M41" s="506">
        <v>1</v>
      </c>
      <c r="N41" s="506">
        <v>513</v>
      </c>
      <c r="O41" s="510">
        <v>402</v>
      </c>
      <c r="P41" s="510">
        <v>206628</v>
      </c>
      <c r="Q41" s="548">
        <v>0.94108323768923863</v>
      </c>
      <c r="R41" s="511">
        <v>514</v>
      </c>
    </row>
    <row r="42" spans="1:18" ht="14.4" customHeight="1" x14ac:dyDescent="0.3">
      <c r="A42" s="505" t="s">
        <v>1541</v>
      </c>
      <c r="B42" s="506" t="s">
        <v>1542</v>
      </c>
      <c r="C42" s="506" t="s">
        <v>451</v>
      </c>
      <c r="D42" s="506" t="s">
        <v>1543</v>
      </c>
      <c r="E42" s="506" t="s">
        <v>1598</v>
      </c>
      <c r="F42" s="506" t="s">
        <v>1600</v>
      </c>
      <c r="G42" s="510">
        <v>44</v>
      </c>
      <c r="H42" s="510">
        <v>22572</v>
      </c>
      <c r="I42" s="506">
        <v>1.4666666666666666</v>
      </c>
      <c r="J42" s="506">
        <v>513</v>
      </c>
      <c r="K42" s="510">
        <v>30</v>
      </c>
      <c r="L42" s="510">
        <v>15390</v>
      </c>
      <c r="M42" s="506">
        <v>1</v>
      </c>
      <c r="N42" s="506">
        <v>513</v>
      </c>
      <c r="O42" s="510">
        <v>37</v>
      </c>
      <c r="P42" s="510">
        <v>19018</v>
      </c>
      <c r="Q42" s="548">
        <v>1.2357374918778428</v>
      </c>
      <c r="R42" s="511">
        <v>514</v>
      </c>
    </row>
    <row r="43" spans="1:18" ht="14.4" customHeight="1" x14ac:dyDescent="0.3">
      <c r="A43" s="505" t="s">
        <v>1541</v>
      </c>
      <c r="B43" s="506" t="s">
        <v>1542</v>
      </c>
      <c r="C43" s="506" t="s">
        <v>451</v>
      </c>
      <c r="D43" s="506" t="s">
        <v>1543</v>
      </c>
      <c r="E43" s="506" t="s">
        <v>1601</v>
      </c>
      <c r="F43" s="506" t="s">
        <v>1602</v>
      </c>
      <c r="G43" s="510">
        <v>44</v>
      </c>
      <c r="H43" s="510">
        <v>18612</v>
      </c>
      <c r="I43" s="506">
        <v>1.4666666666666666</v>
      </c>
      <c r="J43" s="506">
        <v>423</v>
      </c>
      <c r="K43" s="510">
        <v>30</v>
      </c>
      <c r="L43" s="510">
        <v>12690</v>
      </c>
      <c r="M43" s="506">
        <v>1</v>
      </c>
      <c r="N43" s="506">
        <v>423</v>
      </c>
      <c r="O43" s="510">
        <v>37</v>
      </c>
      <c r="P43" s="510">
        <v>15688</v>
      </c>
      <c r="Q43" s="548">
        <v>1.2362490149724192</v>
      </c>
      <c r="R43" s="511">
        <v>424</v>
      </c>
    </row>
    <row r="44" spans="1:18" ht="14.4" customHeight="1" x14ac:dyDescent="0.3">
      <c r="A44" s="505" t="s">
        <v>1541</v>
      </c>
      <c r="B44" s="506" t="s">
        <v>1542</v>
      </c>
      <c r="C44" s="506" t="s">
        <v>451</v>
      </c>
      <c r="D44" s="506" t="s">
        <v>1543</v>
      </c>
      <c r="E44" s="506" t="s">
        <v>1601</v>
      </c>
      <c r="F44" s="506" t="s">
        <v>1603</v>
      </c>
      <c r="G44" s="510">
        <v>419</v>
      </c>
      <c r="H44" s="510">
        <v>177237</v>
      </c>
      <c r="I44" s="506">
        <v>0.9789719626168224</v>
      </c>
      <c r="J44" s="506">
        <v>423</v>
      </c>
      <c r="K44" s="510">
        <v>428</v>
      </c>
      <c r="L44" s="510">
        <v>181044</v>
      </c>
      <c r="M44" s="506">
        <v>1</v>
      </c>
      <c r="N44" s="506">
        <v>423</v>
      </c>
      <c r="O44" s="510">
        <v>402</v>
      </c>
      <c r="P44" s="510">
        <v>170448</v>
      </c>
      <c r="Q44" s="548">
        <v>0.94147279114469407</v>
      </c>
      <c r="R44" s="511">
        <v>424</v>
      </c>
    </row>
    <row r="45" spans="1:18" ht="14.4" customHeight="1" x14ac:dyDescent="0.3">
      <c r="A45" s="505" t="s">
        <v>1541</v>
      </c>
      <c r="B45" s="506" t="s">
        <v>1542</v>
      </c>
      <c r="C45" s="506" t="s">
        <v>451</v>
      </c>
      <c r="D45" s="506" t="s">
        <v>1543</v>
      </c>
      <c r="E45" s="506" t="s">
        <v>1604</v>
      </c>
      <c r="F45" s="506" t="s">
        <v>1605</v>
      </c>
      <c r="G45" s="510">
        <v>53</v>
      </c>
      <c r="H45" s="510">
        <v>18497</v>
      </c>
      <c r="I45" s="506">
        <v>0.86885245901639341</v>
      </c>
      <c r="J45" s="506">
        <v>349</v>
      </c>
      <c r="K45" s="510">
        <v>61</v>
      </c>
      <c r="L45" s="510">
        <v>21289</v>
      </c>
      <c r="M45" s="506">
        <v>1</v>
      </c>
      <c r="N45" s="506">
        <v>349</v>
      </c>
      <c r="O45" s="510">
        <v>64</v>
      </c>
      <c r="P45" s="510">
        <v>22400</v>
      </c>
      <c r="Q45" s="548">
        <v>1.0521865752266428</v>
      </c>
      <c r="R45" s="511">
        <v>350</v>
      </c>
    </row>
    <row r="46" spans="1:18" ht="14.4" customHeight="1" x14ac:dyDescent="0.3">
      <c r="A46" s="505" t="s">
        <v>1541</v>
      </c>
      <c r="B46" s="506" t="s">
        <v>1542</v>
      </c>
      <c r="C46" s="506" t="s">
        <v>451</v>
      </c>
      <c r="D46" s="506" t="s">
        <v>1543</v>
      </c>
      <c r="E46" s="506" t="s">
        <v>1604</v>
      </c>
      <c r="F46" s="506" t="s">
        <v>1606</v>
      </c>
      <c r="G46" s="510">
        <v>4118</v>
      </c>
      <c r="H46" s="510">
        <v>1437182</v>
      </c>
      <c r="I46" s="506">
        <v>1.030015007503752</v>
      </c>
      <c r="J46" s="506">
        <v>349</v>
      </c>
      <c r="K46" s="510">
        <v>3998</v>
      </c>
      <c r="L46" s="510">
        <v>1395302</v>
      </c>
      <c r="M46" s="506">
        <v>1</v>
      </c>
      <c r="N46" s="506">
        <v>349</v>
      </c>
      <c r="O46" s="510">
        <v>3869</v>
      </c>
      <c r="P46" s="510">
        <v>1354150</v>
      </c>
      <c r="Q46" s="548">
        <v>0.97050674334301823</v>
      </c>
      <c r="R46" s="511">
        <v>350</v>
      </c>
    </row>
    <row r="47" spans="1:18" ht="14.4" customHeight="1" x14ac:dyDescent="0.3">
      <c r="A47" s="505" t="s">
        <v>1541</v>
      </c>
      <c r="B47" s="506" t="s">
        <v>1542</v>
      </c>
      <c r="C47" s="506" t="s">
        <v>451</v>
      </c>
      <c r="D47" s="506" t="s">
        <v>1543</v>
      </c>
      <c r="E47" s="506" t="s">
        <v>1607</v>
      </c>
      <c r="F47" s="506" t="s">
        <v>1608</v>
      </c>
      <c r="G47" s="510">
        <v>604</v>
      </c>
      <c r="H47" s="510">
        <v>133484</v>
      </c>
      <c r="I47" s="506">
        <v>0.80640854472630175</v>
      </c>
      <c r="J47" s="506">
        <v>221</v>
      </c>
      <c r="K47" s="510">
        <v>749</v>
      </c>
      <c r="L47" s="510">
        <v>165529</v>
      </c>
      <c r="M47" s="506">
        <v>1</v>
      </c>
      <c r="N47" s="506">
        <v>221</v>
      </c>
      <c r="O47" s="510">
        <v>832</v>
      </c>
      <c r="P47" s="510">
        <v>184704</v>
      </c>
      <c r="Q47" s="548">
        <v>1.1158407288148904</v>
      </c>
      <c r="R47" s="511">
        <v>222</v>
      </c>
    </row>
    <row r="48" spans="1:18" ht="14.4" customHeight="1" x14ac:dyDescent="0.3">
      <c r="A48" s="505" t="s">
        <v>1541</v>
      </c>
      <c r="B48" s="506" t="s">
        <v>1542</v>
      </c>
      <c r="C48" s="506" t="s">
        <v>451</v>
      </c>
      <c r="D48" s="506" t="s">
        <v>1543</v>
      </c>
      <c r="E48" s="506" t="s">
        <v>1609</v>
      </c>
      <c r="F48" s="506" t="s">
        <v>1610</v>
      </c>
      <c r="G48" s="510">
        <v>274</v>
      </c>
      <c r="H48" s="510">
        <v>139192</v>
      </c>
      <c r="I48" s="506">
        <v>1.191304347826087</v>
      </c>
      <c r="J48" s="506">
        <v>508</v>
      </c>
      <c r="K48" s="510">
        <v>230</v>
      </c>
      <c r="L48" s="510">
        <v>116840</v>
      </c>
      <c r="M48" s="506">
        <v>1</v>
      </c>
      <c r="N48" s="506">
        <v>508</v>
      </c>
      <c r="O48" s="510">
        <v>320</v>
      </c>
      <c r="P48" s="510">
        <v>162880</v>
      </c>
      <c r="Q48" s="548">
        <v>1.3940431359123588</v>
      </c>
      <c r="R48" s="511">
        <v>509</v>
      </c>
    </row>
    <row r="49" spans="1:18" ht="14.4" customHeight="1" x14ac:dyDescent="0.3">
      <c r="A49" s="505" t="s">
        <v>1541</v>
      </c>
      <c r="B49" s="506" t="s">
        <v>1542</v>
      </c>
      <c r="C49" s="506" t="s">
        <v>451</v>
      </c>
      <c r="D49" s="506" t="s">
        <v>1543</v>
      </c>
      <c r="E49" s="506" t="s">
        <v>1611</v>
      </c>
      <c r="F49" s="506" t="s">
        <v>1612</v>
      </c>
      <c r="G49" s="510">
        <v>144</v>
      </c>
      <c r="H49" s="510">
        <v>21600</v>
      </c>
      <c r="I49" s="506">
        <v>1.5824175824175823</v>
      </c>
      <c r="J49" s="506">
        <v>150</v>
      </c>
      <c r="K49" s="510">
        <v>91</v>
      </c>
      <c r="L49" s="510">
        <v>13650</v>
      </c>
      <c r="M49" s="506">
        <v>1</v>
      </c>
      <c r="N49" s="506">
        <v>150</v>
      </c>
      <c r="O49" s="510">
        <v>93</v>
      </c>
      <c r="P49" s="510">
        <v>14043</v>
      </c>
      <c r="Q49" s="548">
        <v>1.0287912087912088</v>
      </c>
      <c r="R49" s="511">
        <v>151</v>
      </c>
    </row>
    <row r="50" spans="1:18" ht="14.4" customHeight="1" x14ac:dyDescent="0.3">
      <c r="A50" s="505" t="s">
        <v>1541</v>
      </c>
      <c r="B50" s="506" t="s">
        <v>1542</v>
      </c>
      <c r="C50" s="506" t="s">
        <v>451</v>
      </c>
      <c r="D50" s="506" t="s">
        <v>1543</v>
      </c>
      <c r="E50" s="506" t="s">
        <v>1613</v>
      </c>
      <c r="F50" s="506" t="s">
        <v>1614</v>
      </c>
      <c r="G50" s="510">
        <v>2438</v>
      </c>
      <c r="H50" s="510">
        <v>582682</v>
      </c>
      <c r="I50" s="506">
        <v>1.1051677243880327</v>
      </c>
      <c r="J50" s="506">
        <v>239</v>
      </c>
      <c r="K50" s="510">
        <v>2206</v>
      </c>
      <c r="L50" s="510">
        <v>527234</v>
      </c>
      <c r="M50" s="506">
        <v>1</v>
      </c>
      <c r="N50" s="506">
        <v>239</v>
      </c>
      <c r="O50" s="510">
        <v>2061</v>
      </c>
      <c r="P50" s="510">
        <v>492579</v>
      </c>
      <c r="Q50" s="548">
        <v>0.93427017225747955</v>
      </c>
      <c r="R50" s="511">
        <v>239</v>
      </c>
    </row>
    <row r="51" spans="1:18" ht="14.4" customHeight="1" x14ac:dyDescent="0.3">
      <c r="A51" s="505" t="s">
        <v>1541</v>
      </c>
      <c r="B51" s="506" t="s">
        <v>1542</v>
      </c>
      <c r="C51" s="506" t="s">
        <v>451</v>
      </c>
      <c r="D51" s="506" t="s">
        <v>1543</v>
      </c>
      <c r="E51" s="506" t="s">
        <v>1615</v>
      </c>
      <c r="F51" s="506" t="s">
        <v>1616</v>
      </c>
      <c r="G51" s="510">
        <v>2654</v>
      </c>
      <c r="H51" s="510">
        <v>294594</v>
      </c>
      <c r="I51" s="506">
        <v>1.0371238765142634</v>
      </c>
      <c r="J51" s="506">
        <v>111</v>
      </c>
      <c r="K51" s="510">
        <v>2559</v>
      </c>
      <c r="L51" s="510">
        <v>284049</v>
      </c>
      <c r="M51" s="506">
        <v>1</v>
      </c>
      <c r="N51" s="506">
        <v>111</v>
      </c>
      <c r="O51" s="510">
        <v>2586</v>
      </c>
      <c r="P51" s="510">
        <v>287046</v>
      </c>
      <c r="Q51" s="548">
        <v>1.0105509964830011</v>
      </c>
      <c r="R51" s="511">
        <v>111</v>
      </c>
    </row>
    <row r="52" spans="1:18" ht="14.4" customHeight="1" x14ac:dyDescent="0.3">
      <c r="A52" s="505" t="s">
        <v>1541</v>
      </c>
      <c r="B52" s="506" t="s">
        <v>1542</v>
      </c>
      <c r="C52" s="506" t="s">
        <v>451</v>
      </c>
      <c r="D52" s="506" t="s">
        <v>1543</v>
      </c>
      <c r="E52" s="506" t="s">
        <v>1617</v>
      </c>
      <c r="F52" s="506" t="s">
        <v>1618</v>
      </c>
      <c r="G52" s="510">
        <v>232</v>
      </c>
      <c r="H52" s="510">
        <v>76792</v>
      </c>
      <c r="I52" s="506">
        <v>0.43122676579925651</v>
      </c>
      <c r="J52" s="506">
        <v>331</v>
      </c>
      <c r="K52" s="510">
        <v>538</v>
      </c>
      <c r="L52" s="510">
        <v>178078</v>
      </c>
      <c r="M52" s="506">
        <v>1</v>
      </c>
      <c r="N52" s="506">
        <v>331</v>
      </c>
      <c r="O52" s="510"/>
      <c r="P52" s="510"/>
      <c r="Q52" s="548"/>
      <c r="R52" s="511"/>
    </row>
    <row r="53" spans="1:18" ht="14.4" customHeight="1" x14ac:dyDescent="0.3">
      <c r="A53" s="505" t="s">
        <v>1541</v>
      </c>
      <c r="B53" s="506" t="s">
        <v>1542</v>
      </c>
      <c r="C53" s="506" t="s">
        <v>451</v>
      </c>
      <c r="D53" s="506" t="s">
        <v>1543</v>
      </c>
      <c r="E53" s="506" t="s">
        <v>1619</v>
      </c>
      <c r="F53" s="506" t="s">
        <v>1620</v>
      </c>
      <c r="G53" s="510">
        <v>80</v>
      </c>
      <c r="H53" s="510">
        <v>24960</v>
      </c>
      <c r="I53" s="506">
        <v>0.61068702290076338</v>
      </c>
      <c r="J53" s="506">
        <v>312</v>
      </c>
      <c r="K53" s="510">
        <v>131</v>
      </c>
      <c r="L53" s="510">
        <v>40872</v>
      </c>
      <c r="M53" s="506">
        <v>1</v>
      </c>
      <c r="N53" s="506">
        <v>312</v>
      </c>
      <c r="O53" s="510">
        <v>98</v>
      </c>
      <c r="P53" s="510">
        <v>30544</v>
      </c>
      <c r="Q53" s="548">
        <v>0.74730867097279308</v>
      </c>
      <c r="R53" s="511">
        <v>311.67346938775512</v>
      </c>
    </row>
    <row r="54" spans="1:18" ht="14.4" customHeight="1" x14ac:dyDescent="0.3">
      <c r="A54" s="505" t="s">
        <v>1541</v>
      </c>
      <c r="B54" s="506" t="s">
        <v>1542</v>
      </c>
      <c r="C54" s="506" t="s">
        <v>451</v>
      </c>
      <c r="D54" s="506" t="s">
        <v>1543</v>
      </c>
      <c r="E54" s="506" t="s">
        <v>1619</v>
      </c>
      <c r="F54" s="506" t="s">
        <v>1621</v>
      </c>
      <c r="G54" s="510">
        <v>631</v>
      </c>
      <c r="H54" s="510">
        <v>196872</v>
      </c>
      <c r="I54" s="506">
        <v>0.8435828877005348</v>
      </c>
      <c r="J54" s="506">
        <v>312</v>
      </c>
      <c r="K54" s="510">
        <v>748</v>
      </c>
      <c r="L54" s="510">
        <v>233376</v>
      </c>
      <c r="M54" s="506">
        <v>1</v>
      </c>
      <c r="N54" s="506">
        <v>312</v>
      </c>
      <c r="O54" s="510">
        <v>1227</v>
      </c>
      <c r="P54" s="510">
        <v>382607</v>
      </c>
      <c r="Q54" s="548">
        <v>1.6394445015768546</v>
      </c>
      <c r="R54" s="511">
        <v>311.82314588427056</v>
      </c>
    </row>
    <row r="55" spans="1:18" ht="14.4" customHeight="1" x14ac:dyDescent="0.3">
      <c r="A55" s="505" t="s">
        <v>1541</v>
      </c>
      <c r="B55" s="506" t="s">
        <v>1542</v>
      </c>
      <c r="C55" s="506" t="s">
        <v>451</v>
      </c>
      <c r="D55" s="506" t="s">
        <v>1543</v>
      </c>
      <c r="E55" s="506" t="s">
        <v>1622</v>
      </c>
      <c r="F55" s="506" t="s">
        <v>1623</v>
      </c>
      <c r="G55" s="510">
        <v>338</v>
      </c>
      <c r="H55" s="510">
        <v>7774</v>
      </c>
      <c r="I55" s="506">
        <v>1.0336391437308869</v>
      </c>
      <c r="J55" s="506">
        <v>23</v>
      </c>
      <c r="K55" s="510">
        <v>327</v>
      </c>
      <c r="L55" s="510">
        <v>7521</v>
      </c>
      <c r="M55" s="506">
        <v>1</v>
      </c>
      <c r="N55" s="506">
        <v>23</v>
      </c>
      <c r="O55" s="510">
        <v>233</v>
      </c>
      <c r="P55" s="510">
        <v>2796</v>
      </c>
      <c r="Q55" s="548">
        <v>0.37175907459114477</v>
      </c>
      <c r="R55" s="511">
        <v>12</v>
      </c>
    </row>
    <row r="56" spans="1:18" ht="14.4" customHeight="1" x14ac:dyDescent="0.3">
      <c r="A56" s="505" t="s">
        <v>1541</v>
      </c>
      <c r="B56" s="506" t="s">
        <v>1542</v>
      </c>
      <c r="C56" s="506" t="s">
        <v>451</v>
      </c>
      <c r="D56" s="506" t="s">
        <v>1543</v>
      </c>
      <c r="E56" s="506" t="s">
        <v>1622</v>
      </c>
      <c r="F56" s="506" t="s">
        <v>1624</v>
      </c>
      <c r="G56" s="510">
        <v>88</v>
      </c>
      <c r="H56" s="510">
        <v>2024</v>
      </c>
      <c r="I56" s="506">
        <v>1.1000000000000001</v>
      </c>
      <c r="J56" s="506">
        <v>23</v>
      </c>
      <c r="K56" s="510">
        <v>80</v>
      </c>
      <c r="L56" s="510">
        <v>1840</v>
      </c>
      <c r="M56" s="506">
        <v>1</v>
      </c>
      <c r="N56" s="506">
        <v>23</v>
      </c>
      <c r="O56" s="510">
        <v>26</v>
      </c>
      <c r="P56" s="510">
        <v>312</v>
      </c>
      <c r="Q56" s="548">
        <v>0.16956521739130434</v>
      </c>
      <c r="R56" s="511">
        <v>12</v>
      </c>
    </row>
    <row r="57" spans="1:18" ht="14.4" customHeight="1" x14ac:dyDescent="0.3">
      <c r="A57" s="505" t="s">
        <v>1541</v>
      </c>
      <c r="B57" s="506" t="s">
        <v>1542</v>
      </c>
      <c r="C57" s="506" t="s">
        <v>451</v>
      </c>
      <c r="D57" s="506" t="s">
        <v>1543</v>
      </c>
      <c r="E57" s="506" t="s">
        <v>1625</v>
      </c>
      <c r="F57" s="506" t="s">
        <v>1626</v>
      </c>
      <c r="G57" s="510">
        <v>9183</v>
      </c>
      <c r="H57" s="510">
        <v>156111</v>
      </c>
      <c r="I57" s="506">
        <v>1.0450665756230795</v>
      </c>
      <c r="J57" s="506">
        <v>17</v>
      </c>
      <c r="K57" s="510">
        <v>8787</v>
      </c>
      <c r="L57" s="510">
        <v>149379</v>
      </c>
      <c r="M57" s="506">
        <v>1</v>
      </c>
      <c r="N57" s="506">
        <v>17</v>
      </c>
      <c r="O57" s="510">
        <v>8599</v>
      </c>
      <c r="P57" s="510">
        <v>146183</v>
      </c>
      <c r="Q57" s="548">
        <v>0.97860475702742689</v>
      </c>
      <c r="R57" s="511">
        <v>17</v>
      </c>
    </row>
    <row r="58" spans="1:18" ht="14.4" customHeight="1" x14ac:dyDescent="0.3">
      <c r="A58" s="505" t="s">
        <v>1541</v>
      </c>
      <c r="B58" s="506" t="s">
        <v>1542</v>
      </c>
      <c r="C58" s="506" t="s">
        <v>451</v>
      </c>
      <c r="D58" s="506" t="s">
        <v>1543</v>
      </c>
      <c r="E58" s="506" t="s">
        <v>1625</v>
      </c>
      <c r="F58" s="506" t="s">
        <v>1627</v>
      </c>
      <c r="G58" s="510">
        <v>129</v>
      </c>
      <c r="H58" s="510">
        <v>2193</v>
      </c>
      <c r="I58" s="506">
        <v>1.1025641025641026</v>
      </c>
      <c r="J58" s="506">
        <v>17</v>
      </c>
      <c r="K58" s="510">
        <v>117</v>
      </c>
      <c r="L58" s="510">
        <v>1989</v>
      </c>
      <c r="M58" s="506">
        <v>1</v>
      </c>
      <c r="N58" s="506">
        <v>17</v>
      </c>
      <c r="O58" s="510">
        <v>107</v>
      </c>
      <c r="P58" s="510">
        <v>1819</v>
      </c>
      <c r="Q58" s="548">
        <v>0.9145299145299145</v>
      </c>
      <c r="R58" s="511">
        <v>17</v>
      </c>
    </row>
    <row r="59" spans="1:18" ht="14.4" customHeight="1" x14ac:dyDescent="0.3">
      <c r="A59" s="505" t="s">
        <v>1541</v>
      </c>
      <c r="B59" s="506" t="s">
        <v>1542</v>
      </c>
      <c r="C59" s="506" t="s">
        <v>451</v>
      </c>
      <c r="D59" s="506" t="s">
        <v>1543</v>
      </c>
      <c r="E59" s="506" t="s">
        <v>1628</v>
      </c>
      <c r="F59" s="506" t="s">
        <v>1629</v>
      </c>
      <c r="G59" s="510">
        <v>2</v>
      </c>
      <c r="H59" s="510">
        <v>3102</v>
      </c>
      <c r="I59" s="506">
        <v>0.66580811332904055</v>
      </c>
      <c r="J59" s="506">
        <v>1551</v>
      </c>
      <c r="K59" s="510">
        <v>3</v>
      </c>
      <c r="L59" s="510">
        <v>4659</v>
      </c>
      <c r="M59" s="506">
        <v>1</v>
      </c>
      <c r="N59" s="506">
        <v>1553</v>
      </c>
      <c r="O59" s="510">
        <v>1</v>
      </c>
      <c r="P59" s="510">
        <v>1556</v>
      </c>
      <c r="Q59" s="548">
        <v>0.3339772483365529</v>
      </c>
      <c r="R59" s="511">
        <v>1556</v>
      </c>
    </row>
    <row r="60" spans="1:18" ht="14.4" customHeight="1" x14ac:dyDescent="0.3">
      <c r="A60" s="505" t="s">
        <v>1541</v>
      </c>
      <c r="B60" s="506" t="s">
        <v>1542</v>
      </c>
      <c r="C60" s="506" t="s">
        <v>451</v>
      </c>
      <c r="D60" s="506" t="s">
        <v>1543</v>
      </c>
      <c r="E60" s="506" t="s">
        <v>1630</v>
      </c>
      <c r="F60" s="506" t="s">
        <v>1631</v>
      </c>
      <c r="G60" s="510">
        <v>11897</v>
      </c>
      <c r="H60" s="510">
        <v>4163950</v>
      </c>
      <c r="I60" s="506">
        <v>1.1102090332213512</v>
      </c>
      <c r="J60" s="506">
        <v>350</v>
      </c>
      <c r="K60" s="510">
        <v>10716</v>
      </c>
      <c r="L60" s="510">
        <v>3750600</v>
      </c>
      <c r="M60" s="506">
        <v>1</v>
      </c>
      <c r="N60" s="506">
        <v>350</v>
      </c>
      <c r="O60" s="510">
        <v>11581</v>
      </c>
      <c r="P60" s="510">
        <v>4053350</v>
      </c>
      <c r="Q60" s="548">
        <v>1.0807204180664427</v>
      </c>
      <c r="R60" s="511">
        <v>350</v>
      </c>
    </row>
    <row r="61" spans="1:18" ht="14.4" customHeight="1" x14ac:dyDescent="0.3">
      <c r="A61" s="505" t="s">
        <v>1541</v>
      </c>
      <c r="B61" s="506" t="s">
        <v>1542</v>
      </c>
      <c r="C61" s="506" t="s">
        <v>451</v>
      </c>
      <c r="D61" s="506" t="s">
        <v>1543</v>
      </c>
      <c r="E61" s="506" t="s">
        <v>1632</v>
      </c>
      <c r="F61" s="506"/>
      <c r="G61" s="510">
        <v>156</v>
      </c>
      <c r="H61" s="510">
        <v>200148</v>
      </c>
      <c r="I61" s="506">
        <v>1.1711067552148855</v>
      </c>
      <c r="J61" s="506">
        <v>1283</v>
      </c>
      <c r="K61" s="510">
        <v>133</v>
      </c>
      <c r="L61" s="510">
        <v>170905</v>
      </c>
      <c r="M61" s="506">
        <v>1</v>
      </c>
      <c r="N61" s="506">
        <v>1285</v>
      </c>
      <c r="O61" s="510"/>
      <c r="P61" s="510"/>
      <c r="Q61" s="548"/>
      <c r="R61" s="511"/>
    </row>
    <row r="62" spans="1:18" ht="14.4" customHeight="1" x14ac:dyDescent="0.3">
      <c r="A62" s="505" t="s">
        <v>1541</v>
      </c>
      <c r="B62" s="506" t="s">
        <v>1542</v>
      </c>
      <c r="C62" s="506" t="s">
        <v>451</v>
      </c>
      <c r="D62" s="506" t="s">
        <v>1543</v>
      </c>
      <c r="E62" s="506" t="s">
        <v>1632</v>
      </c>
      <c r="F62" s="506" t="s">
        <v>1633</v>
      </c>
      <c r="G62" s="510">
        <v>174</v>
      </c>
      <c r="H62" s="510">
        <v>223242</v>
      </c>
      <c r="I62" s="506">
        <v>1.8481827965891215</v>
      </c>
      <c r="J62" s="506">
        <v>1283</v>
      </c>
      <c r="K62" s="510">
        <v>94</v>
      </c>
      <c r="L62" s="510">
        <v>120790</v>
      </c>
      <c r="M62" s="506">
        <v>1</v>
      </c>
      <c r="N62" s="506">
        <v>1285</v>
      </c>
      <c r="O62" s="510"/>
      <c r="P62" s="510"/>
      <c r="Q62" s="548"/>
      <c r="R62" s="511"/>
    </row>
    <row r="63" spans="1:18" ht="14.4" customHeight="1" x14ac:dyDescent="0.3">
      <c r="A63" s="505" t="s">
        <v>1541</v>
      </c>
      <c r="B63" s="506" t="s">
        <v>1542</v>
      </c>
      <c r="C63" s="506" t="s">
        <v>451</v>
      </c>
      <c r="D63" s="506" t="s">
        <v>1543</v>
      </c>
      <c r="E63" s="506" t="s">
        <v>1634</v>
      </c>
      <c r="F63" s="506" t="s">
        <v>1635</v>
      </c>
      <c r="G63" s="510">
        <v>1970</v>
      </c>
      <c r="H63" s="510">
        <v>293530</v>
      </c>
      <c r="I63" s="506">
        <v>1.0883977900552486</v>
      </c>
      <c r="J63" s="506">
        <v>149</v>
      </c>
      <c r="K63" s="510">
        <v>1810</v>
      </c>
      <c r="L63" s="510">
        <v>269690</v>
      </c>
      <c r="M63" s="506">
        <v>1</v>
      </c>
      <c r="N63" s="506">
        <v>149</v>
      </c>
      <c r="O63" s="510">
        <v>2081</v>
      </c>
      <c r="P63" s="510">
        <v>310069</v>
      </c>
      <c r="Q63" s="548">
        <v>1.1497237569060774</v>
      </c>
      <c r="R63" s="511">
        <v>149</v>
      </c>
    </row>
    <row r="64" spans="1:18" ht="14.4" customHeight="1" x14ac:dyDescent="0.3">
      <c r="A64" s="505" t="s">
        <v>1541</v>
      </c>
      <c r="B64" s="506" t="s">
        <v>1542</v>
      </c>
      <c r="C64" s="506" t="s">
        <v>451</v>
      </c>
      <c r="D64" s="506" t="s">
        <v>1543</v>
      </c>
      <c r="E64" s="506" t="s">
        <v>1634</v>
      </c>
      <c r="F64" s="506" t="s">
        <v>1636</v>
      </c>
      <c r="G64" s="510">
        <v>26</v>
      </c>
      <c r="H64" s="510">
        <v>3874</v>
      </c>
      <c r="I64" s="506">
        <v>1.5294117647058822</v>
      </c>
      <c r="J64" s="506">
        <v>149</v>
      </c>
      <c r="K64" s="510">
        <v>17</v>
      </c>
      <c r="L64" s="510">
        <v>2533</v>
      </c>
      <c r="M64" s="506">
        <v>1</v>
      </c>
      <c r="N64" s="506">
        <v>149</v>
      </c>
      <c r="O64" s="510">
        <v>28</v>
      </c>
      <c r="P64" s="510">
        <v>4172</v>
      </c>
      <c r="Q64" s="548">
        <v>1.6470588235294117</v>
      </c>
      <c r="R64" s="511">
        <v>149</v>
      </c>
    </row>
    <row r="65" spans="1:18" ht="14.4" customHeight="1" x14ac:dyDescent="0.3">
      <c r="A65" s="505" t="s">
        <v>1541</v>
      </c>
      <c r="B65" s="506" t="s">
        <v>1542</v>
      </c>
      <c r="C65" s="506" t="s">
        <v>451</v>
      </c>
      <c r="D65" s="506" t="s">
        <v>1543</v>
      </c>
      <c r="E65" s="506" t="s">
        <v>1637</v>
      </c>
      <c r="F65" s="506" t="s">
        <v>1638</v>
      </c>
      <c r="G65" s="510">
        <v>27</v>
      </c>
      <c r="H65" s="510">
        <v>999</v>
      </c>
      <c r="I65" s="506">
        <v>1.173913043478261</v>
      </c>
      <c r="J65" s="506">
        <v>37</v>
      </c>
      <c r="K65" s="510">
        <v>23</v>
      </c>
      <c r="L65" s="510">
        <v>851</v>
      </c>
      <c r="M65" s="506">
        <v>1</v>
      </c>
      <c r="N65" s="506">
        <v>37</v>
      </c>
      <c r="O65" s="510">
        <v>14</v>
      </c>
      <c r="P65" s="510">
        <v>518</v>
      </c>
      <c r="Q65" s="548">
        <v>0.60869565217391308</v>
      </c>
      <c r="R65" s="511">
        <v>37</v>
      </c>
    </row>
    <row r="66" spans="1:18" ht="14.4" customHeight="1" x14ac:dyDescent="0.3">
      <c r="A66" s="505" t="s">
        <v>1541</v>
      </c>
      <c r="B66" s="506" t="s">
        <v>1542</v>
      </c>
      <c r="C66" s="506" t="s">
        <v>451</v>
      </c>
      <c r="D66" s="506" t="s">
        <v>1543</v>
      </c>
      <c r="E66" s="506" t="s">
        <v>1639</v>
      </c>
      <c r="F66" s="506" t="s">
        <v>1640</v>
      </c>
      <c r="G66" s="510">
        <v>2561</v>
      </c>
      <c r="H66" s="510">
        <v>755495</v>
      </c>
      <c r="I66" s="506">
        <v>1.0504511894995898</v>
      </c>
      <c r="J66" s="506">
        <v>295</v>
      </c>
      <c r="K66" s="510">
        <v>2438</v>
      </c>
      <c r="L66" s="510">
        <v>719210</v>
      </c>
      <c r="M66" s="506">
        <v>1</v>
      </c>
      <c r="N66" s="506">
        <v>295</v>
      </c>
      <c r="O66" s="510">
        <v>2262</v>
      </c>
      <c r="P66" s="510">
        <v>667290</v>
      </c>
      <c r="Q66" s="548">
        <v>0.92780968006562758</v>
      </c>
      <c r="R66" s="511">
        <v>295</v>
      </c>
    </row>
    <row r="67" spans="1:18" ht="14.4" customHeight="1" x14ac:dyDescent="0.3">
      <c r="A67" s="505" t="s">
        <v>1541</v>
      </c>
      <c r="B67" s="506" t="s">
        <v>1542</v>
      </c>
      <c r="C67" s="506" t="s">
        <v>451</v>
      </c>
      <c r="D67" s="506" t="s">
        <v>1543</v>
      </c>
      <c r="E67" s="506" t="s">
        <v>1641</v>
      </c>
      <c r="F67" s="506" t="s">
        <v>1642</v>
      </c>
      <c r="G67" s="510">
        <v>46</v>
      </c>
      <c r="H67" s="510">
        <v>9614</v>
      </c>
      <c r="I67" s="506">
        <v>0.88461538461538458</v>
      </c>
      <c r="J67" s="506">
        <v>209</v>
      </c>
      <c r="K67" s="510">
        <v>52</v>
      </c>
      <c r="L67" s="510">
        <v>10868</v>
      </c>
      <c r="M67" s="506">
        <v>1</v>
      </c>
      <c r="N67" s="506">
        <v>209</v>
      </c>
      <c r="O67" s="510">
        <v>43</v>
      </c>
      <c r="P67" s="510">
        <v>9030</v>
      </c>
      <c r="Q67" s="548">
        <v>0.8308796466691204</v>
      </c>
      <c r="R67" s="511">
        <v>210</v>
      </c>
    </row>
    <row r="68" spans="1:18" ht="14.4" customHeight="1" x14ac:dyDescent="0.3">
      <c r="A68" s="505" t="s">
        <v>1541</v>
      </c>
      <c r="B68" s="506" t="s">
        <v>1542</v>
      </c>
      <c r="C68" s="506" t="s">
        <v>451</v>
      </c>
      <c r="D68" s="506" t="s">
        <v>1543</v>
      </c>
      <c r="E68" s="506" t="s">
        <v>1641</v>
      </c>
      <c r="F68" s="506" t="s">
        <v>1643</v>
      </c>
      <c r="G68" s="510">
        <v>1998</v>
      </c>
      <c r="H68" s="510">
        <v>417582</v>
      </c>
      <c r="I68" s="506">
        <v>1.0055359838953195</v>
      </c>
      <c r="J68" s="506">
        <v>209</v>
      </c>
      <c r="K68" s="510">
        <v>1987</v>
      </c>
      <c r="L68" s="510">
        <v>415283</v>
      </c>
      <c r="M68" s="506">
        <v>1</v>
      </c>
      <c r="N68" s="506">
        <v>209</v>
      </c>
      <c r="O68" s="510">
        <v>2060</v>
      </c>
      <c r="P68" s="510">
        <v>432600</v>
      </c>
      <c r="Q68" s="548">
        <v>1.0416992749522616</v>
      </c>
      <c r="R68" s="511">
        <v>210</v>
      </c>
    </row>
    <row r="69" spans="1:18" ht="14.4" customHeight="1" x14ac:dyDescent="0.3">
      <c r="A69" s="505" t="s">
        <v>1541</v>
      </c>
      <c r="B69" s="506" t="s">
        <v>1542</v>
      </c>
      <c r="C69" s="506" t="s">
        <v>451</v>
      </c>
      <c r="D69" s="506" t="s">
        <v>1543</v>
      </c>
      <c r="E69" s="506" t="s">
        <v>1644</v>
      </c>
      <c r="F69" s="506" t="s">
        <v>1645</v>
      </c>
      <c r="G69" s="510">
        <v>2269</v>
      </c>
      <c r="H69" s="510">
        <v>90760</v>
      </c>
      <c r="I69" s="506">
        <v>1.0048715677590789</v>
      </c>
      <c r="J69" s="506">
        <v>40</v>
      </c>
      <c r="K69" s="510">
        <v>2258</v>
      </c>
      <c r="L69" s="510">
        <v>90320</v>
      </c>
      <c r="M69" s="506">
        <v>1</v>
      </c>
      <c r="N69" s="506">
        <v>40</v>
      </c>
      <c r="O69" s="510">
        <v>2438</v>
      </c>
      <c r="P69" s="510">
        <v>97042</v>
      </c>
      <c r="Q69" s="548">
        <v>1.074424269264836</v>
      </c>
      <c r="R69" s="511">
        <v>39.8039376538146</v>
      </c>
    </row>
    <row r="70" spans="1:18" ht="14.4" customHeight="1" x14ac:dyDescent="0.3">
      <c r="A70" s="505" t="s">
        <v>1541</v>
      </c>
      <c r="B70" s="506" t="s">
        <v>1542</v>
      </c>
      <c r="C70" s="506" t="s">
        <v>451</v>
      </c>
      <c r="D70" s="506" t="s">
        <v>1543</v>
      </c>
      <c r="E70" s="506" t="s">
        <v>1644</v>
      </c>
      <c r="F70" s="506" t="s">
        <v>1646</v>
      </c>
      <c r="G70" s="510">
        <v>32</v>
      </c>
      <c r="H70" s="510">
        <v>1280</v>
      </c>
      <c r="I70" s="506">
        <v>0.8</v>
      </c>
      <c r="J70" s="506">
        <v>40</v>
      </c>
      <c r="K70" s="510">
        <v>40</v>
      </c>
      <c r="L70" s="510">
        <v>1600</v>
      </c>
      <c r="M70" s="506">
        <v>1</v>
      </c>
      <c r="N70" s="506">
        <v>40</v>
      </c>
      <c r="O70" s="510">
        <v>53</v>
      </c>
      <c r="P70" s="510">
        <v>2104</v>
      </c>
      <c r="Q70" s="548">
        <v>1.3149999999999999</v>
      </c>
      <c r="R70" s="511">
        <v>39.698113207547166</v>
      </c>
    </row>
    <row r="71" spans="1:18" ht="14.4" customHeight="1" x14ac:dyDescent="0.3">
      <c r="A71" s="505" t="s">
        <v>1541</v>
      </c>
      <c r="B71" s="506" t="s">
        <v>1542</v>
      </c>
      <c r="C71" s="506" t="s">
        <v>451</v>
      </c>
      <c r="D71" s="506" t="s">
        <v>1543</v>
      </c>
      <c r="E71" s="506" t="s">
        <v>1647</v>
      </c>
      <c r="F71" s="506" t="s">
        <v>1648</v>
      </c>
      <c r="G71" s="510">
        <v>24</v>
      </c>
      <c r="H71" s="510">
        <v>120528</v>
      </c>
      <c r="I71" s="506">
        <v>0.58524931655846524</v>
      </c>
      <c r="J71" s="506">
        <v>5022</v>
      </c>
      <c r="K71" s="510">
        <v>41</v>
      </c>
      <c r="L71" s="510">
        <v>205943</v>
      </c>
      <c r="M71" s="506">
        <v>1</v>
      </c>
      <c r="N71" s="506">
        <v>5023</v>
      </c>
      <c r="O71" s="510">
        <v>25</v>
      </c>
      <c r="P71" s="510">
        <v>125600</v>
      </c>
      <c r="Q71" s="548">
        <v>0.60987749037354999</v>
      </c>
      <c r="R71" s="511">
        <v>5024</v>
      </c>
    </row>
    <row r="72" spans="1:18" ht="14.4" customHeight="1" x14ac:dyDescent="0.3">
      <c r="A72" s="505" t="s">
        <v>1541</v>
      </c>
      <c r="B72" s="506" t="s">
        <v>1542</v>
      </c>
      <c r="C72" s="506" t="s">
        <v>451</v>
      </c>
      <c r="D72" s="506" t="s">
        <v>1543</v>
      </c>
      <c r="E72" s="506" t="s">
        <v>1647</v>
      </c>
      <c r="F72" s="506" t="s">
        <v>1649</v>
      </c>
      <c r="G72" s="510">
        <v>350</v>
      </c>
      <c r="H72" s="510">
        <v>1757700</v>
      </c>
      <c r="I72" s="506">
        <v>1.3204917755682353</v>
      </c>
      <c r="J72" s="506">
        <v>5022</v>
      </c>
      <c r="K72" s="510">
        <v>265</v>
      </c>
      <c r="L72" s="510">
        <v>1331095</v>
      </c>
      <c r="M72" s="506">
        <v>1</v>
      </c>
      <c r="N72" s="506">
        <v>5023</v>
      </c>
      <c r="O72" s="510">
        <v>326</v>
      </c>
      <c r="P72" s="510">
        <v>1637824</v>
      </c>
      <c r="Q72" s="548">
        <v>1.2304335903898669</v>
      </c>
      <c r="R72" s="511">
        <v>5024</v>
      </c>
    </row>
    <row r="73" spans="1:18" ht="14.4" customHeight="1" x14ac:dyDescent="0.3">
      <c r="A73" s="505" t="s">
        <v>1541</v>
      </c>
      <c r="B73" s="506" t="s">
        <v>1542</v>
      </c>
      <c r="C73" s="506" t="s">
        <v>451</v>
      </c>
      <c r="D73" s="506" t="s">
        <v>1543</v>
      </c>
      <c r="E73" s="506" t="s">
        <v>1650</v>
      </c>
      <c r="F73" s="506" t="s">
        <v>1651</v>
      </c>
      <c r="G73" s="510">
        <v>2951</v>
      </c>
      <c r="H73" s="510">
        <v>504621</v>
      </c>
      <c r="I73" s="506">
        <v>0.9862967914438503</v>
      </c>
      <c r="J73" s="506">
        <v>171</v>
      </c>
      <c r="K73" s="510">
        <v>2992</v>
      </c>
      <c r="L73" s="510">
        <v>511632</v>
      </c>
      <c r="M73" s="506">
        <v>1</v>
      </c>
      <c r="N73" s="506">
        <v>171</v>
      </c>
      <c r="O73" s="510">
        <v>3220</v>
      </c>
      <c r="P73" s="510">
        <v>550011</v>
      </c>
      <c r="Q73" s="548">
        <v>1.0750128998968009</v>
      </c>
      <c r="R73" s="511">
        <v>170.81086956521739</v>
      </c>
    </row>
    <row r="74" spans="1:18" ht="14.4" customHeight="1" x14ac:dyDescent="0.3">
      <c r="A74" s="505" t="s">
        <v>1541</v>
      </c>
      <c r="B74" s="506" t="s">
        <v>1542</v>
      </c>
      <c r="C74" s="506" t="s">
        <v>451</v>
      </c>
      <c r="D74" s="506" t="s">
        <v>1543</v>
      </c>
      <c r="E74" s="506" t="s">
        <v>1650</v>
      </c>
      <c r="F74" s="506" t="s">
        <v>1652</v>
      </c>
      <c r="G74" s="510">
        <v>56</v>
      </c>
      <c r="H74" s="510">
        <v>9576</v>
      </c>
      <c r="I74" s="506">
        <v>0.7567567567567568</v>
      </c>
      <c r="J74" s="506">
        <v>171</v>
      </c>
      <c r="K74" s="510">
        <v>74</v>
      </c>
      <c r="L74" s="510">
        <v>12654</v>
      </c>
      <c r="M74" s="506">
        <v>1</v>
      </c>
      <c r="N74" s="506">
        <v>171</v>
      </c>
      <c r="O74" s="510">
        <v>59</v>
      </c>
      <c r="P74" s="510">
        <v>10068</v>
      </c>
      <c r="Q74" s="548">
        <v>0.79563774300616408</v>
      </c>
      <c r="R74" s="511">
        <v>170.64406779661016</v>
      </c>
    </row>
    <row r="75" spans="1:18" ht="14.4" customHeight="1" x14ac:dyDescent="0.3">
      <c r="A75" s="505" t="s">
        <v>1541</v>
      </c>
      <c r="B75" s="506" t="s">
        <v>1542</v>
      </c>
      <c r="C75" s="506" t="s">
        <v>451</v>
      </c>
      <c r="D75" s="506" t="s">
        <v>1543</v>
      </c>
      <c r="E75" s="506" t="s">
        <v>1653</v>
      </c>
      <c r="F75" s="506" t="s">
        <v>1654</v>
      </c>
      <c r="G75" s="510">
        <v>286</v>
      </c>
      <c r="H75" s="510">
        <v>93522</v>
      </c>
      <c r="I75" s="506">
        <v>0.97945205479452058</v>
      </c>
      <c r="J75" s="506">
        <v>327</v>
      </c>
      <c r="K75" s="510">
        <v>292</v>
      </c>
      <c r="L75" s="510">
        <v>95484</v>
      </c>
      <c r="M75" s="506">
        <v>1</v>
      </c>
      <c r="N75" s="506">
        <v>327</v>
      </c>
      <c r="O75" s="510">
        <v>354</v>
      </c>
      <c r="P75" s="510">
        <v>115758</v>
      </c>
      <c r="Q75" s="548">
        <v>1.2123287671232876</v>
      </c>
      <c r="R75" s="511">
        <v>327</v>
      </c>
    </row>
    <row r="76" spans="1:18" ht="14.4" customHeight="1" x14ac:dyDescent="0.3">
      <c r="A76" s="505" t="s">
        <v>1541</v>
      </c>
      <c r="B76" s="506" t="s">
        <v>1542</v>
      </c>
      <c r="C76" s="506" t="s">
        <v>451</v>
      </c>
      <c r="D76" s="506" t="s">
        <v>1543</v>
      </c>
      <c r="E76" s="506" t="s">
        <v>1653</v>
      </c>
      <c r="F76" s="506" t="s">
        <v>1655</v>
      </c>
      <c r="G76" s="510">
        <v>41</v>
      </c>
      <c r="H76" s="510">
        <v>13407</v>
      </c>
      <c r="I76" s="506">
        <v>1.5185185185185186</v>
      </c>
      <c r="J76" s="506">
        <v>327</v>
      </c>
      <c r="K76" s="510">
        <v>27</v>
      </c>
      <c r="L76" s="510">
        <v>8829</v>
      </c>
      <c r="M76" s="506">
        <v>1</v>
      </c>
      <c r="N76" s="506">
        <v>327</v>
      </c>
      <c r="O76" s="510">
        <v>29</v>
      </c>
      <c r="P76" s="510">
        <v>9483</v>
      </c>
      <c r="Q76" s="548">
        <v>1.0740740740740742</v>
      </c>
      <c r="R76" s="511">
        <v>327</v>
      </c>
    </row>
    <row r="77" spans="1:18" ht="14.4" customHeight="1" x14ac:dyDescent="0.3">
      <c r="A77" s="505" t="s">
        <v>1541</v>
      </c>
      <c r="B77" s="506" t="s">
        <v>1542</v>
      </c>
      <c r="C77" s="506" t="s">
        <v>451</v>
      </c>
      <c r="D77" s="506" t="s">
        <v>1543</v>
      </c>
      <c r="E77" s="506" t="s">
        <v>1656</v>
      </c>
      <c r="F77" s="506" t="s">
        <v>1657</v>
      </c>
      <c r="G77" s="510">
        <v>59</v>
      </c>
      <c r="H77" s="510">
        <v>40710</v>
      </c>
      <c r="I77" s="506">
        <v>1.6857142857142857</v>
      </c>
      <c r="J77" s="506">
        <v>690</v>
      </c>
      <c r="K77" s="510">
        <v>35</v>
      </c>
      <c r="L77" s="510">
        <v>24150</v>
      </c>
      <c r="M77" s="506">
        <v>1</v>
      </c>
      <c r="N77" s="506">
        <v>690</v>
      </c>
      <c r="O77" s="510">
        <v>28</v>
      </c>
      <c r="P77" s="510">
        <v>19348</v>
      </c>
      <c r="Q77" s="548">
        <v>0.8011594202898551</v>
      </c>
      <c r="R77" s="511">
        <v>691</v>
      </c>
    </row>
    <row r="78" spans="1:18" ht="14.4" customHeight="1" x14ac:dyDescent="0.3">
      <c r="A78" s="505" t="s">
        <v>1541</v>
      </c>
      <c r="B78" s="506" t="s">
        <v>1542</v>
      </c>
      <c r="C78" s="506" t="s">
        <v>451</v>
      </c>
      <c r="D78" s="506" t="s">
        <v>1543</v>
      </c>
      <c r="E78" s="506" t="s">
        <v>1656</v>
      </c>
      <c r="F78" s="506" t="s">
        <v>1658</v>
      </c>
      <c r="G78" s="510">
        <v>1268</v>
      </c>
      <c r="H78" s="510">
        <v>874920</v>
      </c>
      <c r="I78" s="506">
        <v>0.8892005610098177</v>
      </c>
      <c r="J78" s="506">
        <v>690</v>
      </c>
      <c r="K78" s="510">
        <v>1426</v>
      </c>
      <c r="L78" s="510">
        <v>983940</v>
      </c>
      <c r="M78" s="506">
        <v>1</v>
      </c>
      <c r="N78" s="506">
        <v>690</v>
      </c>
      <c r="O78" s="510">
        <v>1089</v>
      </c>
      <c r="P78" s="510">
        <v>752499</v>
      </c>
      <c r="Q78" s="548">
        <v>0.76478138910909199</v>
      </c>
      <c r="R78" s="511">
        <v>691</v>
      </c>
    </row>
    <row r="79" spans="1:18" ht="14.4" customHeight="1" x14ac:dyDescent="0.3">
      <c r="A79" s="505" t="s">
        <v>1541</v>
      </c>
      <c r="B79" s="506" t="s">
        <v>1542</v>
      </c>
      <c r="C79" s="506" t="s">
        <v>451</v>
      </c>
      <c r="D79" s="506" t="s">
        <v>1543</v>
      </c>
      <c r="E79" s="506" t="s">
        <v>1659</v>
      </c>
      <c r="F79" s="506" t="s">
        <v>1660</v>
      </c>
      <c r="G79" s="510">
        <v>3189</v>
      </c>
      <c r="H79" s="510">
        <v>1116150</v>
      </c>
      <c r="I79" s="506">
        <v>1.0260617760617761</v>
      </c>
      <c r="J79" s="506">
        <v>350</v>
      </c>
      <c r="K79" s="510">
        <v>3108</v>
      </c>
      <c r="L79" s="510">
        <v>1087800</v>
      </c>
      <c r="M79" s="506">
        <v>1</v>
      </c>
      <c r="N79" s="506">
        <v>350</v>
      </c>
      <c r="O79" s="510">
        <v>3065</v>
      </c>
      <c r="P79" s="510">
        <v>1072750</v>
      </c>
      <c r="Q79" s="548">
        <v>0.98616473616473621</v>
      </c>
      <c r="R79" s="511">
        <v>350</v>
      </c>
    </row>
    <row r="80" spans="1:18" ht="14.4" customHeight="1" x14ac:dyDescent="0.3">
      <c r="A80" s="505" t="s">
        <v>1541</v>
      </c>
      <c r="B80" s="506" t="s">
        <v>1542</v>
      </c>
      <c r="C80" s="506" t="s">
        <v>451</v>
      </c>
      <c r="D80" s="506" t="s">
        <v>1543</v>
      </c>
      <c r="E80" s="506" t="s">
        <v>1659</v>
      </c>
      <c r="F80" s="506" t="s">
        <v>1661</v>
      </c>
      <c r="G80" s="510">
        <v>49</v>
      </c>
      <c r="H80" s="510">
        <v>17150</v>
      </c>
      <c r="I80" s="506">
        <v>0.765625</v>
      </c>
      <c r="J80" s="506">
        <v>350</v>
      </c>
      <c r="K80" s="510">
        <v>64</v>
      </c>
      <c r="L80" s="510">
        <v>22400</v>
      </c>
      <c r="M80" s="506">
        <v>1</v>
      </c>
      <c r="N80" s="506">
        <v>350</v>
      </c>
      <c r="O80" s="510">
        <v>42</v>
      </c>
      <c r="P80" s="510">
        <v>14700</v>
      </c>
      <c r="Q80" s="548">
        <v>0.65625</v>
      </c>
      <c r="R80" s="511">
        <v>350</v>
      </c>
    </row>
    <row r="81" spans="1:18" ht="14.4" customHeight="1" x14ac:dyDescent="0.3">
      <c r="A81" s="505" t="s">
        <v>1541</v>
      </c>
      <c r="B81" s="506" t="s">
        <v>1542</v>
      </c>
      <c r="C81" s="506" t="s">
        <v>451</v>
      </c>
      <c r="D81" s="506" t="s">
        <v>1543</v>
      </c>
      <c r="E81" s="506" t="s">
        <v>1662</v>
      </c>
      <c r="F81" s="506" t="s">
        <v>1663</v>
      </c>
      <c r="G81" s="510">
        <v>2608</v>
      </c>
      <c r="H81" s="510">
        <v>453792</v>
      </c>
      <c r="I81" s="506">
        <v>1.0267716535433071</v>
      </c>
      <c r="J81" s="506">
        <v>174</v>
      </c>
      <c r="K81" s="510">
        <v>2540</v>
      </c>
      <c r="L81" s="510">
        <v>441960</v>
      </c>
      <c r="M81" s="506">
        <v>1</v>
      </c>
      <c r="N81" s="506">
        <v>174</v>
      </c>
      <c r="O81" s="510">
        <v>2771</v>
      </c>
      <c r="P81" s="510">
        <v>481628</v>
      </c>
      <c r="Q81" s="548">
        <v>1.0897547289347451</v>
      </c>
      <c r="R81" s="511">
        <v>173.81017683146879</v>
      </c>
    </row>
    <row r="82" spans="1:18" ht="14.4" customHeight="1" x14ac:dyDescent="0.3">
      <c r="A82" s="505" t="s">
        <v>1541</v>
      </c>
      <c r="B82" s="506" t="s">
        <v>1542</v>
      </c>
      <c r="C82" s="506" t="s">
        <v>451</v>
      </c>
      <c r="D82" s="506" t="s">
        <v>1543</v>
      </c>
      <c r="E82" s="506" t="s">
        <v>1662</v>
      </c>
      <c r="F82" s="506" t="s">
        <v>1664</v>
      </c>
      <c r="G82" s="510">
        <v>38</v>
      </c>
      <c r="H82" s="510">
        <v>6612</v>
      </c>
      <c r="I82" s="506">
        <v>0.53521126760563376</v>
      </c>
      <c r="J82" s="506">
        <v>174</v>
      </c>
      <c r="K82" s="510">
        <v>71</v>
      </c>
      <c r="L82" s="510">
        <v>12354</v>
      </c>
      <c r="M82" s="506">
        <v>1</v>
      </c>
      <c r="N82" s="506">
        <v>174</v>
      </c>
      <c r="O82" s="510">
        <v>56</v>
      </c>
      <c r="P82" s="510">
        <v>9724</v>
      </c>
      <c r="Q82" s="548">
        <v>0.78711348551076576</v>
      </c>
      <c r="R82" s="511">
        <v>173.64285714285714</v>
      </c>
    </row>
    <row r="83" spans="1:18" ht="14.4" customHeight="1" x14ac:dyDescent="0.3">
      <c r="A83" s="505" t="s">
        <v>1541</v>
      </c>
      <c r="B83" s="506" t="s">
        <v>1542</v>
      </c>
      <c r="C83" s="506" t="s">
        <v>451</v>
      </c>
      <c r="D83" s="506" t="s">
        <v>1543</v>
      </c>
      <c r="E83" s="506" t="s">
        <v>1665</v>
      </c>
      <c r="F83" s="506" t="s">
        <v>1666</v>
      </c>
      <c r="G83" s="510">
        <v>1052</v>
      </c>
      <c r="H83" s="510">
        <v>421852</v>
      </c>
      <c r="I83" s="506">
        <v>0.97047970479704793</v>
      </c>
      <c r="J83" s="506">
        <v>401</v>
      </c>
      <c r="K83" s="510">
        <v>1084</v>
      </c>
      <c r="L83" s="510">
        <v>434684</v>
      </c>
      <c r="M83" s="506">
        <v>1</v>
      </c>
      <c r="N83" s="506">
        <v>401</v>
      </c>
      <c r="O83" s="510">
        <v>1384</v>
      </c>
      <c r="P83" s="510">
        <v>554672</v>
      </c>
      <c r="Q83" s="548">
        <v>1.2760350047390747</v>
      </c>
      <c r="R83" s="511">
        <v>400.77456647398844</v>
      </c>
    </row>
    <row r="84" spans="1:18" ht="14.4" customHeight="1" x14ac:dyDescent="0.3">
      <c r="A84" s="505" t="s">
        <v>1541</v>
      </c>
      <c r="B84" s="506" t="s">
        <v>1542</v>
      </c>
      <c r="C84" s="506" t="s">
        <v>451</v>
      </c>
      <c r="D84" s="506" t="s">
        <v>1543</v>
      </c>
      <c r="E84" s="506" t="s">
        <v>1667</v>
      </c>
      <c r="F84" s="506" t="s">
        <v>1668</v>
      </c>
      <c r="G84" s="510">
        <v>347</v>
      </c>
      <c r="H84" s="510">
        <v>226938</v>
      </c>
      <c r="I84" s="506">
        <v>0.84841075794621024</v>
      </c>
      <c r="J84" s="506">
        <v>654</v>
      </c>
      <c r="K84" s="510">
        <v>409</v>
      </c>
      <c r="L84" s="510">
        <v>267486</v>
      </c>
      <c r="M84" s="506">
        <v>1</v>
      </c>
      <c r="N84" s="506">
        <v>654</v>
      </c>
      <c r="O84" s="510">
        <v>404</v>
      </c>
      <c r="P84" s="510">
        <v>264620</v>
      </c>
      <c r="Q84" s="548">
        <v>0.98928542054537438</v>
      </c>
      <c r="R84" s="511">
        <v>655</v>
      </c>
    </row>
    <row r="85" spans="1:18" ht="14.4" customHeight="1" x14ac:dyDescent="0.3">
      <c r="A85" s="505" t="s">
        <v>1541</v>
      </c>
      <c r="B85" s="506" t="s">
        <v>1542</v>
      </c>
      <c r="C85" s="506" t="s">
        <v>451</v>
      </c>
      <c r="D85" s="506" t="s">
        <v>1543</v>
      </c>
      <c r="E85" s="506" t="s">
        <v>1667</v>
      </c>
      <c r="F85" s="506" t="s">
        <v>1669</v>
      </c>
      <c r="G85" s="510">
        <v>47</v>
      </c>
      <c r="H85" s="510">
        <v>30738</v>
      </c>
      <c r="I85" s="506">
        <v>1.4242424242424243</v>
      </c>
      <c r="J85" s="506">
        <v>654</v>
      </c>
      <c r="K85" s="510">
        <v>33</v>
      </c>
      <c r="L85" s="510">
        <v>21582</v>
      </c>
      <c r="M85" s="506">
        <v>1</v>
      </c>
      <c r="N85" s="506">
        <v>654</v>
      </c>
      <c r="O85" s="510">
        <v>25</v>
      </c>
      <c r="P85" s="510">
        <v>16375</v>
      </c>
      <c r="Q85" s="548">
        <v>0.75873413029376335</v>
      </c>
      <c r="R85" s="511">
        <v>655</v>
      </c>
    </row>
    <row r="86" spans="1:18" ht="14.4" customHeight="1" x14ac:dyDescent="0.3">
      <c r="A86" s="505" t="s">
        <v>1541</v>
      </c>
      <c r="B86" s="506" t="s">
        <v>1542</v>
      </c>
      <c r="C86" s="506" t="s">
        <v>451</v>
      </c>
      <c r="D86" s="506" t="s">
        <v>1543</v>
      </c>
      <c r="E86" s="506" t="s">
        <v>1670</v>
      </c>
      <c r="F86" s="506" t="s">
        <v>1671</v>
      </c>
      <c r="G86" s="510">
        <v>47</v>
      </c>
      <c r="H86" s="510">
        <v>30738</v>
      </c>
      <c r="I86" s="506">
        <v>1.4242424242424243</v>
      </c>
      <c r="J86" s="506">
        <v>654</v>
      </c>
      <c r="K86" s="510">
        <v>33</v>
      </c>
      <c r="L86" s="510">
        <v>21582</v>
      </c>
      <c r="M86" s="506">
        <v>1</v>
      </c>
      <c r="N86" s="506">
        <v>654</v>
      </c>
      <c r="O86" s="510">
        <v>25</v>
      </c>
      <c r="P86" s="510">
        <v>16375</v>
      </c>
      <c r="Q86" s="548">
        <v>0.75873413029376335</v>
      </c>
      <c r="R86" s="511">
        <v>655</v>
      </c>
    </row>
    <row r="87" spans="1:18" ht="14.4" customHeight="1" x14ac:dyDescent="0.3">
      <c r="A87" s="505" t="s">
        <v>1541</v>
      </c>
      <c r="B87" s="506" t="s">
        <v>1542</v>
      </c>
      <c r="C87" s="506" t="s">
        <v>451</v>
      </c>
      <c r="D87" s="506" t="s">
        <v>1543</v>
      </c>
      <c r="E87" s="506" t="s">
        <v>1670</v>
      </c>
      <c r="F87" s="506" t="s">
        <v>1672</v>
      </c>
      <c r="G87" s="510">
        <v>347</v>
      </c>
      <c r="H87" s="510">
        <v>226938</v>
      </c>
      <c r="I87" s="506">
        <v>0.84841075794621024</v>
      </c>
      <c r="J87" s="506">
        <v>654</v>
      </c>
      <c r="K87" s="510">
        <v>409</v>
      </c>
      <c r="L87" s="510">
        <v>267486</v>
      </c>
      <c r="M87" s="506">
        <v>1</v>
      </c>
      <c r="N87" s="506">
        <v>654</v>
      </c>
      <c r="O87" s="510">
        <v>404</v>
      </c>
      <c r="P87" s="510">
        <v>264620</v>
      </c>
      <c r="Q87" s="548">
        <v>0.98928542054537438</v>
      </c>
      <c r="R87" s="511">
        <v>655</v>
      </c>
    </row>
    <row r="88" spans="1:18" ht="14.4" customHeight="1" x14ac:dyDescent="0.3">
      <c r="A88" s="505" t="s">
        <v>1541</v>
      </c>
      <c r="B88" s="506" t="s">
        <v>1542</v>
      </c>
      <c r="C88" s="506" t="s">
        <v>451</v>
      </c>
      <c r="D88" s="506" t="s">
        <v>1543</v>
      </c>
      <c r="E88" s="506" t="s">
        <v>1673</v>
      </c>
      <c r="F88" s="506" t="s">
        <v>1674</v>
      </c>
      <c r="G88" s="510">
        <v>2730</v>
      </c>
      <c r="H88" s="510">
        <v>1187550</v>
      </c>
      <c r="I88" s="506">
        <v>341.25</v>
      </c>
      <c r="J88" s="506">
        <v>435</v>
      </c>
      <c r="K88" s="510">
        <v>8</v>
      </c>
      <c r="L88" s="510">
        <v>3480</v>
      </c>
      <c r="M88" s="506">
        <v>1</v>
      </c>
      <c r="N88" s="506">
        <v>435</v>
      </c>
      <c r="O88" s="510">
        <v>4</v>
      </c>
      <c r="P88" s="510">
        <v>1884</v>
      </c>
      <c r="Q88" s="548">
        <v>0.54137931034482756</v>
      </c>
      <c r="R88" s="511">
        <v>471</v>
      </c>
    </row>
    <row r="89" spans="1:18" ht="14.4" customHeight="1" x14ac:dyDescent="0.3">
      <c r="A89" s="505" t="s">
        <v>1541</v>
      </c>
      <c r="B89" s="506" t="s">
        <v>1542</v>
      </c>
      <c r="C89" s="506" t="s">
        <v>451</v>
      </c>
      <c r="D89" s="506" t="s">
        <v>1543</v>
      </c>
      <c r="E89" s="506" t="s">
        <v>1673</v>
      </c>
      <c r="F89" s="506" t="s">
        <v>1675</v>
      </c>
      <c r="G89" s="510">
        <v>24</v>
      </c>
      <c r="H89" s="510">
        <v>10440</v>
      </c>
      <c r="I89" s="506"/>
      <c r="J89" s="506">
        <v>435</v>
      </c>
      <c r="K89" s="510"/>
      <c r="L89" s="510"/>
      <c r="M89" s="506"/>
      <c r="N89" s="506"/>
      <c r="O89" s="510"/>
      <c r="P89" s="510"/>
      <c r="Q89" s="548"/>
      <c r="R89" s="511"/>
    </row>
    <row r="90" spans="1:18" ht="14.4" customHeight="1" x14ac:dyDescent="0.3">
      <c r="A90" s="505" t="s">
        <v>1541</v>
      </c>
      <c r="B90" s="506" t="s">
        <v>1542</v>
      </c>
      <c r="C90" s="506" t="s">
        <v>451</v>
      </c>
      <c r="D90" s="506" t="s">
        <v>1543</v>
      </c>
      <c r="E90" s="506" t="s">
        <v>1676</v>
      </c>
      <c r="F90" s="506" t="s">
        <v>1677</v>
      </c>
      <c r="G90" s="510">
        <v>174</v>
      </c>
      <c r="H90" s="510">
        <v>120756</v>
      </c>
      <c r="I90" s="506">
        <v>1.0357142857142858</v>
      </c>
      <c r="J90" s="506">
        <v>694</v>
      </c>
      <c r="K90" s="510">
        <v>168</v>
      </c>
      <c r="L90" s="510">
        <v>116592</v>
      </c>
      <c r="M90" s="506">
        <v>1</v>
      </c>
      <c r="N90" s="506">
        <v>694</v>
      </c>
      <c r="O90" s="510">
        <v>156</v>
      </c>
      <c r="P90" s="510">
        <v>108420</v>
      </c>
      <c r="Q90" s="548">
        <v>0.92990942774804441</v>
      </c>
      <c r="R90" s="511">
        <v>695</v>
      </c>
    </row>
    <row r="91" spans="1:18" ht="14.4" customHeight="1" x14ac:dyDescent="0.3">
      <c r="A91" s="505" t="s">
        <v>1541</v>
      </c>
      <c r="B91" s="506" t="s">
        <v>1542</v>
      </c>
      <c r="C91" s="506" t="s">
        <v>451</v>
      </c>
      <c r="D91" s="506" t="s">
        <v>1543</v>
      </c>
      <c r="E91" s="506" t="s">
        <v>1676</v>
      </c>
      <c r="F91" s="506" t="s">
        <v>1678</v>
      </c>
      <c r="G91" s="510">
        <v>45</v>
      </c>
      <c r="H91" s="510">
        <v>31230</v>
      </c>
      <c r="I91" s="506">
        <v>2.0454545454545454</v>
      </c>
      <c r="J91" s="506">
        <v>694</v>
      </c>
      <c r="K91" s="510">
        <v>22</v>
      </c>
      <c r="L91" s="510">
        <v>15268</v>
      </c>
      <c r="M91" s="506">
        <v>1</v>
      </c>
      <c r="N91" s="506">
        <v>694</v>
      </c>
      <c r="O91" s="510">
        <v>31</v>
      </c>
      <c r="P91" s="510">
        <v>21545</v>
      </c>
      <c r="Q91" s="548">
        <v>1.4111212994498297</v>
      </c>
      <c r="R91" s="511">
        <v>695</v>
      </c>
    </row>
    <row r="92" spans="1:18" ht="14.4" customHeight="1" x14ac:dyDescent="0.3">
      <c r="A92" s="505" t="s">
        <v>1541</v>
      </c>
      <c r="B92" s="506" t="s">
        <v>1542</v>
      </c>
      <c r="C92" s="506" t="s">
        <v>451</v>
      </c>
      <c r="D92" s="506" t="s">
        <v>1543</v>
      </c>
      <c r="E92" s="506" t="s">
        <v>1679</v>
      </c>
      <c r="F92" s="506" t="s">
        <v>1680</v>
      </c>
      <c r="G92" s="510">
        <v>356</v>
      </c>
      <c r="H92" s="510">
        <v>241368</v>
      </c>
      <c r="I92" s="506">
        <v>1.1827242524916943</v>
      </c>
      <c r="J92" s="506">
        <v>678</v>
      </c>
      <c r="K92" s="510">
        <v>301</v>
      </c>
      <c r="L92" s="510">
        <v>204078</v>
      </c>
      <c r="M92" s="506">
        <v>1</v>
      </c>
      <c r="N92" s="506">
        <v>678</v>
      </c>
      <c r="O92" s="510">
        <v>348</v>
      </c>
      <c r="P92" s="510">
        <v>236223</v>
      </c>
      <c r="Q92" s="548">
        <v>1.1575133037368066</v>
      </c>
      <c r="R92" s="511">
        <v>678.80172413793105</v>
      </c>
    </row>
    <row r="93" spans="1:18" ht="14.4" customHeight="1" x14ac:dyDescent="0.3">
      <c r="A93" s="505" t="s">
        <v>1541</v>
      </c>
      <c r="B93" s="506" t="s">
        <v>1542</v>
      </c>
      <c r="C93" s="506" t="s">
        <v>451</v>
      </c>
      <c r="D93" s="506" t="s">
        <v>1543</v>
      </c>
      <c r="E93" s="506" t="s">
        <v>1679</v>
      </c>
      <c r="F93" s="506" t="s">
        <v>1681</v>
      </c>
      <c r="G93" s="510">
        <v>30</v>
      </c>
      <c r="H93" s="510">
        <v>20340</v>
      </c>
      <c r="I93" s="506">
        <v>0.81081081081081086</v>
      </c>
      <c r="J93" s="506">
        <v>678</v>
      </c>
      <c r="K93" s="510">
        <v>37</v>
      </c>
      <c r="L93" s="510">
        <v>25086</v>
      </c>
      <c r="M93" s="506">
        <v>1</v>
      </c>
      <c r="N93" s="506">
        <v>678</v>
      </c>
      <c r="O93" s="510">
        <v>50</v>
      </c>
      <c r="P93" s="510">
        <v>33933</v>
      </c>
      <c r="Q93" s="548">
        <v>1.3526668261181536</v>
      </c>
      <c r="R93" s="511">
        <v>678.66</v>
      </c>
    </row>
    <row r="94" spans="1:18" ht="14.4" customHeight="1" x14ac:dyDescent="0.3">
      <c r="A94" s="505" t="s">
        <v>1541</v>
      </c>
      <c r="B94" s="506" t="s">
        <v>1542</v>
      </c>
      <c r="C94" s="506" t="s">
        <v>451</v>
      </c>
      <c r="D94" s="506" t="s">
        <v>1543</v>
      </c>
      <c r="E94" s="506" t="s">
        <v>1682</v>
      </c>
      <c r="F94" s="506" t="s">
        <v>1683</v>
      </c>
      <c r="G94" s="510">
        <v>41</v>
      </c>
      <c r="H94" s="510">
        <v>19557</v>
      </c>
      <c r="I94" s="506">
        <v>0.87234042553191493</v>
      </c>
      <c r="J94" s="506">
        <v>477</v>
      </c>
      <c r="K94" s="510">
        <v>47</v>
      </c>
      <c r="L94" s="510">
        <v>22419</v>
      </c>
      <c r="M94" s="506">
        <v>1</v>
      </c>
      <c r="N94" s="506">
        <v>477</v>
      </c>
      <c r="O94" s="510">
        <v>71</v>
      </c>
      <c r="P94" s="510">
        <v>33915</v>
      </c>
      <c r="Q94" s="548">
        <v>1.5127793389535662</v>
      </c>
      <c r="R94" s="511">
        <v>477.67605633802816</v>
      </c>
    </row>
    <row r="95" spans="1:18" ht="14.4" customHeight="1" x14ac:dyDescent="0.3">
      <c r="A95" s="505" t="s">
        <v>1541</v>
      </c>
      <c r="B95" s="506" t="s">
        <v>1542</v>
      </c>
      <c r="C95" s="506" t="s">
        <v>451</v>
      </c>
      <c r="D95" s="506" t="s">
        <v>1543</v>
      </c>
      <c r="E95" s="506" t="s">
        <v>1682</v>
      </c>
      <c r="F95" s="506" t="s">
        <v>1684</v>
      </c>
      <c r="G95" s="510">
        <v>1656</v>
      </c>
      <c r="H95" s="510">
        <v>789912</v>
      </c>
      <c r="I95" s="506">
        <v>0.9298147108366086</v>
      </c>
      <c r="J95" s="506">
        <v>477</v>
      </c>
      <c r="K95" s="510">
        <v>1781</v>
      </c>
      <c r="L95" s="510">
        <v>849537</v>
      </c>
      <c r="M95" s="506">
        <v>1</v>
      </c>
      <c r="N95" s="506">
        <v>477</v>
      </c>
      <c r="O95" s="510">
        <v>1847</v>
      </c>
      <c r="P95" s="510">
        <v>882501</v>
      </c>
      <c r="Q95" s="548">
        <v>1.038802312318357</v>
      </c>
      <c r="R95" s="511">
        <v>477.80238224147269</v>
      </c>
    </row>
    <row r="96" spans="1:18" ht="14.4" customHeight="1" x14ac:dyDescent="0.3">
      <c r="A96" s="505" t="s">
        <v>1541</v>
      </c>
      <c r="B96" s="506" t="s">
        <v>1542</v>
      </c>
      <c r="C96" s="506" t="s">
        <v>451</v>
      </c>
      <c r="D96" s="506" t="s">
        <v>1543</v>
      </c>
      <c r="E96" s="506" t="s">
        <v>1685</v>
      </c>
      <c r="F96" s="506" t="s">
        <v>1686</v>
      </c>
      <c r="G96" s="510">
        <v>419</v>
      </c>
      <c r="H96" s="510">
        <v>121929</v>
      </c>
      <c r="I96" s="506">
        <v>0.9789719626168224</v>
      </c>
      <c r="J96" s="506">
        <v>291</v>
      </c>
      <c r="K96" s="510">
        <v>428</v>
      </c>
      <c r="L96" s="510">
        <v>124548</v>
      </c>
      <c r="M96" s="506">
        <v>1</v>
      </c>
      <c r="N96" s="506">
        <v>291</v>
      </c>
      <c r="O96" s="510">
        <v>402</v>
      </c>
      <c r="P96" s="510">
        <v>117384</v>
      </c>
      <c r="Q96" s="548">
        <v>0.94248000770787166</v>
      </c>
      <c r="R96" s="511">
        <v>292</v>
      </c>
    </row>
    <row r="97" spans="1:18" ht="14.4" customHeight="1" x14ac:dyDescent="0.3">
      <c r="A97" s="505" t="s">
        <v>1541</v>
      </c>
      <c r="B97" s="506" t="s">
        <v>1542</v>
      </c>
      <c r="C97" s="506" t="s">
        <v>451</v>
      </c>
      <c r="D97" s="506" t="s">
        <v>1543</v>
      </c>
      <c r="E97" s="506" t="s">
        <v>1685</v>
      </c>
      <c r="F97" s="506" t="s">
        <v>1687</v>
      </c>
      <c r="G97" s="510">
        <v>44</v>
      </c>
      <c r="H97" s="510">
        <v>12804</v>
      </c>
      <c r="I97" s="506">
        <v>1.4666666666666666</v>
      </c>
      <c r="J97" s="506">
        <v>291</v>
      </c>
      <c r="K97" s="510">
        <v>30</v>
      </c>
      <c r="L97" s="510">
        <v>8730</v>
      </c>
      <c r="M97" s="506">
        <v>1</v>
      </c>
      <c r="N97" s="506">
        <v>291</v>
      </c>
      <c r="O97" s="510">
        <v>37</v>
      </c>
      <c r="P97" s="510">
        <v>10804</v>
      </c>
      <c r="Q97" s="548">
        <v>1.2375715922107675</v>
      </c>
      <c r="R97" s="511">
        <v>292</v>
      </c>
    </row>
    <row r="98" spans="1:18" ht="14.4" customHeight="1" x14ac:dyDescent="0.3">
      <c r="A98" s="505" t="s">
        <v>1541</v>
      </c>
      <c r="B98" s="506" t="s">
        <v>1542</v>
      </c>
      <c r="C98" s="506" t="s">
        <v>451</v>
      </c>
      <c r="D98" s="506" t="s">
        <v>1543</v>
      </c>
      <c r="E98" s="506" t="s">
        <v>1688</v>
      </c>
      <c r="F98" s="506" t="s">
        <v>1689</v>
      </c>
      <c r="G98" s="510">
        <v>339</v>
      </c>
      <c r="H98" s="510">
        <v>275607</v>
      </c>
      <c r="I98" s="506">
        <v>0.61006042897934787</v>
      </c>
      <c r="J98" s="506">
        <v>813</v>
      </c>
      <c r="K98" s="510">
        <v>555</v>
      </c>
      <c r="L98" s="510">
        <v>451770</v>
      </c>
      <c r="M98" s="506">
        <v>1</v>
      </c>
      <c r="N98" s="506">
        <v>814</v>
      </c>
      <c r="O98" s="510">
        <v>612</v>
      </c>
      <c r="P98" s="510">
        <v>498168</v>
      </c>
      <c r="Q98" s="548">
        <v>1.1027027027027028</v>
      </c>
      <c r="R98" s="511">
        <v>814</v>
      </c>
    </row>
    <row r="99" spans="1:18" ht="14.4" customHeight="1" x14ac:dyDescent="0.3">
      <c r="A99" s="505" t="s">
        <v>1541</v>
      </c>
      <c r="B99" s="506" t="s">
        <v>1542</v>
      </c>
      <c r="C99" s="506" t="s">
        <v>451</v>
      </c>
      <c r="D99" s="506" t="s">
        <v>1543</v>
      </c>
      <c r="E99" s="506" t="s">
        <v>1688</v>
      </c>
      <c r="F99" s="506" t="s">
        <v>1690</v>
      </c>
      <c r="G99" s="510">
        <v>41</v>
      </c>
      <c r="H99" s="510">
        <v>33333</v>
      </c>
      <c r="I99" s="506">
        <v>2.0474815724815727</v>
      </c>
      <c r="J99" s="506">
        <v>813</v>
      </c>
      <c r="K99" s="510">
        <v>20</v>
      </c>
      <c r="L99" s="510">
        <v>16280</v>
      </c>
      <c r="M99" s="506">
        <v>1</v>
      </c>
      <c r="N99" s="506">
        <v>814</v>
      </c>
      <c r="O99" s="510">
        <v>20</v>
      </c>
      <c r="P99" s="510">
        <v>16280</v>
      </c>
      <c r="Q99" s="548">
        <v>1</v>
      </c>
      <c r="R99" s="511">
        <v>814</v>
      </c>
    </row>
    <row r="100" spans="1:18" ht="14.4" customHeight="1" x14ac:dyDescent="0.3">
      <c r="A100" s="505" t="s">
        <v>1541</v>
      </c>
      <c r="B100" s="506" t="s">
        <v>1542</v>
      </c>
      <c r="C100" s="506" t="s">
        <v>451</v>
      </c>
      <c r="D100" s="506" t="s">
        <v>1543</v>
      </c>
      <c r="E100" s="506" t="s">
        <v>1691</v>
      </c>
      <c r="F100" s="506"/>
      <c r="G100" s="510">
        <v>251</v>
      </c>
      <c r="H100" s="510">
        <v>253761</v>
      </c>
      <c r="I100" s="506"/>
      <c r="J100" s="506">
        <v>1011</v>
      </c>
      <c r="K100" s="510"/>
      <c r="L100" s="510"/>
      <c r="M100" s="506"/>
      <c r="N100" s="506"/>
      <c r="O100" s="510"/>
      <c r="P100" s="510"/>
      <c r="Q100" s="548"/>
      <c r="R100" s="511"/>
    </row>
    <row r="101" spans="1:18" ht="14.4" customHeight="1" x14ac:dyDescent="0.3">
      <c r="A101" s="505" t="s">
        <v>1541</v>
      </c>
      <c r="B101" s="506" t="s">
        <v>1542</v>
      </c>
      <c r="C101" s="506" t="s">
        <v>451</v>
      </c>
      <c r="D101" s="506" t="s">
        <v>1543</v>
      </c>
      <c r="E101" s="506" t="s">
        <v>1691</v>
      </c>
      <c r="F101" s="506" t="s">
        <v>1692</v>
      </c>
      <c r="G101" s="510">
        <v>2686</v>
      </c>
      <c r="H101" s="510">
        <v>2715546</v>
      </c>
      <c r="I101" s="506">
        <v>335.41823122529644</v>
      </c>
      <c r="J101" s="506">
        <v>1011</v>
      </c>
      <c r="K101" s="510">
        <v>8</v>
      </c>
      <c r="L101" s="510">
        <v>8096</v>
      </c>
      <c r="M101" s="506">
        <v>1</v>
      </c>
      <c r="N101" s="506">
        <v>1012</v>
      </c>
      <c r="O101" s="510"/>
      <c r="P101" s="510"/>
      <c r="Q101" s="548"/>
      <c r="R101" s="511"/>
    </row>
    <row r="102" spans="1:18" ht="14.4" customHeight="1" x14ac:dyDescent="0.3">
      <c r="A102" s="505" t="s">
        <v>1541</v>
      </c>
      <c r="B102" s="506" t="s">
        <v>1542</v>
      </c>
      <c r="C102" s="506" t="s">
        <v>451</v>
      </c>
      <c r="D102" s="506" t="s">
        <v>1543</v>
      </c>
      <c r="E102" s="506" t="s">
        <v>1693</v>
      </c>
      <c r="F102" s="506" t="s">
        <v>1694</v>
      </c>
      <c r="G102" s="510">
        <v>3226</v>
      </c>
      <c r="H102" s="510">
        <v>541968</v>
      </c>
      <c r="I102" s="506">
        <v>1</v>
      </c>
      <c r="J102" s="506">
        <v>168</v>
      </c>
      <c r="K102" s="510">
        <v>3226</v>
      </c>
      <c r="L102" s="510">
        <v>541968</v>
      </c>
      <c r="M102" s="506">
        <v>1</v>
      </c>
      <c r="N102" s="506">
        <v>168</v>
      </c>
      <c r="O102" s="510">
        <v>3496</v>
      </c>
      <c r="P102" s="510">
        <v>586663</v>
      </c>
      <c r="Q102" s="548">
        <v>1.0824679685885514</v>
      </c>
      <c r="R102" s="511">
        <v>167.80978260869566</v>
      </c>
    </row>
    <row r="103" spans="1:18" ht="14.4" customHeight="1" x14ac:dyDescent="0.3">
      <c r="A103" s="505" t="s">
        <v>1541</v>
      </c>
      <c r="B103" s="506" t="s">
        <v>1542</v>
      </c>
      <c r="C103" s="506" t="s">
        <v>451</v>
      </c>
      <c r="D103" s="506" t="s">
        <v>1543</v>
      </c>
      <c r="E103" s="506" t="s">
        <v>1693</v>
      </c>
      <c r="F103" s="506" t="s">
        <v>1695</v>
      </c>
      <c r="G103" s="510">
        <v>39</v>
      </c>
      <c r="H103" s="510">
        <v>6552</v>
      </c>
      <c r="I103" s="506">
        <v>1.0263157894736843</v>
      </c>
      <c r="J103" s="506">
        <v>168</v>
      </c>
      <c r="K103" s="510">
        <v>38</v>
      </c>
      <c r="L103" s="510">
        <v>6384</v>
      </c>
      <c r="M103" s="506">
        <v>1</v>
      </c>
      <c r="N103" s="506">
        <v>168</v>
      </c>
      <c r="O103" s="510">
        <v>60</v>
      </c>
      <c r="P103" s="510">
        <v>10062</v>
      </c>
      <c r="Q103" s="548">
        <v>1.5761278195488722</v>
      </c>
      <c r="R103" s="511">
        <v>167.7</v>
      </c>
    </row>
    <row r="104" spans="1:18" ht="14.4" customHeight="1" x14ac:dyDescent="0.3">
      <c r="A104" s="505" t="s">
        <v>1541</v>
      </c>
      <c r="B104" s="506" t="s">
        <v>1542</v>
      </c>
      <c r="C104" s="506" t="s">
        <v>451</v>
      </c>
      <c r="D104" s="506" t="s">
        <v>1543</v>
      </c>
      <c r="E104" s="506" t="s">
        <v>1696</v>
      </c>
      <c r="F104" s="506" t="s">
        <v>1697</v>
      </c>
      <c r="G104" s="510">
        <v>280</v>
      </c>
      <c r="H104" s="510">
        <v>239120</v>
      </c>
      <c r="I104" s="506">
        <v>1.0294117647058822</v>
      </c>
      <c r="J104" s="506">
        <v>854</v>
      </c>
      <c r="K104" s="510">
        <v>272</v>
      </c>
      <c r="L104" s="510">
        <v>232288</v>
      </c>
      <c r="M104" s="506">
        <v>1</v>
      </c>
      <c r="N104" s="506">
        <v>854</v>
      </c>
      <c r="O104" s="510">
        <v>353</v>
      </c>
      <c r="P104" s="510">
        <v>301462</v>
      </c>
      <c r="Q104" s="548">
        <v>1.2977941176470589</v>
      </c>
      <c r="R104" s="511">
        <v>854</v>
      </c>
    </row>
    <row r="105" spans="1:18" ht="14.4" customHeight="1" x14ac:dyDescent="0.3">
      <c r="A105" s="505" t="s">
        <v>1541</v>
      </c>
      <c r="B105" s="506" t="s">
        <v>1542</v>
      </c>
      <c r="C105" s="506" t="s">
        <v>451</v>
      </c>
      <c r="D105" s="506" t="s">
        <v>1543</v>
      </c>
      <c r="E105" s="506" t="s">
        <v>1698</v>
      </c>
      <c r="F105" s="506" t="s">
        <v>1699</v>
      </c>
      <c r="G105" s="510">
        <v>266</v>
      </c>
      <c r="H105" s="510">
        <v>152684</v>
      </c>
      <c r="I105" s="506">
        <v>0.97435897435897434</v>
      </c>
      <c r="J105" s="506">
        <v>574</v>
      </c>
      <c r="K105" s="510">
        <v>273</v>
      </c>
      <c r="L105" s="510">
        <v>156702</v>
      </c>
      <c r="M105" s="506">
        <v>1</v>
      </c>
      <c r="N105" s="506">
        <v>574</v>
      </c>
      <c r="O105" s="510">
        <v>337</v>
      </c>
      <c r="P105" s="510">
        <v>193369</v>
      </c>
      <c r="Q105" s="548">
        <v>1.233991908207936</v>
      </c>
      <c r="R105" s="511">
        <v>573.79525222551933</v>
      </c>
    </row>
    <row r="106" spans="1:18" ht="14.4" customHeight="1" x14ac:dyDescent="0.3">
      <c r="A106" s="505" t="s">
        <v>1541</v>
      </c>
      <c r="B106" s="506" t="s">
        <v>1542</v>
      </c>
      <c r="C106" s="506" t="s">
        <v>451</v>
      </c>
      <c r="D106" s="506" t="s">
        <v>1543</v>
      </c>
      <c r="E106" s="506" t="s">
        <v>1700</v>
      </c>
      <c r="F106" s="506"/>
      <c r="G106" s="510">
        <v>1134</v>
      </c>
      <c r="H106" s="510">
        <v>2601396</v>
      </c>
      <c r="I106" s="506">
        <v>0.85023944275141494</v>
      </c>
      <c r="J106" s="506">
        <v>2294</v>
      </c>
      <c r="K106" s="510">
        <v>1332</v>
      </c>
      <c r="L106" s="510">
        <v>3059604</v>
      </c>
      <c r="M106" s="506">
        <v>1</v>
      </c>
      <c r="N106" s="506">
        <v>2297</v>
      </c>
      <c r="O106" s="510"/>
      <c r="P106" s="510"/>
      <c r="Q106" s="548"/>
      <c r="R106" s="511"/>
    </row>
    <row r="107" spans="1:18" ht="14.4" customHeight="1" x14ac:dyDescent="0.3">
      <c r="A107" s="505" t="s">
        <v>1541</v>
      </c>
      <c r="B107" s="506" t="s">
        <v>1542</v>
      </c>
      <c r="C107" s="506" t="s">
        <v>451</v>
      </c>
      <c r="D107" s="506" t="s">
        <v>1543</v>
      </c>
      <c r="E107" s="506" t="s">
        <v>1700</v>
      </c>
      <c r="F107" s="506" t="s">
        <v>1701</v>
      </c>
      <c r="G107" s="510">
        <v>267</v>
      </c>
      <c r="H107" s="510">
        <v>612498</v>
      </c>
      <c r="I107" s="506">
        <v>0.33796107006824905</v>
      </c>
      <c r="J107" s="506">
        <v>2294</v>
      </c>
      <c r="K107" s="510">
        <v>789</v>
      </c>
      <c r="L107" s="510">
        <v>1812333</v>
      </c>
      <c r="M107" s="506">
        <v>1</v>
      </c>
      <c r="N107" s="506">
        <v>2297</v>
      </c>
      <c r="O107" s="510"/>
      <c r="P107" s="510"/>
      <c r="Q107" s="548"/>
      <c r="R107" s="511"/>
    </row>
    <row r="108" spans="1:18" ht="14.4" customHeight="1" x14ac:dyDescent="0.3">
      <c r="A108" s="505" t="s">
        <v>1541</v>
      </c>
      <c r="B108" s="506" t="s">
        <v>1542</v>
      </c>
      <c r="C108" s="506" t="s">
        <v>451</v>
      </c>
      <c r="D108" s="506" t="s">
        <v>1543</v>
      </c>
      <c r="E108" s="506" t="s">
        <v>1702</v>
      </c>
      <c r="F108" s="506" t="s">
        <v>1703</v>
      </c>
      <c r="G108" s="510">
        <v>1165</v>
      </c>
      <c r="H108" s="510">
        <v>217855</v>
      </c>
      <c r="I108" s="506">
        <v>1.2540365984930033</v>
      </c>
      <c r="J108" s="506">
        <v>187</v>
      </c>
      <c r="K108" s="510">
        <v>929</v>
      </c>
      <c r="L108" s="510">
        <v>173723</v>
      </c>
      <c r="M108" s="506">
        <v>1</v>
      </c>
      <c r="N108" s="506">
        <v>187</v>
      </c>
      <c r="O108" s="510">
        <v>791</v>
      </c>
      <c r="P108" s="510">
        <v>147917</v>
      </c>
      <c r="Q108" s="548">
        <v>0.85145317545748112</v>
      </c>
      <c r="R108" s="511">
        <v>187</v>
      </c>
    </row>
    <row r="109" spans="1:18" ht="14.4" customHeight="1" x14ac:dyDescent="0.3">
      <c r="A109" s="505" t="s">
        <v>1541</v>
      </c>
      <c r="B109" s="506" t="s">
        <v>1542</v>
      </c>
      <c r="C109" s="506" t="s">
        <v>451</v>
      </c>
      <c r="D109" s="506" t="s">
        <v>1543</v>
      </c>
      <c r="E109" s="506" t="s">
        <v>1702</v>
      </c>
      <c r="F109" s="506" t="s">
        <v>1704</v>
      </c>
      <c r="G109" s="510">
        <v>56</v>
      </c>
      <c r="H109" s="510">
        <v>10472</v>
      </c>
      <c r="I109" s="506">
        <v>0.82352941176470584</v>
      </c>
      <c r="J109" s="506">
        <v>187</v>
      </c>
      <c r="K109" s="510">
        <v>68</v>
      </c>
      <c r="L109" s="510">
        <v>12716</v>
      </c>
      <c r="M109" s="506">
        <v>1</v>
      </c>
      <c r="N109" s="506">
        <v>187</v>
      </c>
      <c r="O109" s="510">
        <v>83</v>
      </c>
      <c r="P109" s="510">
        <v>15521</v>
      </c>
      <c r="Q109" s="548">
        <v>1.2205882352941178</v>
      </c>
      <c r="R109" s="511">
        <v>187</v>
      </c>
    </row>
    <row r="110" spans="1:18" ht="14.4" customHeight="1" x14ac:dyDescent="0.3">
      <c r="A110" s="505" t="s">
        <v>1541</v>
      </c>
      <c r="B110" s="506" t="s">
        <v>1542</v>
      </c>
      <c r="C110" s="506" t="s">
        <v>451</v>
      </c>
      <c r="D110" s="506" t="s">
        <v>1543</v>
      </c>
      <c r="E110" s="506" t="s">
        <v>1705</v>
      </c>
      <c r="F110" s="506" t="s">
        <v>1706</v>
      </c>
      <c r="G110" s="510">
        <v>20452</v>
      </c>
      <c r="H110" s="510">
        <v>11780352</v>
      </c>
      <c r="I110" s="506">
        <v>1.127950584601809</v>
      </c>
      <c r="J110" s="506">
        <v>576</v>
      </c>
      <c r="K110" s="510">
        <v>18132</v>
      </c>
      <c r="L110" s="510">
        <v>10444032</v>
      </c>
      <c r="M110" s="506">
        <v>1</v>
      </c>
      <c r="N110" s="506">
        <v>576</v>
      </c>
      <c r="O110" s="510">
        <v>18755</v>
      </c>
      <c r="P110" s="510">
        <v>10799339</v>
      </c>
      <c r="Q110" s="548">
        <v>1.0340200987511337</v>
      </c>
      <c r="R110" s="511">
        <v>575.81119701412956</v>
      </c>
    </row>
    <row r="111" spans="1:18" ht="14.4" customHeight="1" x14ac:dyDescent="0.3">
      <c r="A111" s="505" t="s">
        <v>1541</v>
      </c>
      <c r="B111" s="506" t="s">
        <v>1542</v>
      </c>
      <c r="C111" s="506" t="s">
        <v>451</v>
      </c>
      <c r="D111" s="506" t="s">
        <v>1543</v>
      </c>
      <c r="E111" s="506" t="s">
        <v>1707</v>
      </c>
      <c r="F111" s="506" t="s">
        <v>1708</v>
      </c>
      <c r="G111" s="510">
        <v>334</v>
      </c>
      <c r="H111" s="510">
        <v>59786</v>
      </c>
      <c r="I111" s="506">
        <v>2.693548387096774</v>
      </c>
      <c r="J111" s="506">
        <v>179</v>
      </c>
      <c r="K111" s="510">
        <v>124</v>
      </c>
      <c r="L111" s="510">
        <v>22196</v>
      </c>
      <c r="M111" s="506">
        <v>1</v>
      </c>
      <c r="N111" s="506">
        <v>179</v>
      </c>
      <c r="O111" s="510"/>
      <c r="P111" s="510"/>
      <c r="Q111" s="548"/>
      <c r="R111" s="511"/>
    </row>
    <row r="112" spans="1:18" ht="14.4" customHeight="1" x14ac:dyDescent="0.3">
      <c r="A112" s="505" t="s">
        <v>1541</v>
      </c>
      <c r="B112" s="506" t="s">
        <v>1542</v>
      </c>
      <c r="C112" s="506" t="s">
        <v>451</v>
      </c>
      <c r="D112" s="506" t="s">
        <v>1543</v>
      </c>
      <c r="E112" s="506" t="s">
        <v>1709</v>
      </c>
      <c r="F112" s="506" t="s">
        <v>1710</v>
      </c>
      <c r="G112" s="510">
        <v>47</v>
      </c>
      <c r="H112" s="510">
        <v>65753</v>
      </c>
      <c r="I112" s="506">
        <v>1.4242424242424243</v>
      </c>
      <c r="J112" s="506">
        <v>1399</v>
      </c>
      <c r="K112" s="510">
        <v>33</v>
      </c>
      <c r="L112" s="510">
        <v>46167</v>
      </c>
      <c r="M112" s="506">
        <v>1</v>
      </c>
      <c r="N112" s="506">
        <v>1399</v>
      </c>
      <c r="O112" s="510">
        <v>25</v>
      </c>
      <c r="P112" s="510">
        <v>34993</v>
      </c>
      <c r="Q112" s="548">
        <v>0.75796564645742626</v>
      </c>
      <c r="R112" s="511">
        <v>1399.72</v>
      </c>
    </row>
    <row r="113" spans="1:18" ht="14.4" customHeight="1" x14ac:dyDescent="0.3">
      <c r="A113" s="505" t="s">
        <v>1541</v>
      </c>
      <c r="B113" s="506" t="s">
        <v>1542</v>
      </c>
      <c r="C113" s="506" t="s">
        <v>451</v>
      </c>
      <c r="D113" s="506" t="s">
        <v>1543</v>
      </c>
      <c r="E113" s="506" t="s">
        <v>1709</v>
      </c>
      <c r="F113" s="506" t="s">
        <v>1711</v>
      </c>
      <c r="G113" s="510">
        <v>347</v>
      </c>
      <c r="H113" s="510">
        <v>485453</v>
      </c>
      <c r="I113" s="506">
        <v>0.84841075794621024</v>
      </c>
      <c r="J113" s="506">
        <v>1399</v>
      </c>
      <c r="K113" s="510">
        <v>409</v>
      </c>
      <c r="L113" s="510">
        <v>572191</v>
      </c>
      <c r="M113" s="506">
        <v>1</v>
      </c>
      <c r="N113" s="506">
        <v>1399</v>
      </c>
      <c r="O113" s="510">
        <v>404</v>
      </c>
      <c r="P113" s="510">
        <v>565524</v>
      </c>
      <c r="Q113" s="548">
        <v>0.98834829628568088</v>
      </c>
      <c r="R113" s="511">
        <v>1399.8118811881188</v>
      </c>
    </row>
    <row r="114" spans="1:18" ht="14.4" customHeight="1" x14ac:dyDescent="0.3">
      <c r="A114" s="505" t="s">
        <v>1541</v>
      </c>
      <c r="B114" s="506" t="s">
        <v>1542</v>
      </c>
      <c r="C114" s="506" t="s">
        <v>451</v>
      </c>
      <c r="D114" s="506" t="s">
        <v>1543</v>
      </c>
      <c r="E114" s="506" t="s">
        <v>1712</v>
      </c>
      <c r="F114" s="506" t="s">
        <v>1713</v>
      </c>
      <c r="G114" s="510">
        <v>26</v>
      </c>
      <c r="H114" s="510">
        <v>26572</v>
      </c>
      <c r="I114" s="506">
        <v>0.68421052631578949</v>
      </c>
      <c r="J114" s="506">
        <v>1022</v>
      </c>
      <c r="K114" s="510">
        <v>38</v>
      </c>
      <c r="L114" s="510">
        <v>38836</v>
      </c>
      <c r="M114" s="506">
        <v>1</v>
      </c>
      <c r="N114" s="506">
        <v>1022</v>
      </c>
      <c r="O114" s="510">
        <v>25</v>
      </c>
      <c r="P114" s="510">
        <v>25573</v>
      </c>
      <c r="Q114" s="548">
        <v>0.65848697085178698</v>
      </c>
      <c r="R114" s="511">
        <v>1022.92</v>
      </c>
    </row>
    <row r="115" spans="1:18" ht="14.4" customHeight="1" x14ac:dyDescent="0.3">
      <c r="A115" s="505" t="s">
        <v>1541</v>
      </c>
      <c r="B115" s="506" t="s">
        <v>1542</v>
      </c>
      <c r="C115" s="506" t="s">
        <v>451</v>
      </c>
      <c r="D115" s="506" t="s">
        <v>1543</v>
      </c>
      <c r="E115" s="506" t="s">
        <v>1714</v>
      </c>
      <c r="F115" s="506" t="s">
        <v>1715</v>
      </c>
      <c r="G115" s="510">
        <v>9</v>
      </c>
      <c r="H115" s="510">
        <v>1710</v>
      </c>
      <c r="I115" s="506">
        <v>0.81818181818181823</v>
      </c>
      <c r="J115" s="506">
        <v>190</v>
      </c>
      <c r="K115" s="510">
        <v>11</v>
      </c>
      <c r="L115" s="510">
        <v>2090</v>
      </c>
      <c r="M115" s="506">
        <v>1</v>
      </c>
      <c r="N115" s="506">
        <v>190</v>
      </c>
      <c r="O115" s="510">
        <v>10</v>
      </c>
      <c r="P115" s="510">
        <v>1898</v>
      </c>
      <c r="Q115" s="548">
        <v>0.90813397129186602</v>
      </c>
      <c r="R115" s="511">
        <v>189.8</v>
      </c>
    </row>
    <row r="116" spans="1:18" ht="14.4" customHeight="1" x14ac:dyDescent="0.3">
      <c r="A116" s="505" t="s">
        <v>1541</v>
      </c>
      <c r="B116" s="506" t="s">
        <v>1542</v>
      </c>
      <c r="C116" s="506" t="s">
        <v>451</v>
      </c>
      <c r="D116" s="506" t="s">
        <v>1543</v>
      </c>
      <c r="E116" s="506" t="s">
        <v>1714</v>
      </c>
      <c r="F116" s="506" t="s">
        <v>1716</v>
      </c>
      <c r="G116" s="510">
        <v>295</v>
      </c>
      <c r="H116" s="510">
        <v>56050</v>
      </c>
      <c r="I116" s="506">
        <v>0.9966216216216216</v>
      </c>
      <c r="J116" s="506">
        <v>190</v>
      </c>
      <c r="K116" s="510">
        <v>296</v>
      </c>
      <c r="L116" s="510">
        <v>56240</v>
      </c>
      <c r="M116" s="506">
        <v>1</v>
      </c>
      <c r="N116" s="506">
        <v>190</v>
      </c>
      <c r="O116" s="510">
        <v>370</v>
      </c>
      <c r="P116" s="510">
        <v>70241</v>
      </c>
      <c r="Q116" s="548">
        <v>1.2489509246088193</v>
      </c>
      <c r="R116" s="511">
        <v>189.84054054054053</v>
      </c>
    </row>
    <row r="117" spans="1:18" ht="14.4" customHeight="1" x14ac:dyDescent="0.3">
      <c r="A117" s="505" t="s">
        <v>1541</v>
      </c>
      <c r="B117" s="506" t="s">
        <v>1542</v>
      </c>
      <c r="C117" s="506" t="s">
        <v>451</v>
      </c>
      <c r="D117" s="506" t="s">
        <v>1543</v>
      </c>
      <c r="E117" s="506" t="s">
        <v>1717</v>
      </c>
      <c r="F117" s="506" t="s">
        <v>1718</v>
      </c>
      <c r="G117" s="510">
        <v>339</v>
      </c>
      <c r="H117" s="510">
        <v>275607</v>
      </c>
      <c r="I117" s="506">
        <v>0.61006042897934787</v>
      </c>
      <c r="J117" s="506">
        <v>813</v>
      </c>
      <c r="K117" s="510">
        <v>555</v>
      </c>
      <c r="L117" s="510">
        <v>451770</v>
      </c>
      <c r="M117" s="506">
        <v>1</v>
      </c>
      <c r="N117" s="506">
        <v>814</v>
      </c>
      <c r="O117" s="510">
        <v>612</v>
      </c>
      <c r="P117" s="510">
        <v>498168</v>
      </c>
      <c r="Q117" s="548">
        <v>1.1027027027027028</v>
      </c>
      <c r="R117" s="511">
        <v>814</v>
      </c>
    </row>
    <row r="118" spans="1:18" ht="14.4" customHeight="1" x14ac:dyDescent="0.3">
      <c r="A118" s="505" t="s">
        <v>1541</v>
      </c>
      <c r="B118" s="506" t="s">
        <v>1542</v>
      </c>
      <c r="C118" s="506" t="s">
        <v>451</v>
      </c>
      <c r="D118" s="506" t="s">
        <v>1543</v>
      </c>
      <c r="E118" s="506" t="s">
        <v>1717</v>
      </c>
      <c r="F118" s="506" t="s">
        <v>1719</v>
      </c>
      <c r="G118" s="510">
        <v>41</v>
      </c>
      <c r="H118" s="510">
        <v>33333</v>
      </c>
      <c r="I118" s="506">
        <v>2.0474815724815727</v>
      </c>
      <c r="J118" s="506">
        <v>813</v>
      </c>
      <c r="K118" s="510">
        <v>20</v>
      </c>
      <c r="L118" s="510">
        <v>16280</v>
      </c>
      <c r="M118" s="506">
        <v>1</v>
      </c>
      <c r="N118" s="506">
        <v>814</v>
      </c>
      <c r="O118" s="510">
        <v>20</v>
      </c>
      <c r="P118" s="510">
        <v>16280</v>
      </c>
      <c r="Q118" s="548">
        <v>1</v>
      </c>
      <c r="R118" s="511">
        <v>814</v>
      </c>
    </row>
    <row r="119" spans="1:18" ht="14.4" customHeight="1" x14ac:dyDescent="0.3">
      <c r="A119" s="505" t="s">
        <v>1541</v>
      </c>
      <c r="B119" s="506" t="s">
        <v>1542</v>
      </c>
      <c r="C119" s="506" t="s">
        <v>451</v>
      </c>
      <c r="D119" s="506" t="s">
        <v>1543</v>
      </c>
      <c r="E119" s="506" t="s">
        <v>1720</v>
      </c>
      <c r="F119" s="506" t="s">
        <v>1721</v>
      </c>
      <c r="G119" s="510">
        <v>7</v>
      </c>
      <c r="H119" s="510">
        <v>2359</v>
      </c>
      <c r="I119" s="506">
        <v>1.7448224852071006</v>
      </c>
      <c r="J119" s="506">
        <v>337</v>
      </c>
      <c r="K119" s="510">
        <v>4</v>
      </c>
      <c r="L119" s="510">
        <v>1352</v>
      </c>
      <c r="M119" s="506">
        <v>1</v>
      </c>
      <c r="N119" s="506">
        <v>338</v>
      </c>
      <c r="O119" s="510">
        <v>3</v>
      </c>
      <c r="P119" s="510">
        <v>1017</v>
      </c>
      <c r="Q119" s="548">
        <v>0.75221893491124259</v>
      </c>
      <c r="R119" s="511">
        <v>339</v>
      </c>
    </row>
    <row r="120" spans="1:18" ht="14.4" customHeight="1" x14ac:dyDescent="0.3">
      <c r="A120" s="505" t="s">
        <v>1541</v>
      </c>
      <c r="B120" s="506" t="s">
        <v>1542</v>
      </c>
      <c r="C120" s="506" t="s">
        <v>451</v>
      </c>
      <c r="D120" s="506" t="s">
        <v>1543</v>
      </c>
      <c r="E120" s="506" t="s">
        <v>1720</v>
      </c>
      <c r="F120" s="506" t="s">
        <v>1722</v>
      </c>
      <c r="G120" s="510"/>
      <c r="H120" s="510"/>
      <c r="I120" s="506"/>
      <c r="J120" s="506"/>
      <c r="K120" s="510"/>
      <c r="L120" s="510"/>
      <c r="M120" s="506"/>
      <c r="N120" s="506"/>
      <c r="O120" s="510">
        <v>2</v>
      </c>
      <c r="P120" s="510">
        <v>678</v>
      </c>
      <c r="Q120" s="548"/>
      <c r="R120" s="511">
        <v>339</v>
      </c>
    </row>
    <row r="121" spans="1:18" ht="14.4" customHeight="1" x14ac:dyDescent="0.3">
      <c r="A121" s="505" t="s">
        <v>1541</v>
      </c>
      <c r="B121" s="506" t="s">
        <v>1542</v>
      </c>
      <c r="C121" s="506" t="s">
        <v>451</v>
      </c>
      <c r="D121" s="506" t="s">
        <v>1543</v>
      </c>
      <c r="E121" s="506" t="s">
        <v>1723</v>
      </c>
      <c r="F121" s="506" t="s">
        <v>1724</v>
      </c>
      <c r="G121" s="510">
        <v>21</v>
      </c>
      <c r="H121" s="510">
        <v>5460</v>
      </c>
      <c r="I121" s="506">
        <v>1.5</v>
      </c>
      <c r="J121" s="506">
        <v>260</v>
      </c>
      <c r="K121" s="510">
        <v>14</v>
      </c>
      <c r="L121" s="510">
        <v>3640</v>
      </c>
      <c r="M121" s="506">
        <v>1</v>
      </c>
      <c r="N121" s="506">
        <v>260</v>
      </c>
      <c r="O121" s="510">
        <v>26</v>
      </c>
      <c r="P121" s="510">
        <v>6786</v>
      </c>
      <c r="Q121" s="548">
        <v>1.8642857142857143</v>
      </c>
      <c r="R121" s="511">
        <v>261</v>
      </c>
    </row>
    <row r="122" spans="1:18" ht="14.4" customHeight="1" x14ac:dyDescent="0.3">
      <c r="A122" s="505" t="s">
        <v>1541</v>
      </c>
      <c r="B122" s="506" t="s">
        <v>1542</v>
      </c>
      <c r="C122" s="506" t="s">
        <v>451</v>
      </c>
      <c r="D122" s="506" t="s">
        <v>1543</v>
      </c>
      <c r="E122" s="506" t="s">
        <v>1723</v>
      </c>
      <c r="F122" s="506" t="s">
        <v>1725</v>
      </c>
      <c r="G122" s="510">
        <v>12</v>
      </c>
      <c r="H122" s="510">
        <v>3120</v>
      </c>
      <c r="I122" s="506">
        <v>0.8</v>
      </c>
      <c r="J122" s="506">
        <v>260</v>
      </c>
      <c r="K122" s="510">
        <v>15</v>
      </c>
      <c r="L122" s="510">
        <v>3900</v>
      </c>
      <c r="M122" s="506">
        <v>1</v>
      </c>
      <c r="N122" s="506">
        <v>260</v>
      </c>
      <c r="O122" s="510">
        <v>17</v>
      </c>
      <c r="P122" s="510">
        <v>4437</v>
      </c>
      <c r="Q122" s="548">
        <v>1.1376923076923078</v>
      </c>
      <c r="R122" s="511">
        <v>261</v>
      </c>
    </row>
    <row r="123" spans="1:18" ht="14.4" customHeight="1" x14ac:dyDescent="0.3">
      <c r="A123" s="505" t="s">
        <v>1541</v>
      </c>
      <c r="B123" s="506" t="s">
        <v>1542</v>
      </c>
      <c r="C123" s="506" t="s">
        <v>451</v>
      </c>
      <c r="D123" s="506" t="s">
        <v>1543</v>
      </c>
      <c r="E123" s="506" t="s">
        <v>1726</v>
      </c>
      <c r="F123" s="506" t="s">
        <v>1618</v>
      </c>
      <c r="G123" s="510">
        <v>49</v>
      </c>
      <c r="H123" s="510">
        <v>118923</v>
      </c>
      <c r="I123" s="506">
        <v>1.2250000000000001</v>
      </c>
      <c r="J123" s="506">
        <v>2427</v>
      </c>
      <c r="K123" s="510">
        <v>40</v>
      </c>
      <c r="L123" s="510">
        <v>97080</v>
      </c>
      <c r="M123" s="506">
        <v>1</v>
      </c>
      <c r="N123" s="506">
        <v>2427</v>
      </c>
      <c r="O123" s="510"/>
      <c r="P123" s="510"/>
      <c r="Q123" s="548"/>
      <c r="R123" s="511"/>
    </row>
    <row r="124" spans="1:18" ht="14.4" customHeight="1" x14ac:dyDescent="0.3">
      <c r="A124" s="505" t="s">
        <v>1541</v>
      </c>
      <c r="B124" s="506" t="s">
        <v>1542</v>
      </c>
      <c r="C124" s="506" t="s">
        <v>451</v>
      </c>
      <c r="D124" s="506" t="s">
        <v>1543</v>
      </c>
      <c r="E124" s="506" t="s">
        <v>1727</v>
      </c>
      <c r="F124" s="506" t="s">
        <v>1728</v>
      </c>
      <c r="G124" s="510">
        <v>73</v>
      </c>
      <c r="H124" s="510">
        <v>297986</v>
      </c>
      <c r="I124" s="506">
        <v>0.91205313418217437</v>
      </c>
      <c r="J124" s="506">
        <v>4082</v>
      </c>
      <c r="K124" s="510">
        <v>80</v>
      </c>
      <c r="L124" s="510">
        <v>326720</v>
      </c>
      <c r="M124" s="506">
        <v>1</v>
      </c>
      <c r="N124" s="506">
        <v>4084</v>
      </c>
      <c r="O124" s="510">
        <v>129</v>
      </c>
      <c r="P124" s="510">
        <v>527223</v>
      </c>
      <c r="Q124" s="548">
        <v>1.613684500489716</v>
      </c>
      <c r="R124" s="511">
        <v>4087</v>
      </c>
    </row>
    <row r="125" spans="1:18" ht="14.4" customHeight="1" x14ac:dyDescent="0.3">
      <c r="A125" s="505" t="s">
        <v>1541</v>
      </c>
      <c r="B125" s="506" t="s">
        <v>1542</v>
      </c>
      <c r="C125" s="506" t="s">
        <v>451</v>
      </c>
      <c r="D125" s="506" t="s">
        <v>1543</v>
      </c>
      <c r="E125" s="506" t="s">
        <v>1729</v>
      </c>
      <c r="F125" s="506" t="s">
        <v>1730</v>
      </c>
      <c r="G125" s="510">
        <v>1</v>
      </c>
      <c r="H125" s="510">
        <v>3456</v>
      </c>
      <c r="I125" s="506">
        <v>0.33304423243712056</v>
      </c>
      <c r="J125" s="506">
        <v>3456</v>
      </c>
      <c r="K125" s="510">
        <v>3</v>
      </c>
      <c r="L125" s="510">
        <v>10377</v>
      </c>
      <c r="M125" s="506">
        <v>1</v>
      </c>
      <c r="N125" s="506">
        <v>3459</v>
      </c>
      <c r="O125" s="510">
        <v>9</v>
      </c>
      <c r="P125" s="510">
        <v>31176</v>
      </c>
      <c r="Q125" s="548">
        <v>3.0043365134431919</v>
      </c>
      <c r="R125" s="511">
        <v>3464</v>
      </c>
    </row>
    <row r="126" spans="1:18" ht="14.4" customHeight="1" x14ac:dyDescent="0.3">
      <c r="A126" s="505" t="s">
        <v>1541</v>
      </c>
      <c r="B126" s="506" t="s">
        <v>1542</v>
      </c>
      <c r="C126" s="506" t="s">
        <v>451</v>
      </c>
      <c r="D126" s="506" t="s">
        <v>1543</v>
      </c>
      <c r="E126" s="506" t="s">
        <v>1729</v>
      </c>
      <c r="F126" s="506" t="s">
        <v>1731</v>
      </c>
      <c r="G126" s="510">
        <v>26</v>
      </c>
      <c r="H126" s="510">
        <v>89856</v>
      </c>
      <c r="I126" s="506">
        <v>1.8555321521496717</v>
      </c>
      <c r="J126" s="506">
        <v>3456</v>
      </c>
      <c r="K126" s="510">
        <v>14</v>
      </c>
      <c r="L126" s="510">
        <v>48426</v>
      </c>
      <c r="M126" s="506">
        <v>1</v>
      </c>
      <c r="N126" s="506">
        <v>3459</v>
      </c>
      <c r="O126" s="510">
        <v>20</v>
      </c>
      <c r="P126" s="510">
        <v>69280</v>
      </c>
      <c r="Q126" s="548">
        <v>1.4306364349729483</v>
      </c>
      <c r="R126" s="511">
        <v>3464</v>
      </c>
    </row>
    <row r="127" spans="1:18" ht="14.4" customHeight="1" x14ac:dyDescent="0.3">
      <c r="A127" s="505" t="s">
        <v>1541</v>
      </c>
      <c r="B127" s="506" t="s">
        <v>1542</v>
      </c>
      <c r="C127" s="506" t="s">
        <v>451</v>
      </c>
      <c r="D127" s="506" t="s">
        <v>1543</v>
      </c>
      <c r="E127" s="506" t="s">
        <v>1732</v>
      </c>
      <c r="F127" s="506" t="s">
        <v>1733</v>
      </c>
      <c r="G127" s="510">
        <v>81</v>
      </c>
      <c r="H127" s="510">
        <v>20412</v>
      </c>
      <c r="I127" s="506">
        <v>0.90651507749700222</v>
      </c>
      <c r="J127" s="506">
        <v>252</v>
      </c>
      <c r="K127" s="510">
        <v>89</v>
      </c>
      <c r="L127" s="510">
        <v>22517</v>
      </c>
      <c r="M127" s="506">
        <v>1</v>
      </c>
      <c r="N127" s="506">
        <v>253</v>
      </c>
      <c r="O127" s="510">
        <v>114</v>
      </c>
      <c r="P127" s="510">
        <v>28854</v>
      </c>
      <c r="Q127" s="548">
        <v>1.2814318070790958</v>
      </c>
      <c r="R127" s="511">
        <v>253.10526315789474</v>
      </c>
    </row>
    <row r="128" spans="1:18" ht="14.4" customHeight="1" x14ac:dyDescent="0.3">
      <c r="A128" s="505" t="s">
        <v>1541</v>
      </c>
      <c r="B128" s="506" t="s">
        <v>1542</v>
      </c>
      <c r="C128" s="506" t="s">
        <v>451</v>
      </c>
      <c r="D128" s="506" t="s">
        <v>1543</v>
      </c>
      <c r="E128" s="506" t="s">
        <v>1732</v>
      </c>
      <c r="F128" s="506" t="s">
        <v>1734</v>
      </c>
      <c r="G128" s="510">
        <v>14</v>
      </c>
      <c r="H128" s="510">
        <v>3528</v>
      </c>
      <c r="I128" s="506">
        <v>1.9920948616600791</v>
      </c>
      <c r="J128" s="506">
        <v>252</v>
      </c>
      <c r="K128" s="510">
        <v>7</v>
      </c>
      <c r="L128" s="510">
        <v>1771</v>
      </c>
      <c r="M128" s="506">
        <v>1</v>
      </c>
      <c r="N128" s="506">
        <v>253</v>
      </c>
      <c r="O128" s="510">
        <v>13</v>
      </c>
      <c r="P128" s="510">
        <v>3295</v>
      </c>
      <c r="Q128" s="548">
        <v>1.8605307735742518</v>
      </c>
      <c r="R128" s="511">
        <v>253.46153846153845</v>
      </c>
    </row>
    <row r="129" spans="1:18" ht="14.4" customHeight="1" x14ac:dyDescent="0.3">
      <c r="A129" s="505" t="s">
        <v>1541</v>
      </c>
      <c r="B129" s="506" t="s">
        <v>1542</v>
      </c>
      <c r="C129" s="506" t="s">
        <v>451</v>
      </c>
      <c r="D129" s="506" t="s">
        <v>1543</v>
      </c>
      <c r="E129" s="506" t="s">
        <v>1735</v>
      </c>
      <c r="F129" s="506" t="s">
        <v>1736</v>
      </c>
      <c r="G129" s="510">
        <v>14</v>
      </c>
      <c r="H129" s="510">
        <v>5936</v>
      </c>
      <c r="I129" s="506">
        <v>2</v>
      </c>
      <c r="J129" s="506">
        <v>424</v>
      </c>
      <c r="K129" s="510">
        <v>7</v>
      </c>
      <c r="L129" s="510">
        <v>2968</v>
      </c>
      <c r="M129" s="506">
        <v>1</v>
      </c>
      <c r="N129" s="506">
        <v>424</v>
      </c>
      <c r="O129" s="510">
        <v>13</v>
      </c>
      <c r="P129" s="510">
        <v>5506</v>
      </c>
      <c r="Q129" s="548">
        <v>1.855121293800539</v>
      </c>
      <c r="R129" s="511">
        <v>423.53846153846155</v>
      </c>
    </row>
    <row r="130" spans="1:18" ht="14.4" customHeight="1" x14ac:dyDescent="0.3">
      <c r="A130" s="505" t="s">
        <v>1541</v>
      </c>
      <c r="B130" s="506" t="s">
        <v>1542</v>
      </c>
      <c r="C130" s="506" t="s">
        <v>451</v>
      </c>
      <c r="D130" s="506" t="s">
        <v>1543</v>
      </c>
      <c r="E130" s="506" t="s">
        <v>1735</v>
      </c>
      <c r="F130" s="506" t="s">
        <v>1737</v>
      </c>
      <c r="G130" s="510">
        <v>81</v>
      </c>
      <c r="H130" s="510">
        <v>34344</v>
      </c>
      <c r="I130" s="506">
        <v>0.9101123595505618</v>
      </c>
      <c r="J130" s="506">
        <v>424</v>
      </c>
      <c r="K130" s="510">
        <v>89</v>
      </c>
      <c r="L130" s="510">
        <v>37736</v>
      </c>
      <c r="M130" s="506">
        <v>1</v>
      </c>
      <c r="N130" s="506">
        <v>424</v>
      </c>
      <c r="O130" s="510">
        <v>113</v>
      </c>
      <c r="P130" s="510">
        <v>47900</v>
      </c>
      <c r="Q130" s="548">
        <v>1.2693449226203095</v>
      </c>
      <c r="R130" s="511">
        <v>423.89380530973449</v>
      </c>
    </row>
    <row r="131" spans="1:18" ht="14.4" customHeight="1" x14ac:dyDescent="0.3">
      <c r="A131" s="505" t="s">
        <v>1541</v>
      </c>
      <c r="B131" s="506" t="s">
        <v>1542</v>
      </c>
      <c r="C131" s="506" t="s">
        <v>451</v>
      </c>
      <c r="D131" s="506" t="s">
        <v>1543</v>
      </c>
      <c r="E131" s="506" t="s">
        <v>1738</v>
      </c>
      <c r="F131" s="506" t="s">
        <v>1739</v>
      </c>
      <c r="G131" s="510">
        <v>273</v>
      </c>
      <c r="H131" s="510">
        <v>2092818</v>
      </c>
      <c r="I131" s="506">
        <v>0.69802760867564007</v>
      </c>
      <c r="J131" s="506">
        <v>7666</v>
      </c>
      <c r="K131" s="510">
        <v>391</v>
      </c>
      <c r="L131" s="510">
        <v>2998188</v>
      </c>
      <c r="M131" s="506">
        <v>1</v>
      </c>
      <c r="N131" s="506">
        <v>7668</v>
      </c>
      <c r="O131" s="510">
        <v>639</v>
      </c>
      <c r="P131" s="510">
        <v>4903686</v>
      </c>
      <c r="Q131" s="548">
        <v>1.6355498721227621</v>
      </c>
      <c r="R131" s="511">
        <v>7674</v>
      </c>
    </row>
    <row r="132" spans="1:18" ht="14.4" customHeight="1" x14ac:dyDescent="0.3">
      <c r="A132" s="505" t="s">
        <v>1541</v>
      </c>
      <c r="B132" s="506" t="s">
        <v>1542</v>
      </c>
      <c r="C132" s="506" t="s">
        <v>451</v>
      </c>
      <c r="D132" s="506" t="s">
        <v>1543</v>
      </c>
      <c r="E132" s="506" t="s">
        <v>1740</v>
      </c>
      <c r="F132" s="506" t="s">
        <v>1741</v>
      </c>
      <c r="G132" s="510">
        <v>188</v>
      </c>
      <c r="H132" s="510">
        <v>2949532</v>
      </c>
      <c r="I132" s="506">
        <v>0.59482296873033746</v>
      </c>
      <c r="J132" s="506">
        <v>15689</v>
      </c>
      <c r="K132" s="510">
        <v>316</v>
      </c>
      <c r="L132" s="510">
        <v>4958672</v>
      </c>
      <c r="M132" s="506">
        <v>1</v>
      </c>
      <c r="N132" s="506">
        <v>15692</v>
      </c>
      <c r="O132" s="510">
        <v>413</v>
      </c>
      <c r="P132" s="510">
        <v>6482779</v>
      </c>
      <c r="Q132" s="548">
        <v>1.3073619307750139</v>
      </c>
      <c r="R132" s="511">
        <v>15696.801452784504</v>
      </c>
    </row>
    <row r="133" spans="1:18" ht="14.4" customHeight="1" x14ac:dyDescent="0.3">
      <c r="A133" s="505" t="s">
        <v>1541</v>
      </c>
      <c r="B133" s="506" t="s">
        <v>1542</v>
      </c>
      <c r="C133" s="506" t="s">
        <v>451</v>
      </c>
      <c r="D133" s="506" t="s">
        <v>1543</v>
      </c>
      <c r="E133" s="506" t="s">
        <v>1742</v>
      </c>
      <c r="F133" s="506" t="s">
        <v>1743</v>
      </c>
      <c r="G133" s="510"/>
      <c r="H133" s="510"/>
      <c r="I133" s="506"/>
      <c r="J133" s="506"/>
      <c r="K133" s="510">
        <v>56</v>
      </c>
      <c r="L133" s="510">
        <v>131992</v>
      </c>
      <c r="M133" s="506">
        <v>1</v>
      </c>
      <c r="N133" s="506">
        <v>2357</v>
      </c>
      <c r="O133" s="510">
        <v>244</v>
      </c>
      <c r="P133" s="510">
        <v>575840</v>
      </c>
      <c r="Q133" s="548">
        <v>4.3626886477968361</v>
      </c>
      <c r="R133" s="511">
        <v>2360</v>
      </c>
    </row>
    <row r="134" spans="1:18" ht="14.4" customHeight="1" x14ac:dyDescent="0.3">
      <c r="A134" s="505" t="s">
        <v>1541</v>
      </c>
      <c r="B134" s="506" t="s">
        <v>1542</v>
      </c>
      <c r="C134" s="506" t="s">
        <v>451</v>
      </c>
      <c r="D134" s="506" t="s">
        <v>1543</v>
      </c>
      <c r="E134" s="506" t="s">
        <v>1744</v>
      </c>
      <c r="F134" s="506" t="s">
        <v>1745</v>
      </c>
      <c r="G134" s="510"/>
      <c r="H134" s="510"/>
      <c r="I134" s="506"/>
      <c r="J134" s="506"/>
      <c r="K134" s="510">
        <v>18</v>
      </c>
      <c r="L134" s="510">
        <v>111006</v>
      </c>
      <c r="M134" s="506">
        <v>1</v>
      </c>
      <c r="N134" s="506">
        <v>6167</v>
      </c>
      <c r="O134" s="510">
        <v>74</v>
      </c>
      <c r="P134" s="510">
        <v>456580</v>
      </c>
      <c r="Q134" s="548">
        <v>4.1131110030088465</v>
      </c>
      <c r="R134" s="511">
        <v>6170</v>
      </c>
    </row>
    <row r="135" spans="1:18" ht="14.4" customHeight="1" x14ac:dyDescent="0.3">
      <c r="A135" s="505" t="s">
        <v>1541</v>
      </c>
      <c r="B135" s="506" t="s">
        <v>1542</v>
      </c>
      <c r="C135" s="506" t="s">
        <v>1537</v>
      </c>
      <c r="D135" s="506" t="s">
        <v>1543</v>
      </c>
      <c r="E135" s="506" t="s">
        <v>1746</v>
      </c>
      <c r="F135" s="506" t="s">
        <v>1747</v>
      </c>
      <c r="G135" s="510">
        <v>485</v>
      </c>
      <c r="H135" s="510">
        <v>503430</v>
      </c>
      <c r="I135" s="506">
        <v>0.97782258064516125</v>
      </c>
      <c r="J135" s="506">
        <v>1038</v>
      </c>
      <c r="K135" s="510">
        <v>496</v>
      </c>
      <c r="L135" s="510">
        <v>514848</v>
      </c>
      <c r="M135" s="506">
        <v>1</v>
      </c>
      <c r="N135" s="506">
        <v>1038</v>
      </c>
      <c r="O135" s="510">
        <v>454</v>
      </c>
      <c r="P135" s="510">
        <v>471252</v>
      </c>
      <c r="Q135" s="548">
        <v>0.91532258064516125</v>
      </c>
      <c r="R135" s="511">
        <v>1038</v>
      </c>
    </row>
    <row r="136" spans="1:18" ht="14.4" customHeight="1" x14ac:dyDescent="0.3">
      <c r="A136" s="505" t="s">
        <v>1541</v>
      </c>
      <c r="B136" s="506" t="s">
        <v>1542</v>
      </c>
      <c r="C136" s="506" t="s">
        <v>1537</v>
      </c>
      <c r="D136" s="506" t="s">
        <v>1543</v>
      </c>
      <c r="E136" s="506" t="s">
        <v>1746</v>
      </c>
      <c r="F136" s="506" t="s">
        <v>1748</v>
      </c>
      <c r="G136" s="510">
        <v>6</v>
      </c>
      <c r="H136" s="510">
        <v>6228</v>
      </c>
      <c r="I136" s="506">
        <v>1.5</v>
      </c>
      <c r="J136" s="506">
        <v>1038</v>
      </c>
      <c r="K136" s="510">
        <v>4</v>
      </c>
      <c r="L136" s="510">
        <v>4152</v>
      </c>
      <c r="M136" s="506">
        <v>1</v>
      </c>
      <c r="N136" s="506">
        <v>1038</v>
      </c>
      <c r="O136" s="510">
        <v>30</v>
      </c>
      <c r="P136" s="510">
        <v>31140</v>
      </c>
      <c r="Q136" s="548">
        <v>7.5</v>
      </c>
      <c r="R136" s="511">
        <v>1038</v>
      </c>
    </row>
    <row r="137" spans="1:18" ht="14.4" customHeight="1" x14ac:dyDescent="0.3">
      <c r="A137" s="505" t="s">
        <v>1541</v>
      </c>
      <c r="B137" s="506" t="s">
        <v>1542</v>
      </c>
      <c r="C137" s="506" t="s">
        <v>1537</v>
      </c>
      <c r="D137" s="506" t="s">
        <v>1543</v>
      </c>
      <c r="E137" s="506" t="s">
        <v>1607</v>
      </c>
      <c r="F137" s="506" t="s">
        <v>1608</v>
      </c>
      <c r="G137" s="510">
        <v>248</v>
      </c>
      <c r="H137" s="510">
        <v>54808</v>
      </c>
      <c r="I137" s="506">
        <v>0.98412698412698407</v>
      </c>
      <c r="J137" s="506">
        <v>221</v>
      </c>
      <c r="K137" s="510">
        <v>252</v>
      </c>
      <c r="L137" s="510">
        <v>55692</v>
      </c>
      <c r="M137" s="506">
        <v>1</v>
      </c>
      <c r="N137" s="506">
        <v>221</v>
      </c>
      <c r="O137" s="510">
        <v>242</v>
      </c>
      <c r="P137" s="510">
        <v>53724</v>
      </c>
      <c r="Q137" s="548">
        <v>0.96466278819219997</v>
      </c>
      <c r="R137" s="511">
        <v>222</v>
      </c>
    </row>
    <row r="138" spans="1:18" ht="14.4" customHeight="1" x14ac:dyDescent="0.3">
      <c r="A138" s="505" t="s">
        <v>1541</v>
      </c>
      <c r="B138" s="506" t="s">
        <v>1749</v>
      </c>
      <c r="C138" s="506" t="s">
        <v>451</v>
      </c>
      <c r="D138" s="506" t="s">
        <v>1543</v>
      </c>
      <c r="E138" s="506" t="s">
        <v>1622</v>
      </c>
      <c r="F138" s="506" t="s">
        <v>1624</v>
      </c>
      <c r="G138" s="510"/>
      <c r="H138" s="510"/>
      <c r="I138" s="506"/>
      <c r="J138" s="506"/>
      <c r="K138" s="510"/>
      <c r="L138" s="510"/>
      <c r="M138" s="506"/>
      <c r="N138" s="506"/>
      <c r="O138" s="510">
        <v>239</v>
      </c>
      <c r="P138" s="510">
        <v>2868</v>
      </c>
      <c r="Q138" s="548"/>
      <c r="R138" s="511">
        <v>12</v>
      </c>
    </row>
    <row r="139" spans="1:18" ht="14.4" customHeight="1" x14ac:dyDescent="0.3">
      <c r="A139" s="505" t="s">
        <v>1541</v>
      </c>
      <c r="B139" s="506" t="s">
        <v>1749</v>
      </c>
      <c r="C139" s="506" t="s">
        <v>451</v>
      </c>
      <c r="D139" s="506" t="s">
        <v>1543</v>
      </c>
      <c r="E139" s="506" t="s">
        <v>1750</v>
      </c>
      <c r="F139" s="506" t="s">
        <v>1751</v>
      </c>
      <c r="G139" s="510"/>
      <c r="H139" s="510"/>
      <c r="I139" s="506"/>
      <c r="J139" s="506"/>
      <c r="K139" s="510"/>
      <c r="L139" s="510"/>
      <c r="M139" s="506"/>
      <c r="N139" s="506"/>
      <c r="O139" s="510">
        <v>163</v>
      </c>
      <c r="P139" s="510">
        <v>99267</v>
      </c>
      <c r="Q139" s="548"/>
      <c r="R139" s="511">
        <v>609</v>
      </c>
    </row>
    <row r="140" spans="1:18" ht="14.4" customHeight="1" thickBot="1" x14ac:dyDescent="0.35">
      <c r="A140" s="512" t="s">
        <v>1541</v>
      </c>
      <c r="B140" s="513" t="s">
        <v>1749</v>
      </c>
      <c r="C140" s="513" t="s">
        <v>451</v>
      </c>
      <c r="D140" s="513" t="s">
        <v>1543</v>
      </c>
      <c r="E140" s="513" t="s">
        <v>1752</v>
      </c>
      <c r="F140" s="513" t="s">
        <v>1753</v>
      </c>
      <c r="G140" s="517"/>
      <c r="H140" s="517"/>
      <c r="I140" s="513"/>
      <c r="J140" s="513"/>
      <c r="K140" s="517"/>
      <c r="L140" s="517"/>
      <c r="M140" s="513"/>
      <c r="N140" s="513"/>
      <c r="O140" s="517">
        <v>1872</v>
      </c>
      <c r="P140" s="517">
        <v>4483647</v>
      </c>
      <c r="Q140" s="527"/>
      <c r="R140" s="518">
        <v>2395.1105769230771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4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1755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116653</v>
      </c>
      <c r="I3" s="103">
        <f t="shared" si="0"/>
        <v>55464689</v>
      </c>
      <c r="J3" s="74"/>
      <c r="K3" s="74"/>
      <c r="L3" s="103">
        <f t="shared" si="0"/>
        <v>108103</v>
      </c>
      <c r="M3" s="103">
        <f t="shared" si="0"/>
        <v>54761734</v>
      </c>
      <c r="N3" s="74"/>
      <c r="O3" s="74"/>
      <c r="P3" s="103">
        <f t="shared" si="0"/>
        <v>112423</v>
      </c>
      <c r="Q3" s="103">
        <f t="shared" si="0"/>
        <v>60555581</v>
      </c>
      <c r="R3" s="75">
        <f>IF(M3=0,0,Q3/M3)</f>
        <v>1.1058010142629888</v>
      </c>
      <c r="S3" s="104">
        <f>IF(P3=0,0,Q3/P3)</f>
        <v>538.64050060930595</v>
      </c>
    </row>
    <row r="4" spans="1:19" ht="14.4" customHeight="1" x14ac:dyDescent="0.3">
      <c r="A4" s="446" t="s">
        <v>207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22"/>
      <c r="B5" s="622"/>
      <c r="C5" s="623"/>
      <c r="D5" s="632"/>
      <c r="E5" s="624"/>
      <c r="F5" s="625"/>
      <c r="G5" s="626"/>
      <c r="H5" s="627" t="s">
        <v>71</v>
      </c>
      <c r="I5" s="628" t="s">
        <v>14</v>
      </c>
      <c r="J5" s="629"/>
      <c r="K5" s="629"/>
      <c r="L5" s="627" t="s">
        <v>71</v>
      </c>
      <c r="M5" s="628" t="s">
        <v>14</v>
      </c>
      <c r="N5" s="629"/>
      <c r="O5" s="629"/>
      <c r="P5" s="627" t="s">
        <v>71</v>
      </c>
      <c r="Q5" s="628" t="s">
        <v>14</v>
      </c>
      <c r="R5" s="630"/>
      <c r="S5" s="631"/>
    </row>
    <row r="6" spans="1:19" ht="14.4" customHeight="1" x14ac:dyDescent="0.3">
      <c r="A6" s="561" t="s">
        <v>1541</v>
      </c>
      <c r="B6" s="562" t="s">
        <v>1542</v>
      </c>
      <c r="C6" s="562" t="s">
        <v>451</v>
      </c>
      <c r="D6" s="562" t="s">
        <v>1536</v>
      </c>
      <c r="E6" s="562" t="s">
        <v>1543</v>
      </c>
      <c r="F6" s="562" t="s">
        <v>1544</v>
      </c>
      <c r="G6" s="562" t="s">
        <v>1545</v>
      </c>
      <c r="H6" s="116">
        <v>225</v>
      </c>
      <c r="I6" s="116">
        <v>267075</v>
      </c>
      <c r="J6" s="562">
        <v>0.61047807353394978</v>
      </c>
      <c r="K6" s="562">
        <v>1187</v>
      </c>
      <c r="L6" s="116">
        <v>295</v>
      </c>
      <c r="M6" s="116">
        <v>437485</v>
      </c>
      <c r="N6" s="562">
        <v>1</v>
      </c>
      <c r="O6" s="562">
        <v>1483</v>
      </c>
      <c r="P6" s="116">
        <v>296</v>
      </c>
      <c r="Q6" s="116">
        <v>438968</v>
      </c>
      <c r="R6" s="567">
        <v>1.0033898305084745</v>
      </c>
      <c r="S6" s="578">
        <v>1483</v>
      </c>
    </row>
    <row r="7" spans="1:19" ht="14.4" customHeight="1" x14ac:dyDescent="0.3">
      <c r="A7" s="505" t="s">
        <v>1541</v>
      </c>
      <c r="B7" s="506" t="s">
        <v>1542</v>
      </c>
      <c r="C7" s="506" t="s">
        <v>451</v>
      </c>
      <c r="D7" s="506" t="s">
        <v>1536</v>
      </c>
      <c r="E7" s="506" t="s">
        <v>1543</v>
      </c>
      <c r="F7" s="506" t="s">
        <v>1546</v>
      </c>
      <c r="G7" s="506" t="s">
        <v>1547</v>
      </c>
      <c r="H7" s="510">
        <v>158</v>
      </c>
      <c r="I7" s="510">
        <v>618096</v>
      </c>
      <c r="J7" s="506">
        <v>1.0254497674017347</v>
      </c>
      <c r="K7" s="506">
        <v>3912</v>
      </c>
      <c r="L7" s="510">
        <v>154</v>
      </c>
      <c r="M7" s="510">
        <v>602756</v>
      </c>
      <c r="N7" s="506">
        <v>1</v>
      </c>
      <c r="O7" s="506">
        <v>3914</v>
      </c>
      <c r="P7" s="510">
        <v>129</v>
      </c>
      <c r="Q7" s="510">
        <v>505164</v>
      </c>
      <c r="R7" s="548">
        <v>0.83809037155996791</v>
      </c>
      <c r="S7" s="511">
        <v>3916</v>
      </c>
    </row>
    <row r="8" spans="1:19" ht="14.4" customHeight="1" x14ac:dyDescent="0.3">
      <c r="A8" s="505" t="s">
        <v>1541</v>
      </c>
      <c r="B8" s="506" t="s">
        <v>1542</v>
      </c>
      <c r="C8" s="506" t="s">
        <v>451</v>
      </c>
      <c r="D8" s="506" t="s">
        <v>1536</v>
      </c>
      <c r="E8" s="506" t="s">
        <v>1543</v>
      </c>
      <c r="F8" s="506" t="s">
        <v>1546</v>
      </c>
      <c r="G8" s="506" t="s">
        <v>1548</v>
      </c>
      <c r="H8" s="510">
        <v>65</v>
      </c>
      <c r="I8" s="510">
        <v>254280</v>
      </c>
      <c r="J8" s="506">
        <v>1.4123214325387128</v>
      </c>
      <c r="K8" s="506">
        <v>3912</v>
      </c>
      <c r="L8" s="510">
        <v>46</v>
      </c>
      <c r="M8" s="510">
        <v>180044</v>
      </c>
      <c r="N8" s="506">
        <v>1</v>
      </c>
      <c r="O8" s="506">
        <v>3914</v>
      </c>
      <c r="P8" s="510">
        <v>15</v>
      </c>
      <c r="Q8" s="510">
        <v>58740</v>
      </c>
      <c r="R8" s="548">
        <v>0.32625358245762148</v>
      </c>
      <c r="S8" s="511">
        <v>3916</v>
      </c>
    </row>
    <row r="9" spans="1:19" ht="14.4" customHeight="1" x14ac:dyDescent="0.3">
      <c r="A9" s="505" t="s">
        <v>1541</v>
      </c>
      <c r="B9" s="506" t="s">
        <v>1542</v>
      </c>
      <c r="C9" s="506" t="s">
        <v>451</v>
      </c>
      <c r="D9" s="506" t="s">
        <v>1536</v>
      </c>
      <c r="E9" s="506" t="s">
        <v>1543</v>
      </c>
      <c r="F9" s="506" t="s">
        <v>1549</v>
      </c>
      <c r="G9" s="506" t="s">
        <v>1550</v>
      </c>
      <c r="H9" s="510">
        <v>359</v>
      </c>
      <c r="I9" s="510">
        <v>235863</v>
      </c>
      <c r="J9" s="506">
        <v>1.1379504993486755</v>
      </c>
      <c r="K9" s="506">
        <v>657</v>
      </c>
      <c r="L9" s="510">
        <v>315</v>
      </c>
      <c r="M9" s="510">
        <v>207270</v>
      </c>
      <c r="N9" s="506">
        <v>1</v>
      </c>
      <c r="O9" s="506">
        <v>658</v>
      </c>
      <c r="P9" s="510">
        <v>343</v>
      </c>
      <c r="Q9" s="510">
        <v>225694</v>
      </c>
      <c r="R9" s="548">
        <v>1.0888888888888888</v>
      </c>
      <c r="S9" s="511">
        <v>658</v>
      </c>
    </row>
    <row r="10" spans="1:19" ht="14.4" customHeight="1" x14ac:dyDescent="0.3">
      <c r="A10" s="505" t="s">
        <v>1541</v>
      </c>
      <c r="B10" s="506" t="s">
        <v>1542</v>
      </c>
      <c r="C10" s="506" t="s">
        <v>451</v>
      </c>
      <c r="D10" s="506" t="s">
        <v>1536</v>
      </c>
      <c r="E10" s="506" t="s">
        <v>1543</v>
      </c>
      <c r="F10" s="506" t="s">
        <v>1549</v>
      </c>
      <c r="G10" s="506" t="s">
        <v>1551</v>
      </c>
      <c r="H10" s="510">
        <v>23</v>
      </c>
      <c r="I10" s="510">
        <v>15111</v>
      </c>
      <c r="J10" s="506">
        <v>0.99848024316109418</v>
      </c>
      <c r="K10" s="506">
        <v>657</v>
      </c>
      <c r="L10" s="510">
        <v>23</v>
      </c>
      <c r="M10" s="510">
        <v>15134</v>
      </c>
      <c r="N10" s="506">
        <v>1</v>
      </c>
      <c r="O10" s="506">
        <v>658</v>
      </c>
      <c r="P10" s="510">
        <v>31</v>
      </c>
      <c r="Q10" s="510">
        <v>20398</v>
      </c>
      <c r="R10" s="548">
        <v>1.3478260869565217</v>
      </c>
      <c r="S10" s="511">
        <v>658</v>
      </c>
    </row>
    <row r="11" spans="1:19" ht="14.4" customHeight="1" x14ac:dyDescent="0.3">
      <c r="A11" s="505" t="s">
        <v>1541</v>
      </c>
      <c r="B11" s="506" t="s">
        <v>1542</v>
      </c>
      <c r="C11" s="506" t="s">
        <v>451</v>
      </c>
      <c r="D11" s="506" t="s">
        <v>1536</v>
      </c>
      <c r="E11" s="506" t="s">
        <v>1543</v>
      </c>
      <c r="F11" s="506" t="s">
        <v>1552</v>
      </c>
      <c r="G11" s="506" t="s">
        <v>1553</v>
      </c>
      <c r="H11" s="510">
        <v>62</v>
      </c>
      <c r="I11" s="510">
        <v>63736</v>
      </c>
      <c r="J11" s="506">
        <v>1.3751024811218986</v>
      </c>
      <c r="K11" s="506">
        <v>1028</v>
      </c>
      <c r="L11" s="510">
        <v>45</v>
      </c>
      <c r="M11" s="510">
        <v>46350</v>
      </c>
      <c r="N11" s="506">
        <v>1</v>
      </c>
      <c r="O11" s="506">
        <v>1030</v>
      </c>
      <c r="P11" s="510">
        <v>35</v>
      </c>
      <c r="Q11" s="510">
        <v>36190</v>
      </c>
      <c r="R11" s="548">
        <v>0.78079827400215751</v>
      </c>
      <c r="S11" s="511">
        <v>1034</v>
      </c>
    </row>
    <row r="12" spans="1:19" ht="14.4" customHeight="1" x14ac:dyDescent="0.3">
      <c r="A12" s="505" t="s">
        <v>1541</v>
      </c>
      <c r="B12" s="506" t="s">
        <v>1542</v>
      </c>
      <c r="C12" s="506" t="s">
        <v>451</v>
      </c>
      <c r="D12" s="506" t="s">
        <v>1536</v>
      </c>
      <c r="E12" s="506" t="s">
        <v>1543</v>
      </c>
      <c r="F12" s="506" t="s">
        <v>1552</v>
      </c>
      <c r="G12" s="506" t="s">
        <v>1554</v>
      </c>
      <c r="H12" s="510">
        <v>25</v>
      </c>
      <c r="I12" s="510">
        <v>25700</v>
      </c>
      <c r="J12" s="506">
        <v>1.9193427931292009</v>
      </c>
      <c r="K12" s="506">
        <v>1028</v>
      </c>
      <c r="L12" s="510">
        <v>13</v>
      </c>
      <c r="M12" s="510">
        <v>13390</v>
      </c>
      <c r="N12" s="506">
        <v>1</v>
      </c>
      <c r="O12" s="506">
        <v>1030</v>
      </c>
      <c r="P12" s="510">
        <v>28</v>
      </c>
      <c r="Q12" s="510">
        <v>28952</v>
      </c>
      <c r="R12" s="548">
        <v>2.1622106049290517</v>
      </c>
      <c r="S12" s="511">
        <v>1034</v>
      </c>
    </row>
    <row r="13" spans="1:19" ht="14.4" customHeight="1" x14ac:dyDescent="0.3">
      <c r="A13" s="505" t="s">
        <v>1541</v>
      </c>
      <c r="B13" s="506" t="s">
        <v>1542</v>
      </c>
      <c r="C13" s="506" t="s">
        <v>451</v>
      </c>
      <c r="D13" s="506" t="s">
        <v>1536</v>
      </c>
      <c r="E13" s="506" t="s">
        <v>1543</v>
      </c>
      <c r="F13" s="506" t="s">
        <v>1555</v>
      </c>
      <c r="G13" s="506" t="s">
        <v>1556</v>
      </c>
      <c r="H13" s="510">
        <v>1</v>
      </c>
      <c r="I13" s="510">
        <v>1084</v>
      </c>
      <c r="J13" s="506">
        <v>0.33302611367127494</v>
      </c>
      <c r="K13" s="506">
        <v>1084</v>
      </c>
      <c r="L13" s="510">
        <v>3</v>
      </c>
      <c r="M13" s="510">
        <v>3255</v>
      </c>
      <c r="N13" s="506">
        <v>1</v>
      </c>
      <c r="O13" s="506">
        <v>1085</v>
      </c>
      <c r="P13" s="510">
        <v>6</v>
      </c>
      <c r="Q13" s="510">
        <v>6534</v>
      </c>
      <c r="R13" s="548">
        <v>2.0073732718894011</v>
      </c>
      <c r="S13" s="511">
        <v>1089</v>
      </c>
    </row>
    <row r="14" spans="1:19" ht="14.4" customHeight="1" x14ac:dyDescent="0.3">
      <c r="A14" s="505" t="s">
        <v>1541</v>
      </c>
      <c r="B14" s="506" t="s">
        <v>1542</v>
      </c>
      <c r="C14" s="506" t="s">
        <v>451</v>
      </c>
      <c r="D14" s="506" t="s">
        <v>1536</v>
      </c>
      <c r="E14" s="506" t="s">
        <v>1543</v>
      </c>
      <c r="F14" s="506" t="s">
        <v>1555</v>
      </c>
      <c r="G14" s="506" t="s">
        <v>1557</v>
      </c>
      <c r="H14" s="510"/>
      <c r="I14" s="510"/>
      <c r="J14" s="506"/>
      <c r="K14" s="506"/>
      <c r="L14" s="510"/>
      <c r="M14" s="510"/>
      <c r="N14" s="506"/>
      <c r="O14" s="506"/>
      <c r="P14" s="510">
        <v>2</v>
      </c>
      <c r="Q14" s="510">
        <v>2178</v>
      </c>
      <c r="R14" s="548"/>
      <c r="S14" s="511">
        <v>1089</v>
      </c>
    </row>
    <row r="15" spans="1:19" ht="14.4" customHeight="1" x14ac:dyDescent="0.3">
      <c r="A15" s="505" t="s">
        <v>1541</v>
      </c>
      <c r="B15" s="506" t="s">
        <v>1542</v>
      </c>
      <c r="C15" s="506" t="s">
        <v>451</v>
      </c>
      <c r="D15" s="506" t="s">
        <v>1536</v>
      </c>
      <c r="E15" s="506" t="s">
        <v>1543</v>
      </c>
      <c r="F15" s="506" t="s">
        <v>1558</v>
      </c>
      <c r="G15" s="506" t="s">
        <v>1559</v>
      </c>
      <c r="H15" s="510">
        <v>65</v>
      </c>
      <c r="I15" s="510">
        <v>54730</v>
      </c>
      <c r="J15" s="506">
        <v>2.0288404507710558</v>
      </c>
      <c r="K15" s="506">
        <v>842</v>
      </c>
      <c r="L15" s="510">
        <v>32</v>
      </c>
      <c r="M15" s="510">
        <v>26976</v>
      </c>
      <c r="N15" s="506">
        <v>1</v>
      </c>
      <c r="O15" s="506">
        <v>843</v>
      </c>
      <c r="P15" s="510">
        <v>32</v>
      </c>
      <c r="Q15" s="510">
        <v>26976</v>
      </c>
      <c r="R15" s="548">
        <v>1</v>
      </c>
      <c r="S15" s="511">
        <v>843</v>
      </c>
    </row>
    <row r="16" spans="1:19" ht="14.4" customHeight="1" x14ac:dyDescent="0.3">
      <c r="A16" s="505" t="s">
        <v>1541</v>
      </c>
      <c r="B16" s="506" t="s">
        <v>1542</v>
      </c>
      <c r="C16" s="506" t="s">
        <v>451</v>
      </c>
      <c r="D16" s="506" t="s">
        <v>1536</v>
      </c>
      <c r="E16" s="506" t="s">
        <v>1543</v>
      </c>
      <c r="F16" s="506" t="s">
        <v>1558</v>
      </c>
      <c r="G16" s="506" t="s">
        <v>1560</v>
      </c>
      <c r="H16" s="510">
        <v>485</v>
      </c>
      <c r="I16" s="510">
        <v>408370</v>
      </c>
      <c r="J16" s="506">
        <v>0.74988339595062603</v>
      </c>
      <c r="K16" s="506">
        <v>842</v>
      </c>
      <c r="L16" s="510">
        <v>646</v>
      </c>
      <c r="M16" s="510">
        <v>544578</v>
      </c>
      <c r="N16" s="506">
        <v>1</v>
      </c>
      <c r="O16" s="506">
        <v>843</v>
      </c>
      <c r="P16" s="510">
        <v>633</v>
      </c>
      <c r="Q16" s="510">
        <v>533619</v>
      </c>
      <c r="R16" s="548">
        <v>0.97987616099071206</v>
      </c>
      <c r="S16" s="511">
        <v>843</v>
      </c>
    </row>
    <row r="17" spans="1:19" ht="14.4" customHeight="1" x14ac:dyDescent="0.3">
      <c r="A17" s="505" t="s">
        <v>1541</v>
      </c>
      <c r="B17" s="506" t="s">
        <v>1542</v>
      </c>
      <c r="C17" s="506" t="s">
        <v>451</v>
      </c>
      <c r="D17" s="506" t="s">
        <v>1536</v>
      </c>
      <c r="E17" s="506" t="s">
        <v>1543</v>
      </c>
      <c r="F17" s="506" t="s">
        <v>1561</v>
      </c>
      <c r="G17" s="506" t="s">
        <v>1562</v>
      </c>
      <c r="H17" s="510"/>
      <c r="I17" s="510"/>
      <c r="J17" s="506"/>
      <c r="K17" s="506"/>
      <c r="L17" s="510"/>
      <c r="M17" s="510"/>
      <c r="N17" s="506"/>
      <c r="O17" s="506"/>
      <c r="P17" s="510">
        <v>1</v>
      </c>
      <c r="Q17" s="510">
        <v>207</v>
      </c>
      <c r="R17" s="548"/>
      <c r="S17" s="511">
        <v>207</v>
      </c>
    </row>
    <row r="18" spans="1:19" ht="14.4" customHeight="1" x14ac:dyDescent="0.3">
      <c r="A18" s="505" t="s">
        <v>1541</v>
      </c>
      <c r="B18" s="506" t="s">
        <v>1542</v>
      </c>
      <c r="C18" s="506" t="s">
        <v>451</v>
      </c>
      <c r="D18" s="506" t="s">
        <v>1536</v>
      </c>
      <c r="E18" s="506" t="s">
        <v>1543</v>
      </c>
      <c r="F18" s="506" t="s">
        <v>1561</v>
      </c>
      <c r="G18" s="506" t="s">
        <v>1563</v>
      </c>
      <c r="H18" s="510">
        <v>1</v>
      </c>
      <c r="I18" s="510">
        <v>206</v>
      </c>
      <c r="J18" s="506"/>
      <c r="K18" s="506">
        <v>206</v>
      </c>
      <c r="L18" s="510"/>
      <c r="M18" s="510"/>
      <c r="N18" s="506"/>
      <c r="O18" s="506"/>
      <c r="P18" s="510">
        <v>2</v>
      </c>
      <c r="Q18" s="510">
        <v>414</v>
      </c>
      <c r="R18" s="548"/>
      <c r="S18" s="511">
        <v>207</v>
      </c>
    </row>
    <row r="19" spans="1:19" ht="14.4" customHeight="1" x14ac:dyDescent="0.3">
      <c r="A19" s="505" t="s">
        <v>1541</v>
      </c>
      <c r="B19" s="506" t="s">
        <v>1542</v>
      </c>
      <c r="C19" s="506" t="s">
        <v>451</v>
      </c>
      <c r="D19" s="506" t="s">
        <v>1536</v>
      </c>
      <c r="E19" s="506" t="s">
        <v>1543</v>
      </c>
      <c r="F19" s="506" t="s">
        <v>1564</v>
      </c>
      <c r="G19" s="506" t="s">
        <v>1565</v>
      </c>
      <c r="H19" s="510">
        <v>339</v>
      </c>
      <c r="I19" s="510">
        <v>275607</v>
      </c>
      <c r="J19" s="506">
        <v>0.61006042897934787</v>
      </c>
      <c r="K19" s="506">
        <v>813</v>
      </c>
      <c r="L19" s="510">
        <v>555</v>
      </c>
      <c r="M19" s="510">
        <v>451770</v>
      </c>
      <c r="N19" s="506">
        <v>1</v>
      </c>
      <c r="O19" s="506">
        <v>814</v>
      </c>
      <c r="P19" s="510">
        <v>612</v>
      </c>
      <c r="Q19" s="510">
        <v>498168</v>
      </c>
      <c r="R19" s="548">
        <v>1.1027027027027028</v>
      </c>
      <c r="S19" s="511">
        <v>814</v>
      </c>
    </row>
    <row r="20" spans="1:19" ht="14.4" customHeight="1" x14ac:dyDescent="0.3">
      <c r="A20" s="505" t="s">
        <v>1541</v>
      </c>
      <c r="B20" s="506" t="s">
        <v>1542</v>
      </c>
      <c r="C20" s="506" t="s">
        <v>451</v>
      </c>
      <c r="D20" s="506" t="s">
        <v>1536</v>
      </c>
      <c r="E20" s="506" t="s">
        <v>1543</v>
      </c>
      <c r="F20" s="506" t="s">
        <v>1564</v>
      </c>
      <c r="G20" s="506" t="s">
        <v>1566</v>
      </c>
      <c r="H20" s="510">
        <v>41</v>
      </c>
      <c r="I20" s="510">
        <v>33333</v>
      </c>
      <c r="J20" s="506">
        <v>2.0474815724815727</v>
      </c>
      <c r="K20" s="506">
        <v>813</v>
      </c>
      <c r="L20" s="510">
        <v>20</v>
      </c>
      <c r="M20" s="510">
        <v>16280</v>
      </c>
      <c r="N20" s="506">
        <v>1</v>
      </c>
      <c r="O20" s="506">
        <v>814</v>
      </c>
      <c r="P20" s="510">
        <v>20</v>
      </c>
      <c r="Q20" s="510">
        <v>16280</v>
      </c>
      <c r="R20" s="548">
        <v>1</v>
      </c>
      <c r="S20" s="511">
        <v>814</v>
      </c>
    </row>
    <row r="21" spans="1:19" ht="14.4" customHeight="1" x14ac:dyDescent="0.3">
      <c r="A21" s="505" t="s">
        <v>1541</v>
      </c>
      <c r="B21" s="506" t="s">
        <v>1542</v>
      </c>
      <c r="C21" s="506" t="s">
        <v>451</v>
      </c>
      <c r="D21" s="506" t="s">
        <v>1536</v>
      </c>
      <c r="E21" s="506" t="s">
        <v>1543</v>
      </c>
      <c r="F21" s="506" t="s">
        <v>1567</v>
      </c>
      <c r="G21" s="506" t="s">
        <v>1568</v>
      </c>
      <c r="H21" s="510">
        <v>340</v>
      </c>
      <c r="I21" s="510">
        <v>276420</v>
      </c>
      <c r="J21" s="506">
        <v>0.61186001726542272</v>
      </c>
      <c r="K21" s="506">
        <v>813</v>
      </c>
      <c r="L21" s="510">
        <v>555</v>
      </c>
      <c r="M21" s="510">
        <v>451770</v>
      </c>
      <c r="N21" s="506">
        <v>1</v>
      </c>
      <c r="O21" s="506">
        <v>814</v>
      </c>
      <c r="P21" s="510">
        <v>612</v>
      </c>
      <c r="Q21" s="510">
        <v>498168</v>
      </c>
      <c r="R21" s="548">
        <v>1.1027027027027028</v>
      </c>
      <c r="S21" s="511">
        <v>814</v>
      </c>
    </row>
    <row r="22" spans="1:19" ht="14.4" customHeight="1" x14ac:dyDescent="0.3">
      <c r="A22" s="505" t="s">
        <v>1541</v>
      </c>
      <c r="B22" s="506" t="s">
        <v>1542</v>
      </c>
      <c r="C22" s="506" t="s">
        <v>451</v>
      </c>
      <c r="D22" s="506" t="s">
        <v>1536</v>
      </c>
      <c r="E22" s="506" t="s">
        <v>1543</v>
      </c>
      <c r="F22" s="506" t="s">
        <v>1567</v>
      </c>
      <c r="G22" s="506" t="s">
        <v>1569</v>
      </c>
      <c r="H22" s="510">
        <v>41</v>
      </c>
      <c r="I22" s="510">
        <v>33333</v>
      </c>
      <c r="J22" s="506">
        <v>2.0474815724815727</v>
      </c>
      <c r="K22" s="506">
        <v>813</v>
      </c>
      <c r="L22" s="510">
        <v>20</v>
      </c>
      <c r="M22" s="510">
        <v>16280</v>
      </c>
      <c r="N22" s="506">
        <v>1</v>
      </c>
      <c r="O22" s="506">
        <v>814</v>
      </c>
      <c r="P22" s="510">
        <v>20</v>
      </c>
      <c r="Q22" s="510">
        <v>16280</v>
      </c>
      <c r="R22" s="548">
        <v>1</v>
      </c>
      <c r="S22" s="511">
        <v>814</v>
      </c>
    </row>
    <row r="23" spans="1:19" ht="14.4" customHeight="1" x14ac:dyDescent="0.3">
      <c r="A23" s="505" t="s">
        <v>1541</v>
      </c>
      <c r="B23" s="506" t="s">
        <v>1542</v>
      </c>
      <c r="C23" s="506" t="s">
        <v>451</v>
      </c>
      <c r="D23" s="506" t="s">
        <v>1536</v>
      </c>
      <c r="E23" s="506" t="s">
        <v>1543</v>
      </c>
      <c r="F23" s="506" t="s">
        <v>1570</v>
      </c>
      <c r="G23" s="506" t="s">
        <v>1571</v>
      </c>
      <c r="H23" s="510">
        <v>4035</v>
      </c>
      <c r="I23" s="510">
        <v>677880</v>
      </c>
      <c r="J23" s="506">
        <v>1.0359435173299101</v>
      </c>
      <c r="K23" s="506">
        <v>168</v>
      </c>
      <c r="L23" s="510">
        <v>3895</v>
      </c>
      <c r="M23" s="510">
        <v>654360</v>
      </c>
      <c r="N23" s="506">
        <v>1</v>
      </c>
      <c r="O23" s="506">
        <v>168</v>
      </c>
      <c r="P23" s="510">
        <v>4004</v>
      </c>
      <c r="Q23" s="510">
        <v>671898</v>
      </c>
      <c r="R23" s="548">
        <v>1.026801760498808</v>
      </c>
      <c r="S23" s="511">
        <v>167.80669330669332</v>
      </c>
    </row>
    <row r="24" spans="1:19" ht="14.4" customHeight="1" x14ac:dyDescent="0.3">
      <c r="A24" s="505" t="s">
        <v>1541</v>
      </c>
      <c r="B24" s="506" t="s">
        <v>1542</v>
      </c>
      <c r="C24" s="506" t="s">
        <v>451</v>
      </c>
      <c r="D24" s="506" t="s">
        <v>1536</v>
      </c>
      <c r="E24" s="506" t="s">
        <v>1543</v>
      </c>
      <c r="F24" s="506" t="s">
        <v>1570</v>
      </c>
      <c r="G24" s="506" t="s">
        <v>1572</v>
      </c>
      <c r="H24" s="510">
        <v>52</v>
      </c>
      <c r="I24" s="510">
        <v>8736</v>
      </c>
      <c r="J24" s="506">
        <v>0.66666666666666663</v>
      </c>
      <c r="K24" s="506">
        <v>168</v>
      </c>
      <c r="L24" s="510">
        <v>78</v>
      </c>
      <c r="M24" s="510">
        <v>13104</v>
      </c>
      <c r="N24" s="506">
        <v>1</v>
      </c>
      <c r="O24" s="506">
        <v>168</v>
      </c>
      <c r="P24" s="510">
        <v>59</v>
      </c>
      <c r="Q24" s="510">
        <v>9892</v>
      </c>
      <c r="R24" s="548">
        <v>0.75488400488400487</v>
      </c>
      <c r="S24" s="511">
        <v>167.66101694915255</v>
      </c>
    </row>
    <row r="25" spans="1:19" ht="14.4" customHeight="1" x14ac:dyDescent="0.3">
      <c r="A25" s="505" t="s">
        <v>1541</v>
      </c>
      <c r="B25" s="506" t="s">
        <v>1542</v>
      </c>
      <c r="C25" s="506" t="s">
        <v>451</v>
      </c>
      <c r="D25" s="506" t="s">
        <v>1536</v>
      </c>
      <c r="E25" s="506" t="s">
        <v>1543</v>
      </c>
      <c r="F25" s="506" t="s">
        <v>1573</v>
      </c>
      <c r="G25" s="506" t="s">
        <v>1574</v>
      </c>
      <c r="H25" s="510">
        <v>3225</v>
      </c>
      <c r="I25" s="510">
        <v>561150</v>
      </c>
      <c r="J25" s="506">
        <v>0.99598517603458925</v>
      </c>
      <c r="K25" s="506">
        <v>174</v>
      </c>
      <c r="L25" s="510">
        <v>3238</v>
      </c>
      <c r="M25" s="510">
        <v>563412</v>
      </c>
      <c r="N25" s="506">
        <v>1</v>
      </c>
      <c r="O25" s="506">
        <v>174</v>
      </c>
      <c r="P25" s="510">
        <v>3496</v>
      </c>
      <c r="Q25" s="510">
        <v>608304</v>
      </c>
      <c r="R25" s="548">
        <v>1.0796788140827671</v>
      </c>
      <c r="S25" s="511">
        <v>174</v>
      </c>
    </row>
    <row r="26" spans="1:19" ht="14.4" customHeight="1" x14ac:dyDescent="0.3">
      <c r="A26" s="505" t="s">
        <v>1541</v>
      </c>
      <c r="B26" s="506" t="s">
        <v>1542</v>
      </c>
      <c r="C26" s="506" t="s">
        <v>451</v>
      </c>
      <c r="D26" s="506" t="s">
        <v>1536</v>
      </c>
      <c r="E26" s="506" t="s">
        <v>1543</v>
      </c>
      <c r="F26" s="506" t="s">
        <v>1573</v>
      </c>
      <c r="G26" s="506" t="s">
        <v>1575</v>
      </c>
      <c r="H26" s="510">
        <v>39</v>
      </c>
      <c r="I26" s="510">
        <v>6786</v>
      </c>
      <c r="J26" s="506">
        <v>1.0540540540540539</v>
      </c>
      <c r="K26" s="506">
        <v>174</v>
      </c>
      <c r="L26" s="510">
        <v>37</v>
      </c>
      <c r="M26" s="510">
        <v>6438</v>
      </c>
      <c r="N26" s="506">
        <v>1</v>
      </c>
      <c r="O26" s="506">
        <v>174</v>
      </c>
      <c r="P26" s="510">
        <v>60</v>
      </c>
      <c r="Q26" s="510">
        <v>10440</v>
      </c>
      <c r="R26" s="548">
        <v>1.6216216216216217</v>
      </c>
      <c r="S26" s="511">
        <v>174</v>
      </c>
    </row>
    <row r="27" spans="1:19" ht="14.4" customHeight="1" x14ac:dyDescent="0.3">
      <c r="A27" s="505" t="s">
        <v>1541</v>
      </c>
      <c r="B27" s="506" t="s">
        <v>1542</v>
      </c>
      <c r="C27" s="506" t="s">
        <v>451</v>
      </c>
      <c r="D27" s="506" t="s">
        <v>1536</v>
      </c>
      <c r="E27" s="506" t="s">
        <v>1543</v>
      </c>
      <c r="F27" s="506" t="s">
        <v>1576</v>
      </c>
      <c r="G27" s="506" t="s">
        <v>1577</v>
      </c>
      <c r="H27" s="510">
        <v>3779</v>
      </c>
      <c r="I27" s="510">
        <v>1330208</v>
      </c>
      <c r="J27" s="506">
        <v>1.0302617230098146</v>
      </c>
      <c r="K27" s="506">
        <v>352</v>
      </c>
      <c r="L27" s="510">
        <v>3668</v>
      </c>
      <c r="M27" s="510">
        <v>1291136</v>
      </c>
      <c r="N27" s="506">
        <v>1</v>
      </c>
      <c r="O27" s="506">
        <v>352</v>
      </c>
      <c r="P27" s="510">
        <v>3589</v>
      </c>
      <c r="Q27" s="510">
        <v>1263328</v>
      </c>
      <c r="R27" s="548">
        <v>0.9784623773173392</v>
      </c>
      <c r="S27" s="511">
        <v>352</v>
      </c>
    </row>
    <row r="28" spans="1:19" ht="14.4" customHeight="1" x14ac:dyDescent="0.3">
      <c r="A28" s="505" t="s">
        <v>1541</v>
      </c>
      <c r="B28" s="506" t="s">
        <v>1542</v>
      </c>
      <c r="C28" s="506" t="s">
        <v>451</v>
      </c>
      <c r="D28" s="506" t="s">
        <v>1536</v>
      </c>
      <c r="E28" s="506" t="s">
        <v>1543</v>
      </c>
      <c r="F28" s="506" t="s">
        <v>1576</v>
      </c>
      <c r="G28" s="506" t="s">
        <v>1578</v>
      </c>
      <c r="H28" s="510">
        <v>89</v>
      </c>
      <c r="I28" s="510">
        <v>31328</v>
      </c>
      <c r="J28" s="506">
        <v>1.2361111111111112</v>
      </c>
      <c r="K28" s="506">
        <v>352</v>
      </c>
      <c r="L28" s="510">
        <v>72</v>
      </c>
      <c r="M28" s="510">
        <v>25344</v>
      </c>
      <c r="N28" s="506">
        <v>1</v>
      </c>
      <c r="O28" s="506">
        <v>352</v>
      </c>
      <c r="P28" s="510">
        <v>79</v>
      </c>
      <c r="Q28" s="510">
        <v>27808</v>
      </c>
      <c r="R28" s="548">
        <v>1.0972222222222223</v>
      </c>
      <c r="S28" s="511">
        <v>352</v>
      </c>
    </row>
    <row r="29" spans="1:19" ht="14.4" customHeight="1" x14ac:dyDescent="0.3">
      <c r="A29" s="505" t="s">
        <v>1541</v>
      </c>
      <c r="B29" s="506" t="s">
        <v>1542</v>
      </c>
      <c r="C29" s="506" t="s">
        <v>451</v>
      </c>
      <c r="D29" s="506" t="s">
        <v>1536</v>
      </c>
      <c r="E29" s="506" t="s">
        <v>1543</v>
      </c>
      <c r="F29" s="506" t="s">
        <v>1579</v>
      </c>
      <c r="G29" s="506" t="s">
        <v>1580</v>
      </c>
      <c r="H29" s="510">
        <v>1165</v>
      </c>
      <c r="I29" s="510">
        <v>221350</v>
      </c>
      <c r="J29" s="506">
        <v>1.2540365984930033</v>
      </c>
      <c r="K29" s="506">
        <v>190</v>
      </c>
      <c r="L29" s="510">
        <v>929</v>
      </c>
      <c r="M29" s="510">
        <v>176510</v>
      </c>
      <c r="N29" s="506">
        <v>1</v>
      </c>
      <c r="O29" s="506">
        <v>190</v>
      </c>
      <c r="P29" s="510">
        <v>791</v>
      </c>
      <c r="Q29" s="510">
        <v>150290</v>
      </c>
      <c r="R29" s="548">
        <v>0.85145317545748112</v>
      </c>
      <c r="S29" s="511">
        <v>190</v>
      </c>
    </row>
    <row r="30" spans="1:19" ht="14.4" customHeight="1" x14ac:dyDescent="0.3">
      <c r="A30" s="505" t="s">
        <v>1541</v>
      </c>
      <c r="B30" s="506" t="s">
        <v>1542</v>
      </c>
      <c r="C30" s="506" t="s">
        <v>451</v>
      </c>
      <c r="D30" s="506" t="s">
        <v>1536</v>
      </c>
      <c r="E30" s="506" t="s">
        <v>1543</v>
      </c>
      <c r="F30" s="506" t="s">
        <v>1579</v>
      </c>
      <c r="G30" s="506" t="s">
        <v>1581</v>
      </c>
      <c r="H30" s="510">
        <v>56</v>
      </c>
      <c r="I30" s="510">
        <v>10640</v>
      </c>
      <c r="J30" s="506">
        <v>0.82352941176470584</v>
      </c>
      <c r="K30" s="506">
        <v>190</v>
      </c>
      <c r="L30" s="510">
        <v>68</v>
      </c>
      <c r="M30" s="510">
        <v>12920</v>
      </c>
      <c r="N30" s="506">
        <v>1</v>
      </c>
      <c r="O30" s="506">
        <v>190</v>
      </c>
      <c r="P30" s="510">
        <v>83</v>
      </c>
      <c r="Q30" s="510">
        <v>15770</v>
      </c>
      <c r="R30" s="548">
        <v>1.2205882352941178</v>
      </c>
      <c r="S30" s="511">
        <v>190</v>
      </c>
    </row>
    <row r="31" spans="1:19" ht="14.4" customHeight="1" x14ac:dyDescent="0.3">
      <c r="A31" s="505" t="s">
        <v>1541</v>
      </c>
      <c r="B31" s="506" t="s">
        <v>1542</v>
      </c>
      <c r="C31" s="506" t="s">
        <v>451</v>
      </c>
      <c r="D31" s="506" t="s">
        <v>1536</v>
      </c>
      <c r="E31" s="506" t="s">
        <v>1543</v>
      </c>
      <c r="F31" s="506" t="s">
        <v>1582</v>
      </c>
      <c r="G31" s="506" t="s">
        <v>1583</v>
      </c>
      <c r="H31" s="510">
        <v>3387</v>
      </c>
      <c r="I31" s="510">
        <v>2787501</v>
      </c>
      <c r="J31" s="506">
        <v>0.94397993311036787</v>
      </c>
      <c r="K31" s="506">
        <v>823</v>
      </c>
      <c r="L31" s="510">
        <v>3588</v>
      </c>
      <c r="M31" s="510">
        <v>2952924</v>
      </c>
      <c r="N31" s="506">
        <v>1</v>
      </c>
      <c r="O31" s="506">
        <v>823</v>
      </c>
      <c r="P31" s="510">
        <v>4821</v>
      </c>
      <c r="Q31" s="510">
        <v>3966856</v>
      </c>
      <c r="R31" s="548">
        <v>1.3433654235598342</v>
      </c>
      <c r="S31" s="511">
        <v>822.82845882596973</v>
      </c>
    </row>
    <row r="32" spans="1:19" ht="14.4" customHeight="1" x14ac:dyDescent="0.3">
      <c r="A32" s="505" t="s">
        <v>1541</v>
      </c>
      <c r="B32" s="506" t="s">
        <v>1542</v>
      </c>
      <c r="C32" s="506" t="s">
        <v>451</v>
      </c>
      <c r="D32" s="506" t="s">
        <v>1536</v>
      </c>
      <c r="E32" s="506" t="s">
        <v>1543</v>
      </c>
      <c r="F32" s="506" t="s">
        <v>1584</v>
      </c>
      <c r="G32" s="506" t="s">
        <v>1585</v>
      </c>
      <c r="H32" s="510">
        <v>96</v>
      </c>
      <c r="I32" s="510">
        <v>133152</v>
      </c>
      <c r="J32" s="506">
        <v>1.6</v>
      </c>
      <c r="K32" s="506">
        <v>1387</v>
      </c>
      <c r="L32" s="510">
        <v>60</v>
      </c>
      <c r="M32" s="510">
        <v>83220</v>
      </c>
      <c r="N32" s="506">
        <v>1</v>
      </c>
      <c r="O32" s="506">
        <v>1387</v>
      </c>
      <c r="P32" s="510">
        <v>78</v>
      </c>
      <c r="Q32" s="510">
        <v>108186</v>
      </c>
      <c r="R32" s="548">
        <v>1.3</v>
      </c>
      <c r="S32" s="511">
        <v>1387</v>
      </c>
    </row>
    <row r="33" spans="1:19" ht="14.4" customHeight="1" x14ac:dyDescent="0.3">
      <c r="A33" s="505" t="s">
        <v>1541</v>
      </c>
      <c r="B33" s="506" t="s">
        <v>1542</v>
      </c>
      <c r="C33" s="506" t="s">
        <v>451</v>
      </c>
      <c r="D33" s="506" t="s">
        <v>1536</v>
      </c>
      <c r="E33" s="506" t="s">
        <v>1543</v>
      </c>
      <c r="F33" s="506" t="s">
        <v>1586</v>
      </c>
      <c r="G33" s="506" t="s">
        <v>1587</v>
      </c>
      <c r="H33" s="510">
        <v>2733</v>
      </c>
      <c r="I33" s="510">
        <v>1500417</v>
      </c>
      <c r="J33" s="506">
        <v>1.0459242250287026</v>
      </c>
      <c r="K33" s="506">
        <v>549</v>
      </c>
      <c r="L33" s="510">
        <v>2613</v>
      </c>
      <c r="M33" s="510">
        <v>1434537</v>
      </c>
      <c r="N33" s="506">
        <v>1</v>
      </c>
      <c r="O33" s="506">
        <v>549</v>
      </c>
      <c r="P33" s="510">
        <v>2628</v>
      </c>
      <c r="Q33" s="510">
        <v>1445400</v>
      </c>
      <c r="R33" s="548">
        <v>1.0075724780887492</v>
      </c>
      <c r="S33" s="511">
        <v>550</v>
      </c>
    </row>
    <row r="34" spans="1:19" ht="14.4" customHeight="1" x14ac:dyDescent="0.3">
      <c r="A34" s="505" t="s">
        <v>1541</v>
      </c>
      <c r="B34" s="506" t="s">
        <v>1542</v>
      </c>
      <c r="C34" s="506" t="s">
        <v>451</v>
      </c>
      <c r="D34" s="506" t="s">
        <v>1536</v>
      </c>
      <c r="E34" s="506" t="s">
        <v>1543</v>
      </c>
      <c r="F34" s="506" t="s">
        <v>1586</v>
      </c>
      <c r="G34" s="506" t="s">
        <v>1588</v>
      </c>
      <c r="H34" s="510">
        <v>46</v>
      </c>
      <c r="I34" s="510">
        <v>25254</v>
      </c>
      <c r="J34" s="506">
        <v>0.8214285714285714</v>
      </c>
      <c r="K34" s="506">
        <v>549</v>
      </c>
      <c r="L34" s="510">
        <v>56</v>
      </c>
      <c r="M34" s="510">
        <v>30744</v>
      </c>
      <c r="N34" s="506">
        <v>1</v>
      </c>
      <c r="O34" s="506">
        <v>549</v>
      </c>
      <c r="P34" s="510">
        <v>54</v>
      </c>
      <c r="Q34" s="510">
        <v>29700</v>
      </c>
      <c r="R34" s="548">
        <v>0.96604215456674469</v>
      </c>
      <c r="S34" s="511">
        <v>550</v>
      </c>
    </row>
    <row r="35" spans="1:19" ht="14.4" customHeight="1" x14ac:dyDescent="0.3">
      <c r="A35" s="505" t="s">
        <v>1541</v>
      </c>
      <c r="B35" s="506" t="s">
        <v>1542</v>
      </c>
      <c r="C35" s="506" t="s">
        <v>451</v>
      </c>
      <c r="D35" s="506" t="s">
        <v>1536</v>
      </c>
      <c r="E35" s="506" t="s">
        <v>1543</v>
      </c>
      <c r="F35" s="506" t="s">
        <v>1589</v>
      </c>
      <c r="G35" s="506" t="s">
        <v>1590</v>
      </c>
      <c r="H35" s="510">
        <v>347</v>
      </c>
      <c r="I35" s="510">
        <v>226938</v>
      </c>
      <c r="J35" s="506">
        <v>0.84841075794621024</v>
      </c>
      <c r="K35" s="506">
        <v>654</v>
      </c>
      <c r="L35" s="510">
        <v>409</v>
      </c>
      <c r="M35" s="510">
        <v>267486</v>
      </c>
      <c r="N35" s="506">
        <v>1</v>
      </c>
      <c r="O35" s="506">
        <v>654</v>
      </c>
      <c r="P35" s="510">
        <v>404</v>
      </c>
      <c r="Q35" s="510">
        <v>264620</v>
      </c>
      <c r="R35" s="548">
        <v>0.98928542054537438</v>
      </c>
      <c r="S35" s="511">
        <v>655</v>
      </c>
    </row>
    <row r="36" spans="1:19" ht="14.4" customHeight="1" x14ac:dyDescent="0.3">
      <c r="A36" s="505" t="s">
        <v>1541</v>
      </c>
      <c r="B36" s="506" t="s">
        <v>1542</v>
      </c>
      <c r="C36" s="506" t="s">
        <v>451</v>
      </c>
      <c r="D36" s="506" t="s">
        <v>1536</v>
      </c>
      <c r="E36" s="506" t="s">
        <v>1543</v>
      </c>
      <c r="F36" s="506" t="s">
        <v>1589</v>
      </c>
      <c r="G36" s="506" t="s">
        <v>1591</v>
      </c>
      <c r="H36" s="510">
        <v>47</v>
      </c>
      <c r="I36" s="510">
        <v>30738</v>
      </c>
      <c r="J36" s="506">
        <v>1.4242424242424243</v>
      </c>
      <c r="K36" s="506">
        <v>654</v>
      </c>
      <c r="L36" s="510">
        <v>33</v>
      </c>
      <c r="M36" s="510">
        <v>21582</v>
      </c>
      <c r="N36" s="506">
        <v>1</v>
      </c>
      <c r="O36" s="506">
        <v>654</v>
      </c>
      <c r="P36" s="510">
        <v>25</v>
      </c>
      <c r="Q36" s="510">
        <v>16375</v>
      </c>
      <c r="R36" s="548">
        <v>0.75873413029376335</v>
      </c>
      <c r="S36" s="511">
        <v>655</v>
      </c>
    </row>
    <row r="37" spans="1:19" ht="14.4" customHeight="1" x14ac:dyDescent="0.3">
      <c r="A37" s="505" t="s">
        <v>1541</v>
      </c>
      <c r="B37" s="506" t="s">
        <v>1542</v>
      </c>
      <c r="C37" s="506" t="s">
        <v>451</v>
      </c>
      <c r="D37" s="506" t="s">
        <v>1536</v>
      </c>
      <c r="E37" s="506" t="s">
        <v>1543</v>
      </c>
      <c r="F37" s="506" t="s">
        <v>1592</v>
      </c>
      <c r="G37" s="506" t="s">
        <v>1593</v>
      </c>
      <c r="H37" s="510">
        <v>47</v>
      </c>
      <c r="I37" s="510">
        <v>30738</v>
      </c>
      <c r="J37" s="506">
        <v>1.4242424242424243</v>
      </c>
      <c r="K37" s="506">
        <v>654</v>
      </c>
      <c r="L37" s="510">
        <v>33</v>
      </c>
      <c r="M37" s="510">
        <v>21582</v>
      </c>
      <c r="N37" s="506">
        <v>1</v>
      </c>
      <c r="O37" s="506">
        <v>654</v>
      </c>
      <c r="P37" s="510">
        <v>25</v>
      </c>
      <c r="Q37" s="510">
        <v>16375</v>
      </c>
      <c r="R37" s="548">
        <v>0.75873413029376335</v>
      </c>
      <c r="S37" s="511">
        <v>655</v>
      </c>
    </row>
    <row r="38" spans="1:19" ht="14.4" customHeight="1" x14ac:dyDescent="0.3">
      <c r="A38" s="505" t="s">
        <v>1541</v>
      </c>
      <c r="B38" s="506" t="s">
        <v>1542</v>
      </c>
      <c r="C38" s="506" t="s">
        <v>451</v>
      </c>
      <c r="D38" s="506" t="s">
        <v>1536</v>
      </c>
      <c r="E38" s="506" t="s">
        <v>1543</v>
      </c>
      <c r="F38" s="506" t="s">
        <v>1592</v>
      </c>
      <c r="G38" s="506" t="s">
        <v>1594</v>
      </c>
      <c r="H38" s="510">
        <v>347</v>
      </c>
      <c r="I38" s="510">
        <v>226938</v>
      </c>
      <c r="J38" s="506">
        <v>0.84841075794621024</v>
      </c>
      <c r="K38" s="506">
        <v>654</v>
      </c>
      <c r="L38" s="510">
        <v>409</v>
      </c>
      <c r="M38" s="510">
        <v>267486</v>
      </c>
      <c r="N38" s="506">
        <v>1</v>
      </c>
      <c r="O38" s="506">
        <v>654</v>
      </c>
      <c r="P38" s="510">
        <v>404</v>
      </c>
      <c r="Q38" s="510">
        <v>264620</v>
      </c>
      <c r="R38" s="548">
        <v>0.98928542054537438</v>
      </c>
      <c r="S38" s="511">
        <v>655</v>
      </c>
    </row>
    <row r="39" spans="1:19" ht="14.4" customHeight="1" x14ac:dyDescent="0.3">
      <c r="A39" s="505" t="s">
        <v>1541</v>
      </c>
      <c r="B39" s="506" t="s">
        <v>1542</v>
      </c>
      <c r="C39" s="506" t="s">
        <v>451</v>
      </c>
      <c r="D39" s="506" t="s">
        <v>1536</v>
      </c>
      <c r="E39" s="506" t="s">
        <v>1543</v>
      </c>
      <c r="F39" s="506" t="s">
        <v>1595</v>
      </c>
      <c r="G39" s="506" t="s">
        <v>1596</v>
      </c>
      <c r="H39" s="510">
        <v>30</v>
      </c>
      <c r="I39" s="510">
        <v>20340</v>
      </c>
      <c r="J39" s="506">
        <v>0.81081081081081086</v>
      </c>
      <c r="K39" s="506">
        <v>678</v>
      </c>
      <c r="L39" s="510">
        <v>37</v>
      </c>
      <c r="M39" s="510">
        <v>25086</v>
      </c>
      <c r="N39" s="506">
        <v>1</v>
      </c>
      <c r="O39" s="506">
        <v>678</v>
      </c>
      <c r="P39" s="510">
        <v>50</v>
      </c>
      <c r="Q39" s="510">
        <v>33933</v>
      </c>
      <c r="R39" s="548">
        <v>1.3526668261181536</v>
      </c>
      <c r="S39" s="511">
        <v>678.66</v>
      </c>
    </row>
    <row r="40" spans="1:19" ht="14.4" customHeight="1" x14ac:dyDescent="0.3">
      <c r="A40" s="505" t="s">
        <v>1541</v>
      </c>
      <c r="B40" s="506" t="s">
        <v>1542</v>
      </c>
      <c r="C40" s="506" t="s">
        <v>451</v>
      </c>
      <c r="D40" s="506" t="s">
        <v>1536</v>
      </c>
      <c r="E40" s="506" t="s">
        <v>1543</v>
      </c>
      <c r="F40" s="506" t="s">
        <v>1595</v>
      </c>
      <c r="G40" s="506" t="s">
        <v>1597</v>
      </c>
      <c r="H40" s="510">
        <v>356</v>
      </c>
      <c r="I40" s="510">
        <v>241368</v>
      </c>
      <c r="J40" s="506">
        <v>1.1827242524916943</v>
      </c>
      <c r="K40" s="506">
        <v>678</v>
      </c>
      <c r="L40" s="510">
        <v>301</v>
      </c>
      <c r="M40" s="510">
        <v>204078</v>
      </c>
      <c r="N40" s="506">
        <v>1</v>
      </c>
      <c r="O40" s="506">
        <v>678</v>
      </c>
      <c r="P40" s="510">
        <v>348</v>
      </c>
      <c r="Q40" s="510">
        <v>236223</v>
      </c>
      <c r="R40" s="548">
        <v>1.1575133037368066</v>
      </c>
      <c r="S40" s="511">
        <v>678.80172413793105</v>
      </c>
    </row>
    <row r="41" spans="1:19" ht="14.4" customHeight="1" x14ac:dyDescent="0.3">
      <c r="A41" s="505" t="s">
        <v>1541</v>
      </c>
      <c r="B41" s="506" t="s">
        <v>1542</v>
      </c>
      <c r="C41" s="506" t="s">
        <v>451</v>
      </c>
      <c r="D41" s="506" t="s">
        <v>1536</v>
      </c>
      <c r="E41" s="506" t="s">
        <v>1543</v>
      </c>
      <c r="F41" s="506" t="s">
        <v>1598</v>
      </c>
      <c r="G41" s="506" t="s">
        <v>1599</v>
      </c>
      <c r="H41" s="510">
        <v>419</v>
      </c>
      <c r="I41" s="510">
        <v>214947</v>
      </c>
      <c r="J41" s="506">
        <v>0.9789719626168224</v>
      </c>
      <c r="K41" s="506">
        <v>513</v>
      </c>
      <c r="L41" s="510">
        <v>428</v>
      </c>
      <c r="M41" s="510">
        <v>219564</v>
      </c>
      <c r="N41" s="506">
        <v>1</v>
      </c>
      <c r="O41" s="506">
        <v>513</v>
      </c>
      <c r="P41" s="510">
        <v>402</v>
      </c>
      <c r="Q41" s="510">
        <v>206628</v>
      </c>
      <c r="R41" s="548">
        <v>0.94108323768923863</v>
      </c>
      <c r="S41" s="511">
        <v>514</v>
      </c>
    </row>
    <row r="42" spans="1:19" ht="14.4" customHeight="1" x14ac:dyDescent="0.3">
      <c r="A42" s="505" t="s">
        <v>1541</v>
      </c>
      <c r="B42" s="506" t="s">
        <v>1542</v>
      </c>
      <c r="C42" s="506" t="s">
        <v>451</v>
      </c>
      <c r="D42" s="506" t="s">
        <v>1536</v>
      </c>
      <c r="E42" s="506" t="s">
        <v>1543</v>
      </c>
      <c r="F42" s="506" t="s">
        <v>1598</v>
      </c>
      <c r="G42" s="506" t="s">
        <v>1600</v>
      </c>
      <c r="H42" s="510">
        <v>44</v>
      </c>
      <c r="I42" s="510">
        <v>22572</v>
      </c>
      <c r="J42" s="506">
        <v>1.4666666666666666</v>
      </c>
      <c r="K42" s="506">
        <v>513</v>
      </c>
      <c r="L42" s="510">
        <v>30</v>
      </c>
      <c r="M42" s="510">
        <v>15390</v>
      </c>
      <c r="N42" s="506">
        <v>1</v>
      </c>
      <c r="O42" s="506">
        <v>513</v>
      </c>
      <c r="P42" s="510">
        <v>37</v>
      </c>
      <c r="Q42" s="510">
        <v>19018</v>
      </c>
      <c r="R42" s="548">
        <v>1.2357374918778428</v>
      </c>
      <c r="S42" s="511">
        <v>514</v>
      </c>
    </row>
    <row r="43" spans="1:19" ht="14.4" customHeight="1" x14ac:dyDescent="0.3">
      <c r="A43" s="505" t="s">
        <v>1541</v>
      </c>
      <c r="B43" s="506" t="s">
        <v>1542</v>
      </c>
      <c r="C43" s="506" t="s">
        <v>451</v>
      </c>
      <c r="D43" s="506" t="s">
        <v>1536</v>
      </c>
      <c r="E43" s="506" t="s">
        <v>1543</v>
      </c>
      <c r="F43" s="506" t="s">
        <v>1601</v>
      </c>
      <c r="G43" s="506" t="s">
        <v>1602</v>
      </c>
      <c r="H43" s="510">
        <v>44</v>
      </c>
      <c r="I43" s="510">
        <v>18612</v>
      </c>
      <c r="J43" s="506">
        <v>1.4666666666666666</v>
      </c>
      <c r="K43" s="506">
        <v>423</v>
      </c>
      <c r="L43" s="510">
        <v>30</v>
      </c>
      <c r="M43" s="510">
        <v>12690</v>
      </c>
      <c r="N43" s="506">
        <v>1</v>
      </c>
      <c r="O43" s="506">
        <v>423</v>
      </c>
      <c r="P43" s="510">
        <v>37</v>
      </c>
      <c r="Q43" s="510">
        <v>15688</v>
      </c>
      <c r="R43" s="548">
        <v>1.2362490149724192</v>
      </c>
      <c r="S43" s="511">
        <v>424</v>
      </c>
    </row>
    <row r="44" spans="1:19" ht="14.4" customHeight="1" x14ac:dyDescent="0.3">
      <c r="A44" s="505" t="s">
        <v>1541</v>
      </c>
      <c r="B44" s="506" t="s">
        <v>1542</v>
      </c>
      <c r="C44" s="506" t="s">
        <v>451</v>
      </c>
      <c r="D44" s="506" t="s">
        <v>1536</v>
      </c>
      <c r="E44" s="506" t="s">
        <v>1543</v>
      </c>
      <c r="F44" s="506" t="s">
        <v>1601</v>
      </c>
      <c r="G44" s="506" t="s">
        <v>1603</v>
      </c>
      <c r="H44" s="510">
        <v>419</v>
      </c>
      <c r="I44" s="510">
        <v>177237</v>
      </c>
      <c r="J44" s="506">
        <v>0.9789719626168224</v>
      </c>
      <c r="K44" s="506">
        <v>423</v>
      </c>
      <c r="L44" s="510">
        <v>428</v>
      </c>
      <c r="M44" s="510">
        <v>181044</v>
      </c>
      <c r="N44" s="506">
        <v>1</v>
      </c>
      <c r="O44" s="506">
        <v>423</v>
      </c>
      <c r="P44" s="510">
        <v>402</v>
      </c>
      <c r="Q44" s="510">
        <v>170448</v>
      </c>
      <c r="R44" s="548">
        <v>0.94147279114469407</v>
      </c>
      <c r="S44" s="511">
        <v>424</v>
      </c>
    </row>
    <row r="45" spans="1:19" ht="14.4" customHeight="1" x14ac:dyDescent="0.3">
      <c r="A45" s="505" t="s">
        <v>1541</v>
      </c>
      <c r="B45" s="506" t="s">
        <v>1542</v>
      </c>
      <c r="C45" s="506" t="s">
        <v>451</v>
      </c>
      <c r="D45" s="506" t="s">
        <v>1536</v>
      </c>
      <c r="E45" s="506" t="s">
        <v>1543</v>
      </c>
      <c r="F45" s="506" t="s">
        <v>1604</v>
      </c>
      <c r="G45" s="506" t="s">
        <v>1605</v>
      </c>
      <c r="H45" s="510">
        <v>53</v>
      </c>
      <c r="I45" s="510">
        <v>18497</v>
      </c>
      <c r="J45" s="506">
        <v>0.86885245901639341</v>
      </c>
      <c r="K45" s="506">
        <v>349</v>
      </c>
      <c r="L45" s="510">
        <v>61</v>
      </c>
      <c r="M45" s="510">
        <v>21289</v>
      </c>
      <c r="N45" s="506">
        <v>1</v>
      </c>
      <c r="O45" s="506">
        <v>349</v>
      </c>
      <c r="P45" s="510">
        <v>64</v>
      </c>
      <c r="Q45" s="510">
        <v>22400</v>
      </c>
      <c r="R45" s="548">
        <v>1.0521865752266428</v>
      </c>
      <c r="S45" s="511">
        <v>350</v>
      </c>
    </row>
    <row r="46" spans="1:19" ht="14.4" customHeight="1" x14ac:dyDescent="0.3">
      <c r="A46" s="505" t="s">
        <v>1541</v>
      </c>
      <c r="B46" s="506" t="s">
        <v>1542</v>
      </c>
      <c r="C46" s="506" t="s">
        <v>451</v>
      </c>
      <c r="D46" s="506" t="s">
        <v>1536</v>
      </c>
      <c r="E46" s="506" t="s">
        <v>1543</v>
      </c>
      <c r="F46" s="506" t="s">
        <v>1604</v>
      </c>
      <c r="G46" s="506" t="s">
        <v>1606</v>
      </c>
      <c r="H46" s="510">
        <v>4118</v>
      </c>
      <c r="I46" s="510">
        <v>1437182</v>
      </c>
      <c r="J46" s="506">
        <v>1.030015007503752</v>
      </c>
      <c r="K46" s="506">
        <v>349</v>
      </c>
      <c r="L46" s="510">
        <v>3998</v>
      </c>
      <c r="M46" s="510">
        <v>1395302</v>
      </c>
      <c r="N46" s="506">
        <v>1</v>
      </c>
      <c r="O46" s="506">
        <v>349</v>
      </c>
      <c r="P46" s="510">
        <v>3869</v>
      </c>
      <c r="Q46" s="510">
        <v>1354150</v>
      </c>
      <c r="R46" s="548">
        <v>0.97050674334301823</v>
      </c>
      <c r="S46" s="511">
        <v>350</v>
      </c>
    </row>
    <row r="47" spans="1:19" ht="14.4" customHeight="1" x14ac:dyDescent="0.3">
      <c r="A47" s="505" t="s">
        <v>1541</v>
      </c>
      <c r="B47" s="506" t="s">
        <v>1542</v>
      </c>
      <c r="C47" s="506" t="s">
        <v>451</v>
      </c>
      <c r="D47" s="506" t="s">
        <v>1536</v>
      </c>
      <c r="E47" s="506" t="s">
        <v>1543</v>
      </c>
      <c r="F47" s="506" t="s">
        <v>1607</v>
      </c>
      <c r="G47" s="506" t="s">
        <v>1608</v>
      </c>
      <c r="H47" s="510">
        <v>604</v>
      </c>
      <c r="I47" s="510">
        <v>133484</v>
      </c>
      <c r="J47" s="506">
        <v>0.80640854472630175</v>
      </c>
      <c r="K47" s="506">
        <v>221</v>
      </c>
      <c r="L47" s="510">
        <v>749</v>
      </c>
      <c r="M47" s="510">
        <v>165529</v>
      </c>
      <c r="N47" s="506">
        <v>1</v>
      </c>
      <c r="O47" s="506">
        <v>221</v>
      </c>
      <c r="P47" s="510">
        <v>832</v>
      </c>
      <c r="Q47" s="510">
        <v>184704</v>
      </c>
      <c r="R47" s="548">
        <v>1.1158407288148904</v>
      </c>
      <c r="S47" s="511">
        <v>222</v>
      </c>
    </row>
    <row r="48" spans="1:19" ht="14.4" customHeight="1" x14ac:dyDescent="0.3">
      <c r="A48" s="505" t="s">
        <v>1541</v>
      </c>
      <c r="B48" s="506" t="s">
        <v>1542</v>
      </c>
      <c r="C48" s="506" t="s">
        <v>451</v>
      </c>
      <c r="D48" s="506" t="s">
        <v>1536</v>
      </c>
      <c r="E48" s="506" t="s">
        <v>1543</v>
      </c>
      <c r="F48" s="506" t="s">
        <v>1609</v>
      </c>
      <c r="G48" s="506" t="s">
        <v>1610</v>
      </c>
      <c r="H48" s="510">
        <v>274</v>
      </c>
      <c r="I48" s="510">
        <v>139192</v>
      </c>
      <c r="J48" s="506">
        <v>1.191304347826087</v>
      </c>
      <c r="K48" s="506">
        <v>508</v>
      </c>
      <c r="L48" s="510">
        <v>230</v>
      </c>
      <c r="M48" s="510">
        <v>116840</v>
      </c>
      <c r="N48" s="506">
        <v>1</v>
      </c>
      <c r="O48" s="506">
        <v>508</v>
      </c>
      <c r="P48" s="510">
        <v>320</v>
      </c>
      <c r="Q48" s="510">
        <v>162880</v>
      </c>
      <c r="R48" s="548">
        <v>1.3940431359123588</v>
      </c>
      <c r="S48" s="511">
        <v>509</v>
      </c>
    </row>
    <row r="49" spans="1:19" ht="14.4" customHeight="1" x14ac:dyDescent="0.3">
      <c r="A49" s="505" t="s">
        <v>1541</v>
      </c>
      <c r="B49" s="506" t="s">
        <v>1542</v>
      </c>
      <c r="C49" s="506" t="s">
        <v>451</v>
      </c>
      <c r="D49" s="506" t="s">
        <v>1536</v>
      </c>
      <c r="E49" s="506" t="s">
        <v>1543</v>
      </c>
      <c r="F49" s="506" t="s">
        <v>1611</v>
      </c>
      <c r="G49" s="506" t="s">
        <v>1612</v>
      </c>
      <c r="H49" s="510">
        <v>144</v>
      </c>
      <c r="I49" s="510">
        <v>21600</v>
      </c>
      <c r="J49" s="506">
        <v>1.5824175824175823</v>
      </c>
      <c r="K49" s="506">
        <v>150</v>
      </c>
      <c r="L49" s="510">
        <v>91</v>
      </c>
      <c r="M49" s="510">
        <v>13650</v>
      </c>
      <c r="N49" s="506">
        <v>1</v>
      </c>
      <c r="O49" s="506">
        <v>150</v>
      </c>
      <c r="P49" s="510">
        <v>93</v>
      </c>
      <c r="Q49" s="510">
        <v>14043</v>
      </c>
      <c r="R49" s="548">
        <v>1.0287912087912088</v>
      </c>
      <c r="S49" s="511">
        <v>151</v>
      </c>
    </row>
    <row r="50" spans="1:19" ht="14.4" customHeight="1" x14ac:dyDescent="0.3">
      <c r="A50" s="505" t="s">
        <v>1541</v>
      </c>
      <c r="B50" s="506" t="s">
        <v>1542</v>
      </c>
      <c r="C50" s="506" t="s">
        <v>451</v>
      </c>
      <c r="D50" s="506" t="s">
        <v>1536</v>
      </c>
      <c r="E50" s="506" t="s">
        <v>1543</v>
      </c>
      <c r="F50" s="506" t="s">
        <v>1613</v>
      </c>
      <c r="G50" s="506" t="s">
        <v>1614</v>
      </c>
      <c r="H50" s="510">
        <v>2438</v>
      </c>
      <c r="I50" s="510">
        <v>582682</v>
      </c>
      <c r="J50" s="506">
        <v>1.1051677243880327</v>
      </c>
      <c r="K50" s="506">
        <v>239</v>
      </c>
      <c r="L50" s="510">
        <v>2206</v>
      </c>
      <c r="M50" s="510">
        <v>527234</v>
      </c>
      <c r="N50" s="506">
        <v>1</v>
      </c>
      <c r="O50" s="506">
        <v>239</v>
      </c>
      <c r="P50" s="510">
        <v>2061</v>
      </c>
      <c r="Q50" s="510">
        <v>492579</v>
      </c>
      <c r="R50" s="548">
        <v>0.93427017225747955</v>
      </c>
      <c r="S50" s="511">
        <v>239</v>
      </c>
    </row>
    <row r="51" spans="1:19" ht="14.4" customHeight="1" x14ac:dyDescent="0.3">
      <c r="A51" s="505" t="s">
        <v>1541</v>
      </c>
      <c r="B51" s="506" t="s">
        <v>1542</v>
      </c>
      <c r="C51" s="506" t="s">
        <v>451</v>
      </c>
      <c r="D51" s="506" t="s">
        <v>1536</v>
      </c>
      <c r="E51" s="506" t="s">
        <v>1543</v>
      </c>
      <c r="F51" s="506" t="s">
        <v>1615</v>
      </c>
      <c r="G51" s="506" t="s">
        <v>1616</v>
      </c>
      <c r="H51" s="510">
        <v>2654</v>
      </c>
      <c r="I51" s="510">
        <v>294594</v>
      </c>
      <c r="J51" s="506">
        <v>1.0371238765142634</v>
      </c>
      <c r="K51" s="506">
        <v>111</v>
      </c>
      <c r="L51" s="510">
        <v>2559</v>
      </c>
      <c r="M51" s="510">
        <v>284049</v>
      </c>
      <c r="N51" s="506">
        <v>1</v>
      </c>
      <c r="O51" s="506">
        <v>111</v>
      </c>
      <c r="P51" s="510">
        <v>2586</v>
      </c>
      <c r="Q51" s="510">
        <v>287046</v>
      </c>
      <c r="R51" s="548">
        <v>1.0105509964830011</v>
      </c>
      <c r="S51" s="511">
        <v>111</v>
      </c>
    </row>
    <row r="52" spans="1:19" ht="14.4" customHeight="1" x14ac:dyDescent="0.3">
      <c r="A52" s="505" t="s">
        <v>1541</v>
      </c>
      <c r="B52" s="506" t="s">
        <v>1542</v>
      </c>
      <c r="C52" s="506" t="s">
        <v>451</v>
      </c>
      <c r="D52" s="506" t="s">
        <v>1536</v>
      </c>
      <c r="E52" s="506" t="s">
        <v>1543</v>
      </c>
      <c r="F52" s="506" t="s">
        <v>1617</v>
      </c>
      <c r="G52" s="506" t="s">
        <v>1618</v>
      </c>
      <c r="H52" s="510">
        <v>232</v>
      </c>
      <c r="I52" s="510">
        <v>76792</v>
      </c>
      <c r="J52" s="506">
        <v>0.43122676579925651</v>
      </c>
      <c r="K52" s="506">
        <v>331</v>
      </c>
      <c r="L52" s="510">
        <v>538</v>
      </c>
      <c r="M52" s="510">
        <v>178078</v>
      </c>
      <c r="N52" s="506">
        <v>1</v>
      </c>
      <c r="O52" s="506">
        <v>331</v>
      </c>
      <c r="P52" s="510"/>
      <c r="Q52" s="510"/>
      <c r="R52" s="548"/>
      <c r="S52" s="511"/>
    </row>
    <row r="53" spans="1:19" ht="14.4" customHeight="1" x14ac:dyDescent="0.3">
      <c r="A53" s="505" t="s">
        <v>1541</v>
      </c>
      <c r="B53" s="506" t="s">
        <v>1542</v>
      </c>
      <c r="C53" s="506" t="s">
        <v>451</v>
      </c>
      <c r="D53" s="506" t="s">
        <v>1536</v>
      </c>
      <c r="E53" s="506" t="s">
        <v>1543</v>
      </c>
      <c r="F53" s="506" t="s">
        <v>1619</v>
      </c>
      <c r="G53" s="506" t="s">
        <v>1620</v>
      </c>
      <c r="H53" s="510">
        <v>80</v>
      </c>
      <c r="I53" s="510">
        <v>24960</v>
      </c>
      <c r="J53" s="506">
        <v>0.61068702290076338</v>
      </c>
      <c r="K53" s="506">
        <v>312</v>
      </c>
      <c r="L53" s="510">
        <v>131</v>
      </c>
      <c r="M53" s="510">
        <v>40872</v>
      </c>
      <c r="N53" s="506">
        <v>1</v>
      </c>
      <c r="O53" s="506">
        <v>312</v>
      </c>
      <c r="P53" s="510">
        <v>98</v>
      </c>
      <c r="Q53" s="510">
        <v>30544</v>
      </c>
      <c r="R53" s="548">
        <v>0.74730867097279308</v>
      </c>
      <c r="S53" s="511">
        <v>311.67346938775512</v>
      </c>
    </row>
    <row r="54" spans="1:19" ht="14.4" customHeight="1" x14ac:dyDescent="0.3">
      <c r="A54" s="505" t="s">
        <v>1541</v>
      </c>
      <c r="B54" s="506" t="s">
        <v>1542</v>
      </c>
      <c r="C54" s="506" t="s">
        <v>451</v>
      </c>
      <c r="D54" s="506" t="s">
        <v>1536</v>
      </c>
      <c r="E54" s="506" t="s">
        <v>1543</v>
      </c>
      <c r="F54" s="506" t="s">
        <v>1619</v>
      </c>
      <c r="G54" s="506" t="s">
        <v>1621</v>
      </c>
      <c r="H54" s="510">
        <v>631</v>
      </c>
      <c r="I54" s="510">
        <v>196872</v>
      </c>
      <c r="J54" s="506">
        <v>0.8435828877005348</v>
      </c>
      <c r="K54" s="506">
        <v>312</v>
      </c>
      <c r="L54" s="510">
        <v>748</v>
      </c>
      <c r="M54" s="510">
        <v>233376</v>
      </c>
      <c r="N54" s="506">
        <v>1</v>
      </c>
      <c r="O54" s="506">
        <v>312</v>
      </c>
      <c r="P54" s="510">
        <v>1227</v>
      </c>
      <c r="Q54" s="510">
        <v>382607</v>
      </c>
      <c r="R54" s="548">
        <v>1.6394445015768546</v>
      </c>
      <c r="S54" s="511">
        <v>311.82314588427056</v>
      </c>
    </row>
    <row r="55" spans="1:19" ht="14.4" customHeight="1" x14ac:dyDescent="0.3">
      <c r="A55" s="505" t="s">
        <v>1541</v>
      </c>
      <c r="B55" s="506" t="s">
        <v>1542</v>
      </c>
      <c r="C55" s="506" t="s">
        <v>451</v>
      </c>
      <c r="D55" s="506" t="s">
        <v>1536</v>
      </c>
      <c r="E55" s="506" t="s">
        <v>1543</v>
      </c>
      <c r="F55" s="506" t="s">
        <v>1622</v>
      </c>
      <c r="G55" s="506" t="s">
        <v>1623</v>
      </c>
      <c r="H55" s="510">
        <v>338</v>
      </c>
      <c r="I55" s="510">
        <v>7774</v>
      </c>
      <c r="J55" s="506">
        <v>1.0336391437308869</v>
      </c>
      <c r="K55" s="506">
        <v>23</v>
      </c>
      <c r="L55" s="510">
        <v>327</v>
      </c>
      <c r="M55" s="510">
        <v>7521</v>
      </c>
      <c r="N55" s="506">
        <v>1</v>
      </c>
      <c r="O55" s="506">
        <v>23</v>
      </c>
      <c r="P55" s="510">
        <v>233</v>
      </c>
      <c r="Q55" s="510">
        <v>2796</v>
      </c>
      <c r="R55" s="548">
        <v>0.37175907459114477</v>
      </c>
      <c r="S55" s="511">
        <v>12</v>
      </c>
    </row>
    <row r="56" spans="1:19" ht="14.4" customHeight="1" x14ac:dyDescent="0.3">
      <c r="A56" s="505" t="s">
        <v>1541</v>
      </c>
      <c r="B56" s="506" t="s">
        <v>1542</v>
      </c>
      <c r="C56" s="506" t="s">
        <v>451</v>
      </c>
      <c r="D56" s="506" t="s">
        <v>1536</v>
      </c>
      <c r="E56" s="506" t="s">
        <v>1543</v>
      </c>
      <c r="F56" s="506" t="s">
        <v>1622</v>
      </c>
      <c r="G56" s="506" t="s">
        <v>1624</v>
      </c>
      <c r="H56" s="510">
        <v>88</v>
      </c>
      <c r="I56" s="510">
        <v>2024</v>
      </c>
      <c r="J56" s="506">
        <v>1.1000000000000001</v>
      </c>
      <c r="K56" s="506">
        <v>23</v>
      </c>
      <c r="L56" s="510">
        <v>80</v>
      </c>
      <c r="M56" s="510">
        <v>1840</v>
      </c>
      <c r="N56" s="506">
        <v>1</v>
      </c>
      <c r="O56" s="506">
        <v>23</v>
      </c>
      <c r="P56" s="510">
        <v>26</v>
      </c>
      <c r="Q56" s="510">
        <v>312</v>
      </c>
      <c r="R56" s="548">
        <v>0.16956521739130434</v>
      </c>
      <c r="S56" s="511">
        <v>12</v>
      </c>
    </row>
    <row r="57" spans="1:19" ht="14.4" customHeight="1" x14ac:dyDescent="0.3">
      <c r="A57" s="505" t="s">
        <v>1541</v>
      </c>
      <c r="B57" s="506" t="s">
        <v>1542</v>
      </c>
      <c r="C57" s="506" t="s">
        <v>451</v>
      </c>
      <c r="D57" s="506" t="s">
        <v>1536</v>
      </c>
      <c r="E57" s="506" t="s">
        <v>1543</v>
      </c>
      <c r="F57" s="506" t="s">
        <v>1625</v>
      </c>
      <c r="G57" s="506" t="s">
        <v>1626</v>
      </c>
      <c r="H57" s="510">
        <v>9183</v>
      </c>
      <c r="I57" s="510">
        <v>156111</v>
      </c>
      <c r="J57" s="506">
        <v>1.0450665756230795</v>
      </c>
      <c r="K57" s="506">
        <v>17</v>
      </c>
      <c r="L57" s="510">
        <v>8787</v>
      </c>
      <c r="M57" s="510">
        <v>149379</v>
      </c>
      <c r="N57" s="506">
        <v>1</v>
      </c>
      <c r="O57" s="506">
        <v>17</v>
      </c>
      <c r="P57" s="510">
        <v>8599</v>
      </c>
      <c r="Q57" s="510">
        <v>146183</v>
      </c>
      <c r="R57" s="548">
        <v>0.97860475702742689</v>
      </c>
      <c r="S57" s="511">
        <v>17</v>
      </c>
    </row>
    <row r="58" spans="1:19" ht="14.4" customHeight="1" x14ac:dyDescent="0.3">
      <c r="A58" s="505" t="s">
        <v>1541</v>
      </c>
      <c r="B58" s="506" t="s">
        <v>1542</v>
      </c>
      <c r="C58" s="506" t="s">
        <v>451</v>
      </c>
      <c r="D58" s="506" t="s">
        <v>1536</v>
      </c>
      <c r="E58" s="506" t="s">
        <v>1543</v>
      </c>
      <c r="F58" s="506" t="s">
        <v>1625</v>
      </c>
      <c r="G58" s="506" t="s">
        <v>1627</v>
      </c>
      <c r="H58" s="510">
        <v>129</v>
      </c>
      <c r="I58" s="510">
        <v>2193</v>
      </c>
      <c r="J58" s="506">
        <v>1.1025641025641026</v>
      </c>
      <c r="K58" s="506">
        <v>17</v>
      </c>
      <c r="L58" s="510">
        <v>117</v>
      </c>
      <c r="M58" s="510">
        <v>1989</v>
      </c>
      <c r="N58" s="506">
        <v>1</v>
      </c>
      <c r="O58" s="506">
        <v>17</v>
      </c>
      <c r="P58" s="510">
        <v>107</v>
      </c>
      <c r="Q58" s="510">
        <v>1819</v>
      </c>
      <c r="R58" s="548">
        <v>0.9145299145299145</v>
      </c>
      <c r="S58" s="511">
        <v>17</v>
      </c>
    </row>
    <row r="59" spans="1:19" ht="14.4" customHeight="1" x14ac:dyDescent="0.3">
      <c r="A59" s="505" t="s">
        <v>1541</v>
      </c>
      <c r="B59" s="506" t="s">
        <v>1542</v>
      </c>
      <c r="C59" s="506" t="s">
        <v>451</v>
      </c>
      <c r="D59" s="506" t="s">
        <v>1536</v>
      </c>
      <c r="E59" s="506" t="s">
        <v>1543</v>
      </c>
      <c r="F59" s="506" t="s">
        <v>1628</v>
      </c>
      <c r="G59" s="506" t="s">
        <v>1629</v>
      </c>
      <c r="H59" s="510">
        <v>2</v>
      </c>
      <c r="I59" s="510">
        <v>3102</v>
      </c>
      <c r="J59" s="506">
        <v>0.66580811332904055</v>
      </c>
      <c r="K59" s="506">
        <v>1551</v>
      </c>
      <c r="L59" s="510">
        <v>3</v>
      </c>
      <c r="M59" s="510">
        <v>4659</v>
      </c>
      <c r="N59" s="506">
        <v>1</v>
      </c>
      <c r="O59" s="506">
        <v>1553</v>
      </c>
      <c r="P59" s="510">
        <v>1</v>
      </c>
      <c r="Q59" s="510">
        <v>1556</v>
      </c>
      <c r="R59" s="548">
        <v>0.3339772483365529</v>
      </c>
      <c r="S59" s="511">
        <v>1556</v>
      </c>
    </row>
    <row r="60" spans="1:19" ht="14.4" customHeight="1" x14ac:dyDescent="0.3">
      <c r="A60" s="505" t="s">
        <v>1541</v>
      </c>
      <c r="B60" s="506" t="s">
        <v>1542</v>
      </c>
      <c r="C60" s="506" t="s">
        <v>451</v>
      </c>
      <c r="D60" s="506" t="s">
        <v>1536</v>
      </c>
      <c r="E60" s="506" t="s">
        <v>1543</v>
      </c>
      <c r="F60" s="506" t="s">
        <v>1630</v>
      </c>
      <c r="G60" s="506" t="s">
        <v>1631</v>
      </c>
      <c r="H60" s="510">
        <v>11897</v>
      </c>
      <c r="I60" s="510">
        <v>4163950</v>
      </c>
      <c r="J60" s="506">
        <v>1.1102090332213512</v>
      </c>
      <c r="K60" s="506">
        <v>350</v>
      </c>
      <c r="L60" s="510">
        <v>10716</v>
      </c>
      <c r="M60" s="510">
        <v>3750600</v>
      </c>
      <c r="N60" s="506">
        <v>1</v>
      </c>
      <c r="O60" s="506">
        <v>350</v>
      </c>
      <c r="P60" s="510">
        <v>11581</v>
      </c>
      <c r="Q60" s="510">
        <v>4053350</v>
      </c>
      <c r="R60" s="548">
        <v>1.0807204180664427</v>
      </c>
      <c r="S60" s="511">
        <v>350</v>
      </c>
    </row>
    <row r="61" spans="1:19" ht="14.4" customHeight="1" x14ac:dyDescent="0.3">
      <c r="A61" s="505" t="s">
        <v>1541</v>
      </c>
      <c r="B61" s="506" t="s">
        <v>1542</v>
      </c>
      <c r="C61" s="506" t="s">
        <v>451</v>
      </c>
      <c r="D61" s="506" t="s">
        <v>1536</v>
      </c>
      <c r="E61" s="506" t="s">
        <v>1543</v>
      </c>
      <c r="F61" s="506" t="s">
        <v>1632</v>
      </c>
      <c r="G61" s="506"/>
      <c r="H61" s="510">
        <v>156</v>
      </c>
      <c r="I61" s="510">
        <v>200148</v>
      </c>
      <c r="J61" s="506">
        <v>1.1711067552148855</v>
      </c>
      <c r="K61" s="506">
        <v>1283</v>
      </c>
      <c r="L61" s="510">
        <v>133</v>
      </c>
      <c r="M61" s="510">
        <v>170905</v>
      </c>
      <c r="N61" s="506">
        <v>1</v>
      </c>
      <c r="O61" s="506">
        <v>1285</v>
      </c>
      <c r="P61" s="510"/>
      <c r="Q61" s="510"/>
      <c r="R61" s="548"/>
      <c r="S61" s="511"/>
    </row>
    <row r="62" spans="1:19" ht="14.4" customHeight="1" x14ac:dyDescent="0.3">
      <c r="A62" s="505" t="s">
        <v>1541</v>
      </c>
      <c r="B62" s="506" t="s">
        <v>1542</v>
      </c>
      <c r="C62" s="506" t="s">
        <v>451</v>
      </c>
      <c r="D62" s="506" t="s">
        <v>1536</v>
      </c>
      <c r="E62" s="506" t="s">
        <v>1543</v>
      </c>
      <c r="F62" s="506" t="s">
        <v>1632</v>
      </c>
      <c r="G62" s="506" t="s">
        <v>1633</v>
      </c>
      <c r="H62" s="510">
        <v>174</v>
      </c>
      <c r="I62" s="510">
        <v>223242</v>
      </c>
      <c r="J62" s="506">
        <v>1.8481827965891215</v>
      </c>
      <c r="K62" s="506">
        <v>1283</v>
      </c>
      <c r="L62" s="510">
        <v>94</v>
      </c>
      <c r="M62" s="510">
        <v>120790</v>
      </c>
      <c r="N62" s="506">
        <v>1</v>
      </c>
      <c r="O62" s="506">
        <v>1285</v>
      </c>
      <c r="P62" s="510"/>
      <c r="Q62" s="510"/>
      <c r="R62" s="548"/>
      <c r="S62" s="511"/>
    </row>
    <row r="63" spans="1:19" ht="14.4" customHeight="1" x14ac:dyDescent="0.3">
      <c r="A63" s="505" t="s">
        <v>1541</v>
      </c>
      <c r="B63" s="506" t="s">
        <v>1542</v>
      </c>
      <c r="C63" s="506" t="s">
        <v>451</v>
      </c>
      <c r="D63" s="506" t="s">
        <v>1536</v>
      </c>
      <c r="E63" s="506" t="s">
        <v>1543</v>
      </c>
      <c r="F63" s="506" t="s">
        <v>1634</v>
      </c>
      <c r="G63" s="506" t="s">
        <v>1635</v>
      </c>
      <c r="H63" s="510">
        <v>1970</v>
      </c>
      <c r="I63" s="510">
        <v>293530</v>
      </c>
      <c r="J63" s="506">
        <v>1.0883977900552486</v>
      </c>
      <c r="K63" s="506">
        <v>149</v>
      </c>
      <c r="L63" s="510">
        <v>1810</v>
      </c>
      <c r="M63" s="510">
        <v>269690</v>
      </c>
      <c r="N63" s="506">
        <v>1</v>
      </c>
      <c r="O63" s="506">
        <v>149</v>
      </c>
      <c r="P63" s="510">
        <v>2081</v>
      </c>
      <c r="Q63" s="510">
        <v>310069</v>
      </c>
      <c r="R63" s="548">
        <v>1.1497237569060774</v>
      </c>
      <c r="S63" s="511">
        <v>149</v>
      </c>
    </row>
    <row r="64" spans="1:19" ht="14.4" customHeight="1" x14ac:dyDescent="0.3">
      <c r="A64" s="505" t="s">
        <v>1541</v>
      </c>
      <c r="B64" s="506" t="s">
        <v>1542</v>
      </c>
      <c r="C64" s="506" t="s">
        <v>451</v>
      </c>
      <c r="D64" s="506" t="s">
        <v>1536</v>
      </c>
      <c r="E64" s="506" t="s">
        <v>1543</v>
      </c>
      <c r="F64" s="506" t="s">
        <v>1634</v>
      </c>
      <c r="G64" s="506" t="s">
        <v>1636</v>
      </c>
      <c r="H64" s="510">
        <v>26</v>
      </c>
      <c r="I64" s="510">
        <v>3874</v>
      </c>
      <c r="J64" s="506">
        <v>1.5294117647058822</v>
      </c>
      <c r="K64" s="506">
        <v>149</v>
      </c>
      <c r="L64" s="510">
        <v>17</v>
      </c>
      <c r="M64" s="510">
        <v>2533</v>
      </c>
      <c r="N64" s="506">
        <v>1</v>
      </c>
      <c r="O64" s="506">
        <v>149</v>
      </c>
      <c r="P64" s="510">
        <v>28</v>
      </c>
      <c r="Q64" s="510">
        <v>4172</v>
      </c>
      <c r="R64" s="548">
        <v>1.6470588235294117</v>
      </c>
      <c r="S64" s="511">
        <v>149</v>
      </c>
    </row>
    <row r="65" spans="1:19" ht="14.4" customHeight="1" x14ac:dyDescent="0.3">
      <c r="A65" s="505" t="s">
        <v>1541</v>
      </c>
      <c r="B65" s="506" t="s">
        <v>1542</v>
      </c>
      <c r="C65" s="506" t="s">
        <v>451</v>
      </c>
      <c r="D65" s="506" t="s">
        <v>1536</v>
      </c>
      <c r="E65" s="506" t="s">
        <v>1543</v>
      </c>
      <c r="F65" s="506" t="s">
        <v>1637</v>
      </c>
      <c r="G65" s="506" t="s">
        <v>1638</v>
      </c>
      <c r="H65" s="510">
        <v>27</v>
      </c>
      <c r="I65" s="510">
        <v>999</v>
      </c>
      <c r="J65" s="506">
        <v>1.173913043478261</v>
      </c>
      <c r="K65" s="506">
        <v>37</v>
      </c>
      <c r="L65" s="510">
        <v>23</v>
      </c>
      <c r="M65" s="510">
        <v>851</v>
      </c>
      <c r="N65" s="506">
        <v>1</v>
      </c>
      <c r="O65" s="506">
        <v>37</v>
      </c>
      <c r="P65" s="510">
        <v>14</v>
      </c>
      <c r="Q65" s="510">
        <v>518</v>
      </c>
      <c r="R65" s="548">
        <v>0.60869565217391308</v>
      </c>
      <c r="S65" s="511">
        <v>37</v>
      </c>
    </row>
    <row r="66" spans="1:19" ht="14.4" customHeight="1" x14ac:dyDescent="0.3">
      <c r="A66" s="505" t="s">
        <v>1541</v>
      </c>
      <c r="B66" s="506" t="s">
        <v>1542</v>
      </c>
      <c r="C66" s="506" t="s">
        <v>451</v>
      </c>
      <c r="D66" s="506" t="s">
        <v>1536</v>
      </c>
      <c r="E66" s="506" t="s">
        <v>1543</v>
      </c>
      <c r="F66" s="506" t="s">
        <v>1639</v>
      </c>
      <c r="G66" s="506" t="s">
        <v>1640</v>
      </c>
      <c r="H66" s="510">
        <v>2561</v>
      </c>
      <c r="I66" s="510">
        <v>755495</v>
      </c>
      <c r="J66" s="506">
        <v>1.0504511894995898</v>
      </c>
      <c r="K66" s="506">
        <v>295</v>
      </c>
      <c r="L66" s="510">
        <v>2438</v>
      </c>
      <c r="M66" s="510">
        <v>719210</v>
      </c>
      <c r="N66" s="506">
        <v>1</v>
      </c>
      <c r="O66" s="506">
        <v>295</v>
      </c>
      <c r="P66" s="510">
        <v>2262</v>
      </c>
      <c r="Q66" s="510">
        <v>667290</v>
      </c>
      <c r="R66" s="548">
        <v>0.92780968006562758</v>
      </c>
      <c r="S66" s="511">
        <v>295</v>
      </c>
    </row>
    <row r="67" spans="1:19" ht="14.4" customHeight="1" x14ac:dyDescent="0.3">
      <c r="A67" s="505" t="s">
        <v>1541</v>
      </c>
      <c r="B67" s="506" t="s">
        <v>1542</v>
      </c>
      <c r="C67" s="506" t="s">
        <v>451</v>
      </c>
      <c r="D67" s="506" t="s">
        <v>1536</v>
      </c>
      <c r="E67" s="506" t="s">
        <v>1543</v>
      </c>
      <c r="F67" s="506" t="s">
        <v>1641</v>
      </c>
      <c r="G67" s="506" t="s">
        <v>1642</v>
      </c>
      <c r="H67" s="510">
        <v>46</v>
      </c>
      <c r="I67" s="510">
        <v>9614</v>
      </c>
      <c r="J67" s="506">
        <v>0.88461538461538458</v>
      </c>
      <c r="K67" s="506">
        <v>209</v>
      </c>
      <c r="L67" s="510">
        <v>52</v>
      </c>
      <c r="M67" s="510">
        <v>10868</v>
      </c>
      <c r="N67" s="506">
        <v>1</v>
      </c>
      <c r="O67" s="506">
        <v>209</v>
      </c>
      <c r="P67" s="510">
        <v>43</v>
      </c>
      <c r="Q67" s="510">
        <v>9030</v>
      </c>
      <c r="R67" s="548">
        <v>0.8308796466691204</v>
      </c>
      <c r="S67" s="511">
        <v>210</v>
      </c>
    </row>
    <row r="68" spans="1:19" ht="14.4" customHeight="1" x14ac:dyDescent="0.3">
      <c r="A68" s="505" t="s">
        <v>1541</v>
      </c>
      <c r="B68" s="506" t="s">
        <v>1542</v>
      </c>
      <c r="C68" s="506" t="s">
        <v>451</v>
      </c>
      <c r="D68" s="506" t="s">
        <v>1536</v>
      </c>
      <c r="E68" s="506" t="s">
        <v>1543</v>
      </c>
      <c r="F68" s="506" t="s">
        <v>1641</v>
      </c>
      <c r="G68" s="506" t="s">
        <v>1643</v>
      </c>
      <c r="H68" s="510">
        <v>1998</v>
      </c>
      <c r="I68" s="510">
        <v>417582</v>
      </c>
      <c r="J68" s="506">
        <v>1.0055359838953195</v>
      </c>
      <c r="K68" s="506">
        <v>209</v>
      </c>
      <c r="L68" s="510">
        <v>1987</v>
      </c>
      <c r="M68" s="510">
        <v>415283</v>
      </c>
      <c r="N68" s="506">
        <v>1</v>
      </c>
      <c r="O68" s="506">
        <v>209</v>
      </c>
      <c r="P68" s="510">
        <v>2060</v>
      </c>
      <c r="Q68" s="510">
        <v>432600</v>
      </c>
      <c r="R68" s="548">
        <v>1.0416992749522616</v>
      </c>
      <c r="S68" s="511">
        <v>210</v>
      </c>
    </row>
    <row r="69" spans="1:19" ht="14.4" customHeight="1" x14ac:dyDescent="0.3">
      <c r="A69" s="505" t="s">
        <v>1541</v>
      </c>
      <c r="B69" s="506" t="s">
        <v>1542</v>
      </c>
      <c r="C69" s="506" t="s">
        <v>451</v>
      </c>
      <c r="D69" s="506" t="s">
        <v>1536</v>
      </c>
      <c r="E69" s="506" t="s">
        <v>1543</v>
      </c>
      <c r="F69" s="506" t="s">
        <v>1644</v>
      </c>
      <c r="G69" s="506" t="s">
        <v>1645</v>
      </c>
      <c r="H69" s="510">
        <v>2269</v>
      </c>
      <c r="I69" s="510">
        <v>90760</v>
      </c>
      <c r="J69" s="506">
        <v>1.0048715677590789</v>
      </c>
      <c r="K69" s="506">
        <v>40</v>
      </c>
      <c r="L69" s="510">
        <v>2258</v>
      </c>
      <c r="M69" s="510">
        <v>90320</v>
      </c>
      <c r="N69" s="506">
        <v>1</v>
      </c>
      <c r="O69" s="506">
        <v>40</v>
      </c>
      <c r="P69" s="510">
        <v>2438</v>
      </c>
      <c r="Q69" s="510">
        <v>97042</v>
      </c>
      <c r="R69" s="548">
        <v>1.074424269264836</v>
      </c>
      <c r="S69" s="511">
        <v>39.8039376538146</v>
      </c>
    </row>
    <row r="70" spans="1:19" ht="14.4" customHeight="1" x14ac:dyDescent="0.3">
      <c r="A70" s="505" t="s">
        <v>1541</v>
      </c>
      <c r="B70" s="506" t="s">
        <v>1542</v>
      </c>
      <c r="C70" s="506" t="s">
        <v>451</v>
      </c>
      <c r="D70" s="506" t="s">
        <v>1536</v>
      </c>
      <c r="E70" s="506" t="s">
        <v>1543</v>
      </c>
      <c r="F70" s="506" t="s">
        <v>1644</v>
      </c>
      <c r="G70" s="506" t="s">
        <v>1646</v>
      </c>
      <c r="H70" s="510">
        <v>32</v>
      </c>
      <c r="I70" s="510">
        <v>1280</v>
      </c>
      <c r="J70" s="506">
        <v>0.8</v>
      </c>
      <c r="K70" s="506">
        <v>40</v>
      </c>
      <c r="L70" s="510">
        <v>40</v>
      </c>
      <c r="M70" s="510">
        <v>1600</v>
      </c>
      <c r="N70" s="506">
        <v>1</v>
      </c>
      <c r="O70" s="506">
        <v>40</v>
      </c>
      <c r="P70" s="510">
        <v>53</v>
      </c>
      <c r="Q70" s="510">
        <v>2104</v>
      </c>
      <c r="R70" s="548">
        <v>1.3149999999999999</v>
      </c>
      <c r="S70" s="511">
        <v>39.698113207547166</v>
      </c>
    </row>
    <row r="71" spans="1:19" ht="14.4" customHeight="1" x14ac:dyDescent="0.3">
      <c r="A71" s="505" t="s">
        <v>1541</v>
      </c>
      <c r="B71" s="506" t="s">
        <v>1542</v>
      </c>
      <c r="C71" s="506" t="s">
        <v>451</v>
      </c>
      <c r="D71" s="506" t="s">
        <v>1536</v>
      </c>
      <c r="E71" s="506" t="s">
        <v>1543</v>
      </c>
      <c r="F71" s="506" t="s">
        <v>1647</v>
      </c>
      <c r="G71" s="506" t="s">
        <v>1648</v>
      </c>
      <c r="H71" s="510">
        <v>24</v>
      </c>
      <c r="I71" s="510">
        <v>120528</v>
      </c>
      <c r="J71" s="506">
        <v>0.58524931655846524</v>
      </c>
      <c r="K71" s="506">
        <v>5022</v>
      </c>
      <c r="L71" s="510">
        <v>41</v>
      </c>
      <c r="M71" s="510">
        <v>205943</v>
      </c>
      <c r="N71" s="506">
        <v>1</v>
      </c>
      <c r="O71" s="506">
        <v>5023</v>
      </c>
      <c r="P71" s="510">
        <v>25</v>
      </c>
      <c r="Q71" s="510">
        <v>125600</v>
      </c>
      <c r="R71" s="548">
        <v>0.60987749037354999</v>
      </c>
      <c r="S71" s="511">
        <v>5024</v>
      </c>
    </row>
    <row r="72" spans="1:19" ht="14.4" customHeight="1" x14ac:dyDescent="0.3">
      <c r="A72" s="505" t="s">
        <v>1541</v>
      </c>
      <c r="B72" s="506" t="s">
        <v>1542</v>
      </c>
      <c r="C72" s="506" t="s">
        <v>451</v>
      </c>
      <c r="D72" s="506" t="s">
        <v>1536</v>
      </c>
      <c r="E72" s="506" t="s">
        <v>1543</v>
      </c>
      <c r="F72" s="506" t="s">
        <v>1647</v>
      </c>
      <c r="G72" s="506" t="s">
        <v>1649</v>
      </c>
      <c r="H72" s="510">
        <v>350</v>
      </c>
      <c r="I72" s="510">
        <v>1757700</v>
      </c>
      <c r="J72" s="506">
        <v>1.3204917755682353</v>
      </c>
      <c r="K72" s="506">
        <v>5022</v>
      </c>
      <c r="L72" s="510">
        <v>265</v>
      </c>
      <c r="M72" s="510">
        <v>1331095</v>
      </c>
      <c r="N72" s="506">
        <v>1</v>
      </c>
      <c r="O72" s="506">
        <v>5023</v>
      </c>
      <c r="P72" s="510">
        <v>326</v>
      </c>
      <c r="Q72" s="510">
        <v>1637824</v>
      </c>
      <c r="R72" s="548">
        <v>1.2304335903898669</v>
      </c>
      <c r="S72" s="511">
        <v>5024</v>
      </c>
    </row>
    <row r="73" spans="1:19" ht="14.4" customHeight="1" x14ac:dyDescent="0.3">
      <c r="A73" s="505" t="s">
        <v>1541</v>
      </c>
      <c r="B73" s="506" t="s">
        <v>1542</v>
      </c>
      <c r="C73" s="506" t="s">
        <v>451</v>
      </c>
      <c r="D73" s="506" t="s">
        <v>1536</v>
      </c>
      <c r="E73" s="506" t="s">
        <v>1543</v>
      </c>
      <c r="F73" s="506" t="s">
        <v>1650</v>
      </c>
      <c r="G73" s="506" t="s">
        <v>1651</v>
      </c>
      <c r="H73" s="510">
        <v>2951</v>
      </c>
      <c r="I73" s="510">
        <v>504621</v>
      </c>
      <c r="J73" s="506">
        <v>0.9862967914438503</v>
      </c>
      <c r="K73" s="506">
        <v>171</v>
      </c>
      <c r="L73" s="510">
        <v>2992</v>
      </c>
      <c r="M73" s="510">
        <v>511632</v>
      </c>
      <c r="N73" s="506">
        <v>1</v>
      </c>
      <c r="O73" s="506">
        <v>171</v>
      </c>
      <c r="P73" s="510">
        <v>3220</v>
      </c>
      <c r="Q73" s="510">
        <v>550011</v>
      </c>
      <c r="R73" s="548">
        <v>1.0750128998968009</v>
      </c>
      <c r="S73" s="511">
        <v>170.81086956521739</v>
      </c>
    </row>
    <row r="74" spans="1:19" ht="14.4" customHeight="1" x14ac:dyDescent="0.3">
      <c r="A74" s="505" t="s">
        <v>1541</v>
      </c>
      <c r="B74" s="506" t="s">
        <v>1542</v>
      </c>
      <c r="C74" s="506" t="s">
        <v>451</v>
      </c>
      <c r="D74" s="506" t="s">
        <v>1536</v>
      </c>
      <c r="E74" s="506" t="s">
        <v>1543</v>
      </c>
      <c r="F74" s="506" t="s">
        <v>1650</v>
      </c>
      <c r="G74" s="506" t="s">
        <v>1652</v>
      </c>
      <c r="H74" s="510">
        <v>56</v>
      </c>
      <c r="I74" s="510">
        <v>9576</v>
      </c>
      <c r="J74" s="506">
        <v>0.7567567567567568</v>
      </c>
      <c r="K74" s="506">
        <v>171</v>
      </c>
      <c r="L74" s="510">
        <v>74</v>
      </c>
      <c r="M74" s="510">
        <v>12654</v>
      </c>
      <c r="N74" s="506">
        <v>1</v>
      </c>
      <c r="O74" s="506">
        <v>171</v>
      </c>
      <c r="P74" s="510">
        <v>59</v>
      </c>
      <c r="Q74" s="510">
        <v>10068</v>
      </c>
      <c r="R74" s="548">
        <v>0.79563774300616408</v>
      </c>
      <c r="S74" s="511">
        <v>170.64406779661016</v>
      </c>
    </row>
    <row r="75" spans="1:19" ht="14.4" customHeight="1" x14ac:dyDescent="0.3">
      <c r="A75" s="505" t="s">
        <v>1541</v>
      </c>
      <c r="B75" s="506" t="s">
        <v>1542</v>
      </c>
      <c r="C75" s="506" t="s">
        <v>451</v>
      </c>
      <c r="D75" s="506" t="s">
        <v>1536</v>
      </c>
      <c r="E75" s="506" t="s">
        <v>1543</v>
      </c>
      <c r="F75" s="506" t="s">
        <v>1653</v>
      </c>
      <c r="G75" s="506" t="s">
        <v>1654</v>
      </c>
      <c r="H75" s="510">
        <v>286</v>
      </c>
      <c r="I75" s="510">
        <v>93522</v>
      </c>
      <c r="J75" s="506">
        <v>0.97945205479452058</v>
      </c>
      <c r="K75" s="506">
        <v>327</v>
      </c>
      <c r="L75" s="510">
        <v>292</v>
      </c>
      <c r="M75" s="510">
        <v>95484</v>
      </c>
      <c r="N75" s="506">
        <v>1</v>
      </c>
      <c r="O75" s="506">
        <v>327</v>
      </c>
      <c r="P75" s="510">
        <v>354</v>
      </c>
      <c r="Q75" s="510">
        <v>115758</v>
      </c>
      <c r="R75" s="548">
        <v>1.2123287671232876</v>
      </c>
      <c r="S75" s="511">
        <v>327</v>
      </c>
    </row>
    <row r="76" spans="1:19" ht="14.4" customHeight="1" x14ac:dyDescent="0.3">
      <c r="A76" s="505" t="s">
        <v>1541</v>
      </c>
      <c r="B76" s="506" t="s">
        <v>1542</v>
      </c>
      <c r="C76" s="506" t="s">
        <v>451</v>
      </c>
      <c r="D76" s="506" t="s">
        <v>1536</v>
      </c>
      <c r="E76" s="506" t="s">
        <v>1543</v>
      </c>
      <c r="F76" s="506" t="s">
        <v>1653</v>
      </c>
      <c r="G76" s="506" t="s">
        <v>1655</v>
      </c>
      <c r="H76" s="510">
        <v>41</v>
      </c>
      <c r="I76" s="510">
        <v>13407</v>
      </c>
      <c r="J76" s="506">
        <v>1.5185185185185186</v>
      </c>
      <c r="K76" s="506">
        <v>327</v>
      </c>
      <c r="L76" s="510">
        <v>27</v>
      </c>
      <c r="M76" s="510">
        <v>8829</v>
      </c>
      <c r="N76" s="506">
        <v>1</v>
      </c>
      <c r="O76" s="506">
        <v>327</v>
      </c>
      <c r="P76" s="510">
        <v>29</v>
      </c>
      <c r="Q76" s="510">
        <v>9483</v>
      </c>
      <c r="R76" s="548">
        <v>1.0740740740740742</v>
      </c>
      <c r="S76" s="511">
        <v>327</v>
      </c>
    </row>
    <row r="77" spans="1:19" ht="14.4" customHeight="1" x14ac:dyDescent="0.3">
      <c r="A77" s="505" t="s">
        <v>1541</v>
      </c>
      <c r="B77" s="506" t="s">
        <v>1542</v>
      </c>
      <c r="C77" s="506" t="s">
        <v>451</v>
      </c>
      <c r="D77" s="506" t="s">
        <v>1536</v>
      </c>
      <c r="E77" s="506" t="s">
        <v>1543</v>
      </c>
      <c r="F77" s="506" t="s">
        <v>1656</v>
      </c>
      <c r="G77" s="506" t="s">
        <v>1657</v>
      </c>
      <c r="H77" s="510">
        <v>59</v>
      </c>
      <c r="I77" s="510">
        <v>40710</v>
      </c>
      <c r="J77" s="506">
        <v>1.6857142857142857</v>
      </c>
      <c r="K77" s="506">
        <v>690</v>
      </c>
      <c r="L77" s="510">
        <v>35</v>
      </c>
      <c r="M77" s="510">
        <v>24150</v>
      </c>
      <c r="N77" s="506">
        <v>1</v>
      </c>
      <c r="O77" s="506">
        <v>690</v>
      </c>
      <c r="P77" s="510">
        <v>28</v>
      </c>
      <c r="Q77" s="510">
        <v>19348</v>
      </c>
      <c r="R77" s="548">
        <v>0.8011594202898551</v>
      </c>
      <c r="S77" s="511">
        <v>691</v>
      </c>
    </row>
    <row r="78" spans="1:19" ht="14.4" customHeight="1" x14ac:dyDescent="0.3">
      <c r="A78" s="505" t="s">
        <v>1541</v>
      </c>
      <c r="B78" s="506" t="s">
        <v>1542</v>
      </c>
      <c r="C78" s="506" t="s">
        <v>451</v>
      </c>
      <c r="D78" s="506" t="s">
        <v>1536</v>
      </c>
      <c r="E78" s="506" t="s">
        <v>1543</v>
      </c>
      <c r="F78" s="506" t="s">
        <v>1656</v>
      </c>
      <c r="G78" s="506" t="s">
        <v>1658</v>
      </c>
      <c r="H78" s="510">
        <v>1268</v>
      </c>
      <c r="I78" s="510">
        <v>874920</v>
      </c>
      <c r="J78" s="506">
        <v>0.8892005610098177</v>
      </c>
      <c r="K78" s="506">
        <v>690</v>
      </c>
      <c r="L78" s="510">
        <v>1426</v>
      </c>
      <c r="M78" s="510">
        <v>983940</v>
      </c>
      <c r="N78" s="506">
        <v>1</v>
      </c>
      <c r="O78" s="506">
        <v>690</v>
      </c>
      <c r="P78" s="510">
        <v>1089</v>
      </c>
      <c r="Q78" s="510">
        <v>752499</v>
      </c>
      <c r="R78" s="548">
        <v>0.76478138910909199</v>
      </c>
      <c r="S78" s="511">
        <v>691</v>
      </c>
    </row>
    <row r="79" spans="1:19" ht="14.4" customHeight="1" x14ac:dyDescent="0.3">
      <c r="A79" s="505" t="s">
        <v>1541</v>
      </c>
      <c r="B79" s="506" t="s">
        <v>1542</v>
      </c>
      <c r="C79" s="506" t="s">
        <v>451</v>
      </c>
      <c r="D79" s="506" t="s">
        <v>1536</v>
      </c>
      <c r="E79" s="506" t="s">
        <v>1543</v>
      </c>
      <c r="F79" s="506" t="s">
        <v>1659</v>
      </c>
      <c r="G79" s="506" t="s">
        <v>1660</v>
      </c>
      <c r="H79" s="510">
        <v>3189</v>
      </c>
      <c r="I79" s="510">
        <v>1116150</v>
      </c>
      <c r="J79" s="506">
        <v>1.0260617760617761</v>
      </c>
      <c r="K79" s="506">
        <v>350</v>
      </c>
      <c r="L79" s="510">
        <v>3108</v>
      </c>
      <c r="M79" s="510">
        <v>1087800</v>
      </c>
      <c r="N79" s="506">
        <v>1</v>
      </c>
      <c r="O79" s="506">
        <v>350</v>
      </c>
      <c r="P79" s="510">
        <v>3065</v>
      </c>
      <c r="Q79" s="510">
        <v>1072750</v>
      </c>
      <c r="R79" s="548">
        <v>0.98616473616473621</v>
      </c>
      <c r="S79" s="511">
        <v>350</v>
      </c>
    </row>
    <row r="80" spans="1:19" ht="14.4" customHeight="1" x14ac:dyDescent="0.3">
      <c r="A80" s="505" t="s">
        <v>1541</v>
      </c>
      <c r="B80" s="506" t="s">
        <v>1542</v>
      </c>
      <c r="C80" s="506" t="s">
        <v>451</v>
      </c>
      <c r="D80" s="506" t="s">
        <v>1536</v>
      </c>
      <c r="E80" s="506" t="s">
        <v>1543</v>
      </c>
      <c r="F80" s="506" t="s">
        <v>1659</v>
      </c>
      <c r="G80" s="506" t="s">
        <v>1661</v>
      </c>
      <c r="H80" s="510">
        <v>49</v>
      </c>
      <c r="I80" s="510">
        <v>17150</v>
      </c>
      <c r="J80" s="506">
        <v>0.765625</v>
      </c>
      <c r="K80" s="506">
        <v>350</v>
      </c>
      <c r="L80" s="510">
        <v>64</v>
      </c>
      <c r="M80" s="510">
        <v>22400</v>
      </c>
      <c r="N80" s="506">
        <v>1</v>
      </c>
      <c r="O80" s="506">
        <v>350</v>
      </c>
      <c r="P80" s="510">
        <v>42</v>
      </c>
      <c r="Q80" s="510">
        <v>14700</v>
      </c>
      <c r="R80" s="548">
        <v>0.65625</v>
      </c>
      <c r="S80" s="511">
        <v>350</v>
      </c>
    </row>
    <row r="81" spans="1:19" ht="14.4" customHeight="1" x14ac:dyDescent="0.3">
      <c r="A81" s="505" t="s">
        <v>1541</v>
      </c>
      <c r="B81" s="506" t="s">
        <v>1542</v>
      </c>
      <c r="C81" s="506" t="s">
        <v>451</v>
      </c>
      <c r="D81" s="506" t="s">
        <v>1536</v>
      </c>
      <c r="E81" s="506" t="s">
        <v>1543</v>
      </c>
      <c r="F81" s="506" t="s">
        <v>1662</v>
      </c>
      <c r="G81" s="506" t="s">
        <v>1663</v>
      </c>
      <c r="H81" s="510">
        <v>2608</v>
      </c>
      <c r="I81" s="510">
        <v>453792</v>
      </c>
      <c r="J81" s="506">
        <v>1.0267716535433071</v>
      </c>
      <c r="K81" s="506">
        <v>174</v>
      </c>
      <c r="L81" s="510">
        <v>2540</v>
      </c>
      <c r="M81" s="510">
        <v>441960</v>
      </c>
      <c r="N81" s="506">
        <v>1</v>
      </c>
      <c r="O81" s="506">
        <v>174</v>
      </c>
      <c r="P81" s="510">
        <v>2771</v>
      </c>
      <c r="Q81" s="510">
        <v>481628</v>
      </c>
      <c r="R81" s="548">
        <v>1.0897547289347451</v>
      </c>
      <c r="S81" s="511">
        <v>173.81017683146879</v>
      </c>
    </row>
    <row r="82" spans="1:19" ht="14.4" customHeight="1" x14ac:dyDescent="0.3">
      <c r="A82" s="505" t="s">
        <v>1541</v>
      </c>
      <c r="B82" s="506" t="s">
        <v>1542</v>
      </c>
      <c r="C82" s="506" t="s">
        <v>451</v>
      </c>
      <c r="D82" s="506" t="s">
        <v>1536</v>
      </c>
      <c r="E82" s="506" t="s">
        <v>1543</v>
      </c>
      <c r="F82" s="506" t="s">
        <v>1662</v>
      </c>
      <c r="G82" s="506" t="s">
        <v>1664</v>
      </c>
      <c r="H82" s="510">
        <v>38</v>
      </c>
      <c r="I82" s="510">
        <v>6612</v>
      </c>
      <c r="J82" s="506">
        <v>0.53521126760563376</v>
      </c>
      <c r="K82" s="506">
        <v>174</v>
      </c>
      <c r="L82" s="510">
        <v>71</v>
      </c>
      <c r="M82" s="510">
        <v>12354</v>
      </c>
      <c r="N82" s="506">
        <v>1</v>
      </c>
      <c r="O82" s="506">
        <v>174</v>
      </c>
      <c r="P82" s="510">
        <v>56</v>
      </c>
      <c r="Q82" s="510">
        <v>9724</v>
      </c>
      <c r="R82" s="548">
        <v>0.78711348551076576</v>
      </c>
      <c r="S82" s="511">
        <v>173.64285714285714</v>
      </c>
    </row>
    <row r="83" spans="1:19" ht="14.4" customHeight="1" x14ac:dyDescent="0.3">
      <c r="A83" s="505" t="s">
        <v>1541</v>
      </c>
      <c r="B83" s="506" t="s">
        <v>1542</v>
      </c>
      <c r="C83" s="506" t="s">
        <v>451</v>
      </c>
      <c r="D83" s="506" t="s">
        <v>1536</v>
      </c>
      <c r="E83" s="506" t="s">
        <v>1543</v>
      </c>
      <c r="F83" s="506" t="s">
        <v>1665</v>
      </c>
      <c r="G83" s="506" t="s">
        <v>1666</v>
      </c>
      <c r="H83" s="510">
        <v>1052</v>
      </c>
      <c r="I83" s="510">
        <v>421852</v>
      </c>
      <c r="J83" s="506">
        <v>0.97047970479704793</v>
      </c>
      <c r="K83" s="506">
        <v>401</v>
      </c>
      <c r="L83" s="510">
        <v>1084</v>
      </c>
      <c r="M83" s="510">
        <v>434684</v>
      </c>
      <c r="N83" s="506">
        <v>1</v>
      </c>
      <c r="O83" s="506">
        <v>401</v>
      </c>
      <c r="P83" s="510">
        <v>1384</v>
      </c>
      <c r="Q83" s="510">
        <v>554672</v>
      </c>
      <c r="R83" s="548">
        <v>1.2760350047390747</v>
      </c>
      <c r="S83" s="511">
        <v>400.77456647398844</v>
      </c>
    </row>
    <row r="84" spans="1:19" ht="14.4" customHeight="1" x14ac:dyDescent="0.3">
      <c r="A84" s="505" t="s">
        <v>1541</v>
      </c>
      <c r="B84" s="506" t="s">
        <v>1542</v>
      </c>
      <c r="C84" s="506" t="s">
        <v>451</v>
      </c>
      <c r="D84" s="506" t="s">
        <v>1536</v>
      </c>
      <c r="E84" s="506" t="s">
        <v>1543</v>
      </c>
      <c r="F84" s="506" t="s">
        <v>1667</v>
      </c>
      <c r="G84" s="506" t="s">
        <v>1668</v>
      </c>
      <c r="H84" s="510">
        <v>347</v>
      </c>
      <c r="I84" s="510">
        <v>226938</v>
      </c>
      <c r="J84" s="506">
        <v>0.84841075794621024</v>
      </c>
      <c r="K84" s="506">
        <v>654</v>
      </c>
      <c r="L84" s="510">
        <v>409</v>
      </c>
      <c r="M84" s="510">
        <v>267486</v>
      </c>
      <c r="N84" s="506">
        <v>1</v>
      </c>
      <c r="O84" s="506">
        <v>654</v>
      </c>
      <c r="P84" s="510">
        <v>404</v>
      </c>
      <c r="Q84" s="510">
        <v>264620</v>
      </c>
      <c r="R84" s="548">
        <v>0.98928542054537438</v>
      </c>
      <c r="S84" s="511">
        <v>655</v>
      </c>
    </row>
    <row r="85" spans="1:19" ht="14.4" customHeight="1" x14ac:dyDescent="0.3">
      <c r="A85" s="505" t="s">
        <v>1541</v>
      </c>
      <c r="B85" s="506" t="s">
        <v>1542</v>
      </c>
      <c r="C85" s="506" t="s">
        <v>451</v>
      </c>
      <c r="D85" s="506" t="s">
        <v>1536</v>
      </c>
      <c r="E85" s="506" t="s">
        <v>1543</v>
      </c>
      <c r="F85" s="506" t="s">
        <v>1667</v>
      </c>
      <c r="G85" s="506" t="s">
        <v>1669</v>
      </c>
      <c r="H85" s="510">
        <v>47</v>
      </c>
      <c r="I85" s="510">
        <v>30738</v>
      </c>
      <c r="J85" s="506">
        <v>1.4242424242424243</v>
      </c>
      <c r="K85" s="506">
        <v>654</v>
      </c>
      <c r="L85" s="510">
        <v>33</v>
      </c>
      <c r="M85" s="510">
        <v>21582</v>
      </c>
      <c r="N85" s="506">
        <v>1</v>
      </c>
      <c r="O85" s="506">
        <v>654</v>
      </c>
      <c r="P85" s="510">
        <v>25</v>
      </c>
      <c r="Q85" s="510">
        <v>16375</v>
      </c>
      <c r="R85" s="548">
        <v>0.75873413029376335</v>
      </c>
      <c r="S85" s="511">
        <v>655</v>
      </c>
    </row>
    <row r="86" spans="1:19" ht="14.4" customHeight="1" x14ac:dyDescent="0.3">
      <c r="A86" s="505" t="s">
        <v>1541</v>
      </c>
      <c r="B86" s="506" t="s">
        <v>1542</v>
      </c>
      <c r="C86" s="506" t="s">
        <v>451</v>
      </c>
      <c r="D86" s="506" t="s">
        <v>1536</v>
      </c>
      <c r="E86" s="506" t="s">
        <v>1543</v>
      </c>
      <c r="F86" s="506" t="s">
        <v>1670</v>
      </c>
      <c r="G86" s="506" t="s">
        <v>1671</v>
      </c>
      <c r="H86" s="510">
        <v>47</v>
      </c>
      <c r="I86" s="510">
        <v>30738</v>
      </c>
      <c r="J86" s="506">
        <v>1.4242424242424243</v>
      </c>
      <c r="K86" s="506">
        <v>654</v>
      </c>
      <c r="L86" s="510">
        <v>33</v>
      </c>
      <c r="M86" s="510">
        <v>21582</v>
      </c>
      <c r="N86" s="506">
        <v>1</v>
      </c>
      <c r="O86" s="506">
        <v>654</v>
      </c>
      <c r="P86" s="510">
        <v>25</v>
      </c>
      <c r="Q86" s="510">
        <v>16375</v>
      </c>
      <c r="R86" s="548">
        <v>0.75873413029376335</v>
      </c>
      <c r="S86" s="511">
        <v>655</v>
      </c>
    </row>
    <row r="87" spans="1:19" ht="14.4" customHeight="1" x14ac:dyDescent="0.3">
      <c r="A87" s="505" t="s">
        <v>1541</v>
      </c>
      <c r="B87" s="506" t="s">
        <v>1542</v>
      </c>
      <c r="C87" s="506" t="s">
        <v>451</v>
      </c>
      <c r="D87" s="506" t="s">
        <v>1536</v>
      </c>
      <c r="E87" s="506" t="s">
        <v>1543</v>
      </c>
      <c r="F87" s="506" t="s">
        <v>1670</v>
      </c>
      <c r="G87" s="506" t="s">
        <v>1672</v>
      </c>
      <c r="H87" s="510">
        <v>347</v>
      </c>
      <c r="I87" s="510">
        <v>226938</v>
      </c>
      <c r="J87" s="506">
        <v>0.84841075794621024</v>
      </c>
      <c r="K87" s="506">
        <v>654</v>
      </c>
      <c r="L87" s="510">
        <v>409</v>
      </c>
      <c r="M87" s="510">
        <v>267486</v>
      </c>
      <c r="N87" s="506">
        <v>1</v>
      </c>
      <c r="O87" s="506">
        <v>654</v>
      </c>
      <c r="P87" s="510">
        <v>404</v>
      </c>
      <c r="Q87" s="510">
        <v>264620</v>
      </c>
      <c r="R87" s="548">
        <v>0.98928542054537438</v>
      </c>
      <c r="S87" s="511">
        <v>655</v>
      </c>
    </row>
    <row r="88" spans="1:19" ht="14.4" customHeight="1" x14ac:dyDescent="0.3">
      <c r="A88" s="505" t="s">
        <v>1541</v>
      </c>
      <c r="B88" s="506" t="s">
        <v>1542</v>
      </c>
      <c r="C88" s="506" t="s">
        <v>451</v>
      </c>
      <c r="D88" s="506" t="s">
        <v>1536</v>
      </c>
      <c r="E88" s="506" t="s">
        <v>1543</v>
      </c>
      <c r="F88" s="506" t="s">
        <v>1673</v>
      </c>
      <c r="G88" s="506" t="s">
        <v>1674</v>
      </c>
      <c r="H88" s="510">
        <v>2730</v>
      </c>
      <c r="I88" s="510">
        <v>1187550</v>
      </c>
      <c r="J88" s="506">
        <v>341.25</v>
      </c>
      <c r="K88" s="506">
        <v>435</v>
      </c>
      <c r="L88" s="510">
        <v>8</v>
      </c>
      <c r="M88" s="510">
        <v>3480</v>
      </c>
      <c r="N88" s="506">
        <v>1</v>
      </c>
      <c r="O88" s="506">
        <v>435</v>
      </c>
      <c r="P88" s="510">
        <v>4</v>
      </c>
      <c r="Q88" s="510">
        <v>1884</v>
      </c>
      <c r="R88" s="548">
        <v>0.54137931034482756</v>
      </c>
      <c r="S88" s="511">
        <v>471</v>
      </c>
    </row>
    <row r="89" spans="1:19" ht="14.4" customHeight="1" x14ac:dyDescent="0.3">
      <c r="A89" s="505" t="s">
        <v>1541</v>
      </c>
      <c r="B89" s="506" t="s">
        <v>1542</v>
      </c>
      <c r="C89" s="506" t="s">
        <v>451</v>
      </c>
      <c r="D89" s="506" t="s">
        <v>1536</v>
      </c>
      <c r="E89" s="506" t="s">
        <v>1543</v>
      </c>
      <c r="F89" s="506" t="s">
        <v>1673</v>
      </c>
      <c r="G89" s="506" t="s">
        <v>1675</v>
      </c>
      <c r="H89" s="510">
        <v>24</v>
      </c>
      <c r="I89" s="510">
        <v>10440</v>
      </c>
      <c r="J89" s="506"/>
      <c r="K89" s="506">
        <v>435</v>
      </c>
      <c r="L89" s="510"/>
      <c r="M89" s="510"/>
      <c r="N89" s="506"/>
      <c r="O89" s="506"/>
      <c r="P89" s="510"/>
      <c r="Q89" s="510"/>
      <c r="R89" s="548"/>
      <c r="S89" s="511"/>
    </row>
    <row r="90" spans="1:19" ht="14.4" customHeight="1" x14ac:dyDescent="0.3">
      <c r="A90" s="505" t="s">
        <v>1541</v>
      </c>
      <c r="B90" s="506" t="s">
        <v>1542</v>
      </c>
      <c r="C90" s="506" t="s">
        <v>451</v>
      </c>
      <c r="D90" s="506" t="s">
        <v>1536</v>
      </c>
      <c r="E90" s="506" t="s">
        <v>1543</v>
      </c>
      <c r="F90" s="506" t="s">
        <v>1676</v>
      </c>
      <c r="G90" s="506" t="s">
        <v>1677</v>
      </c>
      <c r="H90" s="510">
        <v>174</v>
      </c>
      <c r="I90" s="510">
        <v>120756</v>
      </c>
      <c r="J90" s="506">
        <v>1.0357142857142858</v>
      </c>
      <c r="K90" s="506">
        <v>694</v>
      </c>
      <c r="L90" s="510">
        <v>168</v>
      </c>
      <c r="M90" s="510">
        <v>116592</v>
      </c>
      <c r="N90" s="506">
        <v>1</v>
      </c>
      <c r="O90" s="506">
        <v>694</v>
      </c>
      <c r="P90" s="510">
        <v>156</v>
      </c>
      <c r="Q90" s="510">
        <v>108420</v>
      </c>
      <c r="R90" s="548">
        <v>0.92990942774804441</v>
      </c>
      <c r="S90" s="511">
        <v>695</v>
      </c>
    </row>
    <row r="91" spans="1:19" ht="14.4" customHeight="1" x14ac:dyDescent="0.3">
      <c r="A91" s="505" t="s">
        <v>1541</v>
      </c>
      <c r="B91" s="506" t="s">
        <v>1542</v>
      </c>
      <c r="C91" s="506" t="s">
        <v>451</v>
      </c>
      <c r="D91" s="506" t="s">
        <v>1536</v>
      </c>
      <c r="E91" s="506" t="s">
        <v>1543</v>
      </c>
      <c r="F91" s="506" t="s">
        <v>1676</v>
      </c>
      <c r="G91" s="506" t="s">
        <v>1678</v>
      </c>
      <c r="H91" s="510">
        <v>45</v>
      </c>
      <c r="I91" s="510">
        <v>31230</v>
      </c>
      <c r="J91" s="506">
        <v>2.0454545454545454</v>
      </c>
      <c r="K91" s="506">
        <v>694</v>
      </c>
      <c r="L91" s="510">
        <v>22</v>
      </c>
      <c r="M91" s="510">
        <v>15268</v>
      </c>
      <c r="N91" s="506">
        <v>1</v>
      </c>
      <c r="O91" s="506">
        <v>694</v>
      </c>
      <c r="P91" s="510">
        <v>31</v>
      </c>
      <c r="Q91" s="510">
        <v>21545</v>
      </c>
      <c r="R91" s="548">
        <v>1.4111212994498297</v>
      </c>
      <c r="S91" s="511">
        <v>695</v>
      </c>
    </row>
    <row r="92" spans="1:19" ht="14.4" customHeight="1" x14ac:dyDescent="0.3">
      <c r="A92" s="505" t="s">
        <v>1541</v>
      </c>
      <c r="B92" s="506" t="s">
        <v>1542</v>
      </c>
      <c r="C92" s="506" t="s">
        <v>451</v>
      </c>
      <c r="D92" s="506" t="s">
        <v>1536</v>
      </c>
      <c r="E92" s="506" t="s">
        <v>1543</v>
      </c>
      <c r="F92" s="506" t="s">
        <v>1679</v>
      </c>
      <c r="G92" s="506" t="s">
        <v>1680</v>
      </c>
      <c r="H92" s="510">
        <v>356</v>
      </c>
      <c r="I92" s="510">
        <v>241368</v>
      </c>
      <c r="J92" s="506">
        <v>1.1827242524916943</v>
      </c>
      <c r="K92" s="506">
        <v>678</v>
      </c>
      <c r="L92" s="510">
        <v>301</v>
      </c>
      <c r="M92" s="510">
        <v>204078</v>
      </c>
      <c r="N92" s="506">
        <v>1</v>
      </c>
      <c r="O92" s="506">
        <v>678</v>
      </c>
      <c r="P92" s="510">
        <v>348</v>
      </c>
      <c r="Q92" s="510">
        <v>236223</v>
      </c>
      <c r="R92" s="548">
        <v>1.1575133037368066</v>
      </c>
      <c r="S92" s="511">
        <v>678.80172413793105</v>
      </c>
    </row>
    <row r="93" spans="1:19" ht="14.4" customHeight="1" x14ac:dyDescent="0.3">
      <c r="A93" s="505" t="s">
        <v>1541</v>
      </c>
      <c r="B93" s="506" t="s">
        <v>1542</v>
      </c>
      <c r="C93" s="506" t="s">
        <v>451</v>
      </c>
      <c r="D93" s="506" t="s">
        <v>1536</v>
      </c>
      <c r="E93" s="506" t="s">
        <v>1543</v>
      </c>
      <c r="F93" s="506" t="s">
        <v>1679</v>
      </c>
      <c r="G93" s="506" t="s">
        <v>1681</v>
      </c>
      <c r="H93" s="510">
        <v>30</v>
      </c>
      <c r="I93" s="510">
        <v>20340</v>
      </c>
      <c r="J93" s="506">
        <v>0.81081081081081086</v>
      </c>
      <c r="K93" s="506">
        <v>678</v>
      </c>
      <c r="L93" s="510">
        <v>37</v>
      </c>
      <c r="M93" s="510">
        <v>25086</v>
      </c>
      <c r="N93" s="506">
        <v>1</v>
      </c>
      <c r="O93" s="506">
        <v>678</v>
      </c>
      <c r="P93" s="510">
        <v>50</v>
      </c>
      <c r="Q93" s="510">
        <v>33933</v>
      </c>
      <c r="R93" s="548">
        <v>1.3526668261181536</v>
      </c>
      <c r="S93" s="511">
        <v>678.66</v>
      </c>
    </row>
    <row r="94" spans="1:19" ht="14.4" customHeight="1" x14ac:dyDescent="0.3">
      <c r="A94" s="505" t="s">
        <v>1541</v>
      </c>
      <c r="B94" s="506" t="s">
        <v>1542</v>
      </c>
      <c r="C94" s="506" t="s">
        <v>451</v>
      </c>
      <c r="D94" s="506" t="s">
        <v>1536</v>
      </c>
      <c r="E94" s="506" t="s">
        <v>1543</v>
      </c>
      <c r="F94" s="506" t="s">
        <v>1682</v>
      </c>
      <c r="G94" s="506" t="s">
        <v>1683</v>
      </c>
      <c r="H94" s="510">
        <v>41</v>
      </c>
      <c r="I94" s="510">
        <v>19557</v>
      </c>
      <c r="J94" s="506">
        <v>0.87234042553191493</v>
      </c>
      <c r="K94" s="506">
        <v>477</v>
      </c>
      <c r="L94" s="510">
        <v>47</v>
      </c>
      <c r="M94" s="510">
        <v>22419</v>
      </c>
      <c r="N94" s="506">
        <v>1</v>
      </c>
      <c r="O94" s="506">
        <v>477</v>
      </c>
      <c r="P94" s="510">
        <v>71</v>
      </c>
      <c r="Q94" s="510">
        <v>33915</v>
      </c>
      <c r="R94" s="548">
        <v>1.5127793389535662</v>
      </c>
      <c r="S94" s="511">
        <v>477.67605633802816</v>
      </c>
    </row>
    <row r="95" spans="1:19" ht="14.4" customHeight="1" x14ac:dyDescent="0.3">
      <c r="A95" s="505" t="s">
        <v>1541</v>
      </c>
      <c r="B95" s="506" t="s">
        <v>1542</v>
      </c>
      <c r="C95" s="506" t="s">
        <v>451</v>
      </c>
      <c r="D95" s="506" t="s">
        <v>1536</v>
      </c>
      <c r="E95" s="506" t="s">
        <v>1543</v>
      </c>
      <c r="F95" s="506" t="s">
        <v>1682</v>
      </c>
      <c r="G95" s="506" t="s">
        <v>1684</v>
      </c>
      <c r="H95" s="510">
        <v>1656</v>
      </c>
      <c r="I95" s="510">
        <v>789912</v>
      </c>
      <c r="J95" s="506">
        <v>0.9298147108366086</v>
      </c>
      <c r="K95" s="506">
        <v>477</v>
      </c>
      <c r="L95" s="510">
        <v>1781</v>
      </c>
      <c r="M95" s="510">
        <v>849537</v>
      </c>
      <c r="N95" s="506">
        <v>1</v>
      </c>
      <c r="O95" s="506">
        <v>477</v>
      </c>
      <c r="P95" s="510">
        <v>1847</v>
      </c>
      <c r="Q95" s="510">
        <v>882501</v>
      </c>
      <c r="R95" s="548">
        <v>1.038802312318357</v>
      </c>
      <c r="S95" s="511">
        <v>477.80238224147269</v>
      </c>
    </row>
    <row r="96" spans="1:19" ht="14.4" customHeight="1" x14ac:dyDescent="0.3">
      <c r="A96" s="505" t="s">
        <v>1541</v>
      </c>
      <c r="B96" s="506" t="s">
        <v>1542</v>
      </c>
      <c r="C96" s="506" t="s">
        <v>451</v>
      </c>
      <c r="D96" s="506" t="s">
        <v>1536</v>
      </c>
      <c r="E96" s="506" t="s">
        <v>1543</v>
      </c>
      <c r="F96" s="506" t="s">
        <v>1685</v>
      </c>
      <c r="G96" s="506" t="s">
        <v>1686</v>
      </c>
      <c r="H96" s="510">
        <v>419</v>
      </c>
      <c r="I96" s="510">
        <v>121929</v>
      </c>
      <c r="J96" s="506">
        <v>0.9789719626168224</v>
      </c>
      <c r="K96" s="506">
        <v>291</v>
      </c>
      <c r="L96" s="510">
        <v>428</v>
      </c>
      <c r="M96" s="510">
        <v>124548</v>
      </c>
      <c r="N96" s="506">
        <v>1</v>
      </c>
      <c r="O96" s="506">
        <v>291</v>
      </c>
      <c r="P96" s="510">
        <v>402</v>
      </c>
      <c r="Q96" s="510">
        <v>117384</v>
      </c>
      <c r="R96" s="548">
        <v>0.94248000770787166</v>
      </c>
      <c r="S96" s="511">
        <v>292</v>
      </c>
    </row>
    <row r="97" spans="1:19" ht="14.4" customHeight="1" x14ac:dyDescent="0.3">
      <c r="A97" s="505" t="s">
        <v>1541</v>
      </c>
      <c r="B97" s="506" t="s">
        <v>1542</v>
      </c>
      <c r="C97" s="506" t="s">
        <v>451</v>
      </c>
      <c r="D97" s="506" t="s">
        <v>1536</v>
      </c>
      <c r="E97" s="506" t="s">
        <v>1543</v>
      </c>
      <c r="F97" s="506" t="s">
        <v>1685</v>
      </c>
      <c r="G97" s="506" t="s">
        <v>1687</v>
      </c>
      <c r="H97" s="510">
        <v>44</v>
      </c>
      <c r="I97" s="510">
        <v>12804</v>
      </c>
      <c r="J97" s="506">
        <v>1.4666666666666666</v>
      </c>
      <c r="K97" s="506">
        <v>291</v>
      </c>
      <c r="L97" s="510">
        <v>30</v>
      </c>
      <c r="M97" s="510">
        <v>8730</v>
      </c>
      <c r="N97" s="506">
        <v>1</v>
      </c>
      <c r="O97" s="506">
        <v>291</v>
      </c>
      <c r="P97" s="510">
        <v>37</v>
      </c>
      <c r="Q97" s="510">
        <v>10804</v>
      </c>
      <c r="R97" s="548">
        <v>1.2375715922107675</v>
      </c>
      <c r="S97" s="511">
        <v>292</v>
      </c>
    </row>
    <row r="98" spans="1:19" ht="14.4" customHeight="1" x14ac:dyDescent="0.3">
      <c r="A98" s="505" t="s">
        <v>1541</v>
      </c>
      <c r="B98" s="506" t="s">
        <v>1542</v>
      </c>
      <c r="C98" s="506" t="s">
        <v>451</v>
      </c>
      <c r="D98" s="506" t="s">
        <v>1536</v>
      </c>
      <c r="E98" s="506" t="s">
        <v>1543</v>
      </c>
      <c r="F98" s="506" t="s">
        <v>1688</v>
      </c>
      <c r="G98" s="506" t="s">
        <v>1689</v>
      </c>
      <c r="H98" s="510">
        <v>339</v>
      </c>
      <c r="I98" s="510">
        <v>275607</v>
      </c>
      <c r="J98" s="506">
        <v>0.61006042897934787</v>
      </c>
      <c r="K98" s="506">
        <v>813</v>
      </c>
      <c r="L98" s="510">
        <v>555</v>
      </c>
      <c r="M98" s="510">
        <v>451770</v>
      </c>
      <c r="N98" s="506">
        <v>1</v>
      </c>
      <c r="O98" s="506">
        <v>814</v>
      </c>
      <c r="P98" s="510">
        <v>612</v>
      </c>
      <c r="Q98" s="510">
        <v>498168</v>
      </c>
      <c r="R98" s="548">
        <v>1.1027027027027028</v>
      </c>
      <c r="S98" s="511">
        <v>814</v>
      </c>
    </row>
    <row r="99" spans="1:19" ht="14.4" customHeight="1" x14ac:dyDescent="0.3">
      <c r="A99" s="505" t="s">
        <v>1541</v>
      </c>
      <c r="B99" s="506" t="s">
        <v>1542</v>
      </c>
      <c r="C99" s="506" t="s">
        <v>451</v>
      </c>
      <c r="D99" s="506" t="s">
        <v>1536</v>
      </c>
      <c r="E99" s="506" t="s">
        <v>1543</v>
      </c>
      <c r="F99" s="506" t="s">
        <v>1688</v>
      </c>
      <c r="G99" s="506" t="s">
        <v>1690</v>
      </c>
      <c r="H99" s="510">
        <v>41</v>
      </c>
      <c r="I99" s="510">
        <v>33333</v>
      </c>
      <c r="J99" s="506">
        <v>2.0474815724815727</v>
      </c>
      <c r="K99" s="506">
        <v>813</v>
      </c>
      <c r="L99" s="510">
        <v>20</v>
      </c>
      <c r="M99" s="510">
        <v>16280</v>
      </c>
      <c r="N99" s="506">
        <v>1</v>
      </c>
      <c r="O99" s="506">
        <v>814</v>
      </c>
      <c r="P99" s="510">
        <v>20</v>
      </c>
      <c r="Q99" s="510">
        <v>16280</v>
      </c>
      <c r="R99" s="548">
        <v>1</v>
      </c>
      <c r="S99" s="511">
        <v>814</v>
      </c>
    </row>
    <row r="100" spans="1:19" ht="14.4" customHeight="1" x14ac:dyDescent="0.3">
      <c r="A100" s="505" t="s">
        <v>1541</v>
      </c>
      <c r="B100" s="506" t="s">
        <v>1542</v>
      </c>
      <c r="C100" s="506" t="s">
        <v>451</v>
      </c>
      <c r="D100" s="506" t="s">
        <v>1536</v>
      </c>
      <c r="E100" s="506" t="s">
        <v>1543</v>
      </c>
      <c r="F100" s="506" t="s">
        <v>1691</v>
      </c>
      <c r="G100" s="506"/>
      <c r="H100" s="510">
        <v>251</v>
      </c>
      <c r="I100" s="510">
        <v>253761</v>
      </c>
      <c r="J100" s="506"/>
      <c r="K100" s="506">
        <v>1011</v>
      </c>
      <c r="L100" s="510"/>
      <c r="M100" s="510"/>
      <c r="N100" s="506"/>
      <c r="O100" s="506"/>
      <c r="P100" s="510"/>
      <c r="Q100" s="510"/>
      <c r="R100" s="548"/>
      <c r="S100" s="511"/>
    </row>
    <row r="101" spans="1:19" ht="14.4" customHeight="1" x14ac:dyDescent="0.3">
      <c r="A101" s="505" t="s">
        <v>1541</v>
      </c>
      <c r="B101" s="506" t="s">
        <v>1542</v>
      </c>
      <c r="C101" s="506" t="s">
        <v>451</v>
      </c>
      <c r="D101" s="506" t="s">
        <v>1536</v>
      </c>
      <c r="E101" s="506" t="s">
        <v>1543</v>
      </c>
      <c r="F101" s="506" t="s">
        <v>1691</v>
      </c>
      <c r="G101" s="506" t="s">
        <v>1692</v>
      </c>
      <c r="H101" s="510">
        <v>2686</v>
      </c>
      <c r="I101" s="510">
        <v>2715546</v>
      </c>
      <c r="J101" s="506">
        <v>335.41823122529644</v>
      </c>
      <c r="K101" s="506">
        <v>1011</v>
      </c>
      <c r="L101" s="510">
        <v>8</v>
      </c>
      <c r="M101" s="510">
        <v>8096</v>
      </c>
      <c r="N101" s="506">
        <v>1</v>
      </c>
      <c r="O101" s="506">
        <v>1012</v>
      </c>
      <c r="P101" s="510"/>
      <c r="Q101" s="510"/>
      <c r="R101" s="548"/>
      <c r="S101" s="511"/>
    </row>
    <row r="102" spans="1:19" ht="14.4" customHeight="1" x14ac:dyDescent="0.3">
      <c r="A102" s="505" t="s">
        <v>1541</v>
      </c>
      <c r="B102" s="506" t="s">
        <v>1542</v>
      </c>
      <c r="C102" s="506" t="s">
        <v>451</v>
      </c>
      <c r="D102" s="506" t="s">
        <v>1536</v>
      </c>
      <c r="E102" s="506" t="s">
        <v>1543</v>
      </c>
      <c r="F102" s="506" t="s">
        <v>1693</v>
      </c>
      <c r="G102" s="506" t="s">
        <v>1694</v>
      </c>
      <c r="H102" s="510">
        <v>3226</v>
      </c>
      <c r="I102" s="510">
        <v>541968</v>
      </c>
      <c r="J102" s="506">
        <v>1</v>
      </c>
      <c r="K102" s="506">
        <v>168</v>
      </c>
      <c r="L102" s="510">
        <v>3226</v>
      </c>
      <c r="M102" s="510">
        <v>541968</v>
      </c>
      <c r="N102" s="506">
        <v>1</v>
      </c>
      <c r="O102" s="506">
        <v>168</v>
      </c>
      <c r="P102" s="510">
        <v>3496</v>
      </c>
      <c r="Q102" s="510">
        <v>586663</v>
      </c>
      <c r="R102" s="548">
        <v>1.0824679685885514</v>
      </c>
      <c r="S102" s="511">
        <v>167.80978260869566</v>
      </c>
    </row>
    <row r="103" spans="1:19" ht="14.4" customHeight="1" x14ac:dyDescent="0.3">
      <c r="A103" s="505" t="s">
        <v>1541</v>
      </c>
      <c r="B103" s="506" t="s">
        <v>1542</v>
      </c>
      <c r="C103" s="506" t="s">
        <v>451</v>
      </c>
      <c r="D103" s="506" t="s">
        <v>1536</v>
      </c>
      <c r="E103" s="506" t="s">
        <v>1543</v>
      </c>
      <c r="F103" s="506" t="s">
        <v>1693</v>
      </c>
      <c r="G103" s="506" t="s">
        <v>1695</v>
      </c>
      <c r="H103" s="510">
        <v>39</v>
      </c>
      <c r="I103" s="510">
        <v>6552</v>
      </c>
      <c r="J103" s="506">
        <v>1.0263157894736843</v>
      </c>
      <c r="K103" s="506">
        <v>168</v>
      </c>
      <c r="L103" s="510">
        <v>38</v>
      </c>
      <c r="M103" s="510">
        <v>6384</v>
      </c>
      <c r="N103" s="506">
        <v>1</v>
      </c>
      <c r="O103" s="506">
        <v>168</v>
      </c>
      <c r="P103" s="510">
        <v>60</v>
      </c>
      <c r="Q103" s="510">
        <v>10062</v>
      </c>
      <c r="R103" s="548">
        <v>1.5761278195488722</v>
      </c>
      <c r="S103" s="511">
        <v>167.7</v>
      </c>
    </row>
    <row r="104" spans="1:19" ht="14.4" customHeight="1" x14ac:dyDescent="0.3">
      <c r="A104" s="505" t="s">
        <v>1541</v>
      </c>
      <c r="B104" s="506" t="s">
        <v>1542</v>
      </c>
      <c r="C104" s="506" t="s">
        <v>451</v>
      </c>
      <c r="D104" s="506" t="s">
        <v>1536</v>
      </c>
      <c r="E104" s="506" t="s">
        <v>1543</v>
      </c>
      <c r="F104" s="506" t="s">
        <v>1696</v>
      </c>
      <c r="G104" s="506" t="s">
        <v>1697</v>
      </c>
      <c r="H104" s="510">
        <v>280</v>
      </c>
      <c r="I104" s="510">
        <v>239120</v>
      </c>
      <c r="J104" s="506">
        <v>1.0294117647058822</v>
      </c>
      <c r="K104" s="506">
        <v>854</v>
      </c>
      <c r="L104" s="510">
        <v>272</v>
      </c>
      <c r="M104" s="510">
        <v>232288</v>
      </c>
      <c r="N104" s="506">
        <v>1</v>
      </c>
      <c r="O104" s="506">
        <v>854</v>
      </c>
      <c r="P104" s="510">
        <v>353</v>
      </c>
      <c r="Q104" s="510">
        <v>301462</v>
      </c>
      <c r="R104" s="548">
        <v>1.2977941176470589</v>
      </c>
      <c r="S104" s="511">
        <v>854</v>
      </c>
    </row>
    <row r="105" spans="1:19" ht="14.4" customHeight="1" x14ac:dyDescent="0.3">
      <c r="A105" s="505" t="s">
        <v>1541</v>
      </c>
      <c r="B105" s="506" t="s">
        <v>1542</v>
      </c>
      <c r="C105" s="506" t="s">
        <v>451</v>
      </c>
      <c r="D105" s="506" t="s">
        <v>1536</v>
      </c>
      <c r="E105" s="506" t="s">
        <v>1543</v>
      </c>
      <c r="F105" s="506" t="s">
        <v>1698</v>
      </c>
      <c r="G105" s="506" t="s">
        <v>1699</v>
      </c>
      <c r="H105" s="510">
        <v>266</v>
      </c>
      <c r="I105" s="510">
        <v>152684</v>
      </c>
      <c r="J105" s="506">
        <v>0.97435897435897434</v>
      </c>
      <c r="K105" s="506">
        <v>574</v>
      </c>
      <c r="L105" s="510">
        <v>273</v>
      </c>
      <c r="M105" s="510">
        <v>156702</v>
      </c>
      <c r="N105" s="506">
        <v>1</v>
      </c>
      <c r="O105" s="506">
        <v>574</v>
      </c>
      <c r="P105" s="510">
        <v>337</v>
      </c>
      <c r="Q105" s="510">
        <v>193369</v>
      </c>
      <c r="R105" s="548">
        <v>1.233991908207936</v>
      </c>
      <c r="S105" s="511">
        <v>573.79525222551933</v>
      </c>
    </row>
    <row r="106" spans="1:19" ht="14.4" customHeight="1" x14ac:dyDescent="0.3">
      <c r="A106" s="505" t="s">
        <v>1541</v>
      </c>
      <c r="B106" s="506" t="s">
        <v>1542</v>
      </c>
      <c r="C106" s="506" t="s">
        <v>451</v>
      </c>
      <c r="D106" s="506" t="s">
        <v>1536</v>
      </c>
      <c r="E106" s="506" t="s">
        <v>1543</v>
      </c>
      <c r="F106" s="506" t="s">
        <v>1700</v>
      </c>
      <c r="G106" s="506"/>
      <c r="H106" s="510">
        <v>1134</v>
      </c>
      <c r="I106" s="510">
        <v>2601396</v>
      </c>
      <c r="J106" s="506">
        <v>0.85023944275141494</v>
      </c>
      <c r="K106" s="506">
        <v>2294</v>
      </c>
      <c r="L106" s="510">
        <v>1332</v>
      </c>
      <c r="M106" s="510">
        <v>3059604</v>
      </c>
      <c r="N106" s="506">
        <v>1</v>
      </c>
      <c r="O106" s="506">
        <v>2297</v>
      </c>
      <c r="P106" s="510"/>
      <c r="Q106" s="510"/>
      <c r="R106" s="548"/>
      <c r="S106" s="511"/>
    </row>
    <row r="107" spans="1:19" ht="14.4" customHeight="1" x14ac:dyDescent="0.3">
      <c r="A107" s="505" t="s">
        <v>1541</v>
      </c>
      <c r="B107" s="506" t="s">
        <v>1542</v>
      </c>
      <c r="C107" s="506" t="s">
        <v>451</v>
      </c>
      <c r="D107" s="506" t="s">
        <v>1536</v>
      </c>
      <c r="E107" s="506" t="s">
        <v>1543</v>
      </c>
      <c r="F107" s="506" t="s">
        <v>1700</v>
      </c>
      <c r="G107" s="506" t="s">
        <v>1701</v>
      </c>
      <c r="H107" s="510">
        <v>267</v>
      </c>
      <c r="I107" s="510">
        <v>612498</v>
      </c>
      <c r="J107" s="506">
        <v>0.33796107006824905</v>
      </c>
      <c r="K107" s="506">
        <v>2294</v>
      </c>
      <c r="L107" s="510">
        <v>789</v>
      </c>
      <c r="M107" s="510">
        <v>1812333</v>
      </c>
      <c r="N107" s="506">
        <v>1</v>
      </c>
      <c r="O107" s="506">
        <v>2297</v>
      </c>
      <c r="P107" s="510"/>
      <c r="Q107" s="510"/>
      <c r="R107" s="548"/>
      <c r="S107" s="511"/>
    </row>
    <row r="108" spans="1:19" ht="14.4" customHeight="1" x14ac:dyDescent="0.3">
      <c r="A108" s="505" t="s">
        <v>1541</v>
      </c>
      <c r="B108" s="506" t="s">
        <v>1542</v>
      </c>
      <c r="C108" s="506" t="s">
        <v>451</v>
      </c>
      <c r="D108" s="506" t="s">
        <v>1536</v>
      </c>
      <c r="E108" s="506" t="s">
        <v>1543</v>
      </c>
      <c r="F108" s="506" t="s">
        <v>1702</v>
      </c>
      <c r="G108" s="506" t="s">
        <v>1703</v>
      </c>
      <c r="H108" s="510">
        <v>1165</v>
      </c>
      <c r="I108" s="510">
        <v>217855</v>
      </c>
      <c r="J108" s="506">
        <v>1.2540365984930033</v>
      </c>
      <c r="K108" s="506">
        <v>187</v>
      </c>
      <c r="L108" s="510">
        <v>929</v>
      </c>
      <c r="M108" s="510">
        <v>173723</v>
      </c>
      <c r="N108" s="506">
        <v>1</v>
      </c>
      <c r="O108" s="506">
        <v>187</v>
      </c>
      <c r="P108" s="510">
        <v>791</v>
      </c>
      <c r="Q108" s="510">
        <v>147917</v>
      </c>
      <c r="R108" s="548">
        <v>0.85145317545748112</v>
      </c>
      <c r="S108" s="511">
        <v>187</v>
      </c>
    </row>
    <row r="109" spans="1:19" ht="14.4" customHeight="1" x14ac:dyDescent="0.3">
      <c r="A109" s="505" t="s">
        <v>1541</v>
      </c>
      <c r="B109" s="506" t="s">
        <v>1542</v>
      </c>
      <c r="C109" s="506" t="s">
        <v>451</v>
      </c>
      <c r="D109" s="506" t="s">
        <v>1536</v>
      </c>
      <c r="E109" s="506" t="s">
        <v>1543</v>
      </c>
      <c r="F109" s="506" t="s">
        <v>1702</v>
      </c>
      <c r="G109" s="506" t="s">
        <v>1704</v>
      </c>
      <c r="H109" s="510">
        <v>56</v>
      </c>
      <c r="I109" s="510">
        <v>10472</v>
      </c>
      <c r="J109" s="506">
        <v>0.82352941176470584</v>
      </c>
      <c r="K109" s="506">
        <v>187</v>
      </c>
      <c r="L109" s="510">
        <v>68</v>
      </c>
      <c r="M109" s="510">
        <v>12716</v>
      </c>
      <c r="N109" s="506">
        <v>1</v>
      </c>
      <c r="O109" s="506">
        <v>187</v>
      </c>
      <c r="P109" s="510">
        <v>83</v>
      </c>
      <c r="Q109" s="510">
        <v>15521</v>
      </c>
      <c r="R109" s="548">
        <v>1.2205882352941178</v>
      </c>
      <c r="S109" s="511">
        <v>187</v>
      </c>
    </row>
    <row r="110" spans="1:19" ht="14.4" customHeight="1" x14ac:dyDescent="0.3">
      <c r="A110" s="505" t="s">
        <v>1541</v>
      </c>
      <c r="B110" s="506" t="s">
        <v>1542</v>
      </c>
      <c r="C110" s="506" t="s">
        <v>451</v>
      </c>
      <c r="D110" s="506" t="s">
        <v>1536</v>
      </c>
      <c r="E110" s="506" t="s">
        <v>1543</v>
      </c>
      <c r="F110" s="506" t="s">
        <v>1705</v>
      </c>
      <c r="G110" s="506" t="s">
        <v>1706</v>
      </c>
      <c r="H110" s="510">
        <v>20452</v>
      </c>
      <c r="I110" s="510">
        <v>11780352</v>
      </c>
      <c r="J110" s="506">
        <v>1.127950584601809</v>
      </c>
      <c r="K110" s="506">
        <v>576</v>
      </c>
      <c r="L110" s="510">
        <v>18132</v>
      </c>
      <c r="M110" s="510">
        <v>10444032</v>
      </c>
      <c r="N110" s="506">
        <v>1</v>
      </c>
      <c r="O110" s="506">
        <v>576</v>
      </c>
      <c r="P110" s="510">
        <v>18755</v>
      </c>
      <c r="Q110" s="510">
        <v>10799339</v>
      </c>
      <c r="R110" s="548">
        <v>1.0340200987511337</v>
      </c>
      <c r="S110" s="511">
        <v>575.81119701412956</v>
      </c>
    </row>
    <row r="111" spans="1:19" ht="14.4" customHeight="1" x14ac:dyDescent="0.3">
      <c r="A111" s="505" t="s">
        <v>1541</v>
      </c>
      <c r="B111" s="506" t="s">
        <v>1542</v>
      </c>
      <c r="C111" s="506" t="s">
        <v>451</v>
      </c>
      <c r="D111" s="506" t="s">
        <v>1536</v>
      </c>
      <c r="E111" s="506" t="s">
        <v>1543</v>
      </c>
      <c r="F111" s="506" t="s">
        <v>1707</v>
      </c>
      <c r="G111" s="506" t="s">
        <v>1708</v>
      </c>
      <c r="H111" s="510">
        <v>334</v>
      </c>
      <c r="I111" s="510">
        <v>59786</v>
      </c>
      <c r="J111" s="506">
        <v>2.693548387096774</v>
      </c>
      <c r="K111" s="506">
        <v>179</v>
      </c>
      <c r="L111" s="510">
        <v>124</v>
      </c>
      <c r="M111" s="510">
        <v>22196</v>
      </c>
      <c r="N111" s="506">
        <v>1</v>
      </c>
      <c r="O111" s="506">
        <v>179</v>
      </c>
      <c r="P111" s="510"/>
      <c r="Q111" s="510"/>
      <c r="R111" s="548"/>
      <c r="S111" s="511"/>
    </row>
    <row r="112" spans="1:19" ht="14.4" customHeight="1" x14ac:dyDescent="0.3">
      <c r="A112" s="505" t="s">
        <v>1541</v>
      </c>
      <c r="B112" s="506" t="s">
        <v>1542</v>
      </c>
      <c r="C112" s="506" t="s">
        <v>451</v>
      </c>
      <c r="D112" s="506" t="s">
        <v>1536</v>
      </c>
      <c r="E112" s="506" t="s">
        <v>1543</v>
      </c>
      <c r="F112" s="506" t="s">
        <v>1709</v>
      </c>
      <c r="G112" s="506" t="s">
        <v>1710</v>
      </c>
      <c r="H112" s="510">
        <v>47</v>
      </c>
      <c r="I112" s="510">
        <v>65753</v>
      </c>
      <c r="J112" s="506">
        <v>1.4242424242424243</v>
      </c>
      <c r="K112" s="506">
        <v>1399</v>
      </c>
      <c r="L112" s="510">
        <v>33</v>
      </c>
      <c r="M112" s="510">
        <v>46167</v>
      </c>
      <c r="N112" s="506">
        <v>1</v>
      </c>
      <c r="O112" s="506">
        <v>1399</v>
      </c>
      <c r="P112" s="510">
        <v>25</v>
      </c>
      <c r="Q112" s="510">
        <v>34993</v>
      </c>
      <c r="R112" s="548">
        <v>0.75796564645742626</v>
      </c>
      <c r="S112" s="511">
        <v>1399.72</v>
      </c>
    </row>
    <row r="113" spans="1:19" ht="14.4" customHeight="1" x14ac:dyDescent="0.3">
      <c r="A113" s="505" t="s">
        <v>1541</v>
      </c>
      <c r="B113" s="506" t="s">
        <v>1542</v>
      </c>
      <c r="C113" s="506" t="s">
        <v>451</v>
      </c>
      <c r="D113" s="506" t="s">
        <v>1536</v>
      </c>
      <c r="E113" s="506" t="s">
        <v>1543</v>
      </c>
      <c r="F113" s="506" t="s">
        <v>1709</v>
      </c>
      <c r="G113" s="506" t="s">
        <v>1711</v>
      </c>
      <c r="H113" s="510">
        <v>347</v>
      </c>
      <c r="I113" s="510">
        <v>485453</v>
      </c>
      <c r="J113" s="506">
        <v>0.84841075794621024</v>
      </c>
      <c r="K113" s="506">
        <v>1399</v>
      </c>
      <c r="L113" s="510">
        <v>409</v>
      </c>
      <c r="M113" s="510">
        <v>572191</v>
      </c>
      <c r="N113" s="506">
        <v>1</v>
      </c>
      <c r="O113" s="506">
        <v>1399</v>
      </c>
      <c r="P113" s="510">
        <v>404</v>
      </c>
      <c r="Q113" s="510">
        <v>565524</v>
      </c>
      <c r="R113" s="548">
        <v>0.98834829628568088</v>
      </c>
      <c r="S113" s="511">
        <v>1399.8118811881188</v>
      </c>
    </row>
    <row r="114" spans="1:19" ht="14.4" customHeight="1" x14ac:dyDescent="0.3">
      <c r="A114" s="505" t="s">
        <v>1541</v>
      </c>
      <c r="B114" s="506" t="s">
        <v>1542</v>
      </c>
      <c r="C114" s="506" t="s">
        <v>451</v>
      </c>
      <c r="D114" s="506" t="s">
        <v>1536</v>
      </c>
      <c r="E114" s="506" t="s">
        <v>1543</v>
      </c>
      <c r="F114" s="506" t="s">
        <v>1712</v>
      </c>
      <c r="G114" s="506" t="s">
        <v>1713</v>
      </c>
      <c r="H114" s="510">
        <v>26</v>
      </c>
      <c r="I114" s="510">
        <v>26572</v>
      </c>
      <c r="J114" s="506">
        <v>0.68421052631578949</v>
      </c>
      <c r="K114" s="506">
        <v>1022</v>
      </c>
      <c r="L114" s="510">
        <v>38</v>
      </c>
      <c r="M114" s="510">
        <v>38836</v>
      </c>
      <c r="N114" s="506">
        <v>1</v>
      </c>
      <c r="O114" s="506">
        <v>1022</v>
      </c>
      <c r="P114" s="510">
        <v>25</v>
      </c>
      <c r="Q114" s="510">
        <v>25573</v>
      </c>
      <c r="R114" s="548">
        <v>0.65848697085178698</v>
      </c>
      <c r="S114" s="511">
        <v>1022.92</v>
      </c>
    </row>
    <row r="115" spans="1:19" ht="14.4" customHeight="1" x14ac:dyDescent="0.3">
      <c r="A115" s="505" t="s">
        <v>1541</v>
      </c>
      <c r="B115" s="506" t="s">
        <v>1542</v>
      </c>
      <c r="C115" s="506" t="s">
        <v>451</v>
      </c>
      <c r="D115" s="506" t="s">
        <v>1536</v>
      </c>
      <c r="E115" s="506" t="s">
        <v>1543</v>
      </c>
      <c r="F115" s="506" t="s">
        <v>1714</v>
      </c>
      <c r="G115" s="506" t="s">
        <v>1715</v>
      </c>
      <c r="H115" s="510">
        <v>9</v>
      </c>
      <c r="I115" s="510">
        <v>1710</v>
      </c>
      <c r="J115" s="506">
        <v>0.81818181818181823</v>
      </c>
      <c r="K115" s="506">
        <v>190</v>
      </c>
      <c r="L115" s="510">
        <v>11</v>
      </c>
      <c r="M115" s="510">
        <v>2090</v>
      </c>
      <c r="N115" s="506">
        <v>1</v>
      </c>
      <c r="O115" s="506">
        <v>190</v>
      </c>
      <c r="P115" s="510">
        <v>10</v>
      </c>
      <c r="Q115" s="510">
        <v>1898</v>
      </c>
      <c r="R115" s="548">
        <v>0.90813397129186602</v>
      </c>
      <c r="S115" s="511">
        <v>189.8</v>
      </c>
    </row>
    <row r="116" spans="1:19" ht="14.4" customHeight="1" x14ac:dyDescent="0.3">
      <c r="A116" s="505" t="s">
        <v>1541</v>
      </c>
      <c r="B116" s="506" t="s">
        <v>1542</v>
      </c>
      <c r="C116" s="506" t="s">
        <v>451</v>
      </c>
      <c r="D116" s="506" t="s">
        <v>1536</v>
      </c>
      <c r="E116" s="506" t="s">
        <v>1543</v>
      </c>
      <c r="F116" s="506" t="s">
        <v>1714</v>
      </c>
      <c r="G116" s="506" t="s">
        <v>1716</v>
      </c>
      <c r="H116" s="510">
        <v>295</v>
      </c>
      <c r="I116" s="510">
        <v>56050</v>
      </c>
      <c r="J116" s="506">
        <v>0.9966216216216216</v>
      </c>
      <c r="K116" s="506">
        <v>190</v>
      </c>
      <c r="L116" s="510">
        <v>296</v>
      </c>
      <c r="M116" s="510">
        <v>56240</v>
      </c>
      <c r="N116" s="506">
        <v>1</v>
      </c>
      <c r="O116" s="506">
        <v>190</v>
      </c>
      <c r="P116" s="510">
        <v>370</v>
      </c>
      <c r="Q116" s="510">
        <v>70241</v>
      </c>
      <c r="R116" s="548">
        <v>1.2489509246088193</v>
      </c>
      <c r="S116" s="511">
        <v>189.84054054054053</v>
      </c>
    </row>
    <row r="117" spans="1:19" ht="14.4" customHeight="1" x14ac:dyDescent="0.3">
      <c r="A117" s="505" t="s">
        <v>1541</v>
      </c>
      <c r="B117" s="506" t="s">
        <v>1542</v>
      </c>
      <c r="C117" s="506" t="s">
        <v>451</v>
      </c>
      <c r="D117" s="506" t="s">
        <v>1536</v>
      </c>
      <c r="E117" s="506" t="s">
        <v>1543</v>
      </c>
      <c r="F117" s="506" t="s">
        <v>1717</v>
      </c>
      <c r="G117" s="506" t="s">
        <v>1718</v>
      </c>
      <c r="H117" s="510">
        <v>339</v>
      </c>
      <c r="I117" s="510">
        <v>275607</v>
      </c>
      <c r="J117" s="506">
        <v>0.61006042897934787</v>
      </c>
      <c r="K117" s="506">
        <v>813</v>
      </c>
      <c r="L117" s="510">
        <v>555</v>
      </c>
      <c r="M117" s="510">
        <v>451770</v>
      </c>
      <c r="N117" s="506">
        <v>1</v>
      </c>
      <c r="O117" s="506">
        <v>814</v>
      </c>
      <c r="P117" s="510">
        <v>612</v>
      </c>
      <c r="Q117" s="510">
        <v>498168</v>
      </c>
      <c r="R117" s="548">
        <v>1.1027027027027028</v>
      </c>
      <c r="S117" s="511">
        <v>814</v>
      </c>
    </row>
    <row r="118" spans="1:19" ht="14.4" customHeight="1" x14ac:dyDescent="0.3">
      <c r="A118" s="505" t="s">
        <v>1541</v>
      </c>
      <c r="B118" s="506" t="s">
        <v>1542</v>
      </c>
      <c r="C118" s="506" t="s">
        <v>451</v>
      </c>
      <c r="D118" s="506" t="s">
        <v>1536</v>
      </c>
      <c r="E118" s="506" t="s">
        <v>1543</v>
      </c>
      <c r="F118" s="506" t="s">
        <v>1717</v>
      </c>
      <c r="G118" s="506" t="s">
        <v>1719</v>
      </c>
      <c r="H118" s="510">
        <v>41</v>
      </c>
      <c r="I118" s="510">
        <v>33333</v>
      </c>
      <c r="J118" s="506">
        <v>2.0474815724815727</v>
      </c>
      <c r="K118" s="506">
        <v>813</v>
      </c>
      <c r="L118" s="510">
        <v>20</v>
      </c>
      <c r="M118" s="510">
        <v>16280</v>
      </c>
      <c r="N118" s="506">
        <v>1</v>
      </c>
      <c r="O118" s="506">
        <v>814</v>
      </c>
      <c r="P118" s="510">
        <v>20</v>
      </c>
      <c r="Q118" s="510">
        <v>16280</v>
      </c>
      <c r="R118" s="548">
        <v>1</v>
      </c>
      <c r="S118" s="511">
        <v>814</v>
      </c>
    </row>
    <row r="119" spans="1:19" ht="14.4" customHeight="1" x14ac:dyDescent="0.3">
      <c r="A119" s="505" t="s">
        <v>1541</v>
      </c>
      <c r="B119" s="506" t="s">
        <v>1542</v>
      </c>
      <c r="C119" s="506" t="s">
        <v>451</v>
      </c>
      <c r="D119" s="506" t="s">
        <v>1536</v>
      </c>
      <c r="E119" s="506" t="s">
        <v>1543</v>
      </c>
      <c r="F119" s="506" t="s">
        <v>1720</v>
      </c>
      <c r="G119" s="506" t="s">
        <v>1721</v>
      </c>
      <c r="H119" s="510">
        <v>7</v>
      </c>
      <c r="I119" s="510">
        <v>2359</v>
      </c>
      <c r="J119" s="506">
        <v>1.7448224852071006</v>
      </c>
      <c r="K119" s="506">
        <v>337</v>
      </c>
      <c r="L119" s="510">
        <v>4</v>
      </c>
      <c r="M119" s="510">
        <v>1352</v>
      </c>
      <c r="N119" s="506">
        <v>1</v>
      </c>
      <c r="O119" s="506">
        <v>338</v>
      </c>
      <c r="P119" s="510">
        <v>3</v>
      </c>
      <c r="Q119" s="510">
        <v>1017</v>
      </c>
      <c r="R119" s="548">
        <v>0.75221893491124259</v>
      </c>
      <c r="S119" s="511">
        <v>339</v>
      </c>
    </row>
    <row r="120" spans="1:19" ht="14.4" customHeight="1" x14ac:dyDescent="0.3">
      <c r="A120" s="505" t="s">
        <v>1541</v>
      </c>
      <c r="B120" s="506" t="s">
        <v>1542</v>
      </c>
      <c r="C120" s="506" t="s">
        <v>451</v>
      </c>
      <c r="D120" s="506" t="s">
        <v>1536</v>
      </c>
      <c r="E120" s="506" t="s">
        <v>1543</v>
      </c>
      <c r="F120" s="506" t="s">
        <v>1720</v>
      </c>
      <c r="G120" s="506" t="s">
        <v>1722</v>
      </c>
      <c r="H120" s="510"/>
      <c r="I120" s="510"/>
      <c r="J120" s="506"/>
      <c r="K120" s="506"/>
      <c r="L120" s="510"/>
      <c r="M120" s="510"/>
      <c r="N120" s="506"/>
      <c r="O120" s="506"/>
      <c r="P120" s="510">
        <v>2</v>
      </c>
      <c r="Q120" s="510">
        <v>678</v>
      </c>
      <c r="R120" s="548"/>
      <c r="S120" s="511">
        <v>339</v>
      </c>
    </row>
    <row r="121" spans="1:19" ht="14.4" customHeight="1" x14ac:dyDescent="0.3">
      <c r="A121" s="505" t="s">
        <v>1541</v>
      </c>
      <c r="B121" s="506" t="s">
        <v>1542</v>
      </c>
      <c r="C121" s="506" t="s">
        <v>451</v>
      </c>
      <c r="D121" s="506" t="s">
        <v>1536</v>
      </c>
      <c r="E121" s="506" t="s">
        <v>1543</v>
      </c>
      <c r="F121" s="506" t="s">
        <v>1723</v>
      </c>
      <c r="G121" s="506" t="s">
        <v>1724</v>
      </c>
      <c r="H121" s="510">
        <v>21</v>
      </c>
      <c r="I121" s="510">
        <v>5460</v>
      </c>
      <c r="J121" s="506">
        <v>1.5</v>
      </c>
      <c r="K121" s="506">
        <v>260</v>
      </c>
      <c r="L121" s="510">
        <v>14</v>
      </c>
      <c r="M121" s="510">
        <v>3640</v>
      </c>
      <c r="N121" s="506">
        <v>1</v>
      </c>
      <c r="O121" s="506">
        <v>260</v>
      </c>
      <c r="P121" s="510">
        <v>26</v>
      </c>
      <c r="Q121" s="510">
        <v>6786</v>
      </c>
      <c r="R121" s="548">
        <v>1.8642857142857143</v>
      </c>
      <c r="S121" s="511">
        <v>261</v>
      </c>
    </row>
    <row r="122" spans="1:19" ht="14.4" customHeight="1" x14ac:dyDescent="0.3">
      <c r="A122" s="505" t="s">
        <v>1541</v>
      </c>
      <c r="B122" s="506" t="s">
        <v>1542</v>
      </c>
      <c r="C122" s="506" t="s">
        <v>451</v>
      </c>
      <c r="D122" s="506" t="s">
        <v>1536</v>
      </c>
      <c r="E122" s="506" t="s">
        <v>1543</v>
      </c>
      <c r="F122" s="506" t="s">
        <v>1723</v>
      </c>
      <c r="G122" s="506" t="s">
        <v>1725</v>
      </c>
      <c r="H122" s="510">
        <v>12</v>
      </c>
      <c r="I122" s="510">
        <v>3120</v>
      </c>
      <c r="J122" s="506">
        <v>0.8</v>
      </c>
      <c r="K122" s="506">
        <v>260</v>
      </c>
      <c r="L122" s="510">
        <v>15</v>
      </c>
      <c r="M122" s="510">
        <v>3900</v>
      </c>
      <c r="N122" s="506">
        <v>1</v>
      </c>
      <c r="O122" s="506">
        <v>260</v>
      </c>
      <c r="P122" s="510">
        <v>17</v>
      </c>
      <c r="Q122" s="510">
        <v>4437</v>
      </c>
      <c r="R122" s="548">
        <v>1.1376923076923078</v>
      </c>
      <c r="S122" s="511">
        <v>261</v>
      </c>
    </row>
    <row r="123" spans="1:19" ht="14.4" customHeight="1" x14ac:dyDescent="0.3">
      <c r="A123" s="505" t="s">
        <v>1541</v>
      </c>
      <c r="B123" s="506" t="s">
        <v>1542</v>
      </c>
      <c r="C123" s="506" t="s">
        <v>451</v>
      </c>
      <c r="D123" s="506" t="s">
        <v>1536</v>
      </c>
      <c r="E123" s="506" t="s">
        <v>1543</v>
      </c>
      <c r="F123" s="506" t="s">
        <v>1726</v>
      </c>
      <c r="G123" s="506" t="s">
        <v>1618</v>
      </c>
      <c r="H123" s="510">
        <v>49</v>
      </c>
      <c r="I123" s="510">
        <v>118923</v>
      </c>
      <c r="J123" s="506">
        <v>1.2250000000000001</v>
      </c>
      <c r="K123" s="506">
        <v>2427</v>
      </c>
      <c r="L123" s="510">
        <v>40</v>
      </c>
      <c r="M123" s="510">
        <v>97080</v>
      </c>
      <c r="N123" s="506">
        <v>1</v>
      </c>
      <c r="O123" s="506">
        <v>2427</v>
      </c>
      <c r="P123" s="510"/>
      <c r="Q123" s="510"/>
      <c r="R123" s="548"/>
      <c r="S123" s="511"/>
    </row>
    <row r="124" spans="1:19" ht="14.4" customHeight="1" x14ac:dyDescent="0.3">
      <c r="A124" s="505" t="s">
        <v>1541</v>
      </c>
      <c r="B124" s="506" t="s">
        <v>1542</v>
      </c>
      <c r="C124" s="506" t="s">
        <v>451</v>
      </c>
      <c r="D124" s="506" t="s">
        <v>1536</v>
      </c>
      <c r="E124" s="506" t="s">
        <v>1543</v>
      </c>
      <c r="F124" s="506" t="s">
        <v>1727</v>
      </c>
      <c r="G124" s="506" t="s">
        <v>1728</v>
      </c>
      <c r="H124" s="510">
        <v>73</v>
      </c>
      <c r="I124" s="510">
        <v>297986</v>
      </c>
      <c r="J124" s="506">
        <v>0.91205313418217437</v>
      </c>
      <c r="K124" s="506">
        <v>4082</v>
      </c>
      <c r="L124" s="510">
        <v>80</v>
      </c>
      <c r="M124" s="510">
        <v>326720</v>
      </c>
      <c r="N124" s="506">
        <v>1</v>
      </c>
      <c r="O124" s="506">
        <v>4084</v>
      </c>
      <c r="P124" s="510">
        <v>129</v>
      </c>
      <c r="Q124" s="510">
        <v>527223</v>
      </c>
      <c r="R124" s="548">
        <v>1.613684500489716</v>
      </c>
      <c r="S124" s="511">
        <v>4087</v>
      </c>
    </row>
    <row r="125" spans="1:19" ht="14.4" customHeight="1" x14ac:dyDescent="0.3">
      <c r="A125" s="505" t="s">
        <v>1541</v>
      </c>
      <c r="B125" s="506" t="s">
        <v>1542</v>
      </c>
      <c r="C125" s="506" t="s">
        <v>451</v>
      </c>
      <c r="D125" s="506" t="s">
        <v>1536</v>
      </c>
      <c r="E125" s="506" t="s">
        <v>1543</v>
      </c>
      <c r="F125" s="506" t="s">
        <v>1729</v>
      </c>
      <c r="G125" s="506" t="s">
        <v>1730</v>
      </c>
      <c r="H125" s="510">
        <v>1</v>
      </c>
      <c r="I125" s="510">
        <v>3456</v>
      </c>
      <c r="J125" s="506">
        <v>0.33304423243712056</v>
      </c>
      <c r="K125" s="506">
        <v>3456</v>
      </c>
      <c r="L125" s="510">
        <v>3</v>
      </c>
      <c r="M125" s="510">
        <v>10377</v>
      </c>
      <c r="N125" s="506">
        <v>1</v>
      </c>
      <c r="O125" s="506">
        <v>3459</v>
      </c>
      <c r="P125" s="510">
        <v>9</v>
      </c>
      <c r="Q125" s="510">
        <v>31176</v>
      </c>
      <c r="R125" s="548">
        <v>3.0043365134431919</v>
      </c>
      <c r="S125" s="511">
        <v>3464</v>
      </c>
    </row>
    <row r="126" spans="1:19" ht="14.4" customHeight="1" x14ac:dyDescent="0.3">
      <c r="A126" s="505" t="s">
        <v>1541</v>
      </c>
      <c r="B126" s="506" t="s">
        <v>1542</v>
      </c>
      <c r="C126" s="506" t="s">
        <v>451</v>
      </c>
      <c r="D126" s="506" t="s">
        <v>1536</v>
      </c>
      <c r="E126" s="506" t="s">
        <v>1543</v>
      </c>
      <c r="F126" s="506" t="s">
        <v>1729</v>
      </c>
      <c r="G126" s="506" t="s">
        <v>1731</v>
      </c>
      <c r="H126" s="510">
        <v>26</v>
      </c>
      <c r="I126" s="510">
        <v>89856</v>
      </c>
      <c r="J126" s="506">
        <v>1.8555321521496717</v>
      </c>
      <c r="K126" s="506">
        <v>3456</v>
      </c>
      <c r="L126" s="510">
        <v>14</v>
      </c>
      <c r="M126" s="510">
        <v>48426</v>
      </c>
      <c r="N126" s="506">
        <v>1</v>
      </c>
      <c r="O126" s="506">
        <v>3459</v>
      </c>
      <c r="P126" s="510">
        <v>20</v>
      </c>
      <c r="Q126" s="510">
        <v>69280</v>
      </c>
      <c r="R126" s="548">
        <v>1.4306364349729483</v>
      </c>
      <c r="S126" s="511">
        <v>3464</v>
      </c>
    </row>
    <row r="127" spans="1:19" ht="14.4" customHeight="1" x14ac:dyDescent="0.3">
      <c r="A127" s="505" t="s">
        <v>1541</v>
      </c>
      <c r="B127" s="506" t="s">
        <v>1542</v>
      </c>
      <c r="C127" s="506" t="s">
        <v>451</v>
      </c>
      <c r="D127" s="506" t="s">
        <v>1536</v>
      </c>
      <c r="E127" s="506" t="s">
        <v>1543</v>
      </c>
      <c r="F127" s="506" t="s">
        <v>1732</v>
      </c>
      <c r="G127" s="506" t="s">
        <v>1733</v>
      </c>
      <c r="H127" s="510">
        <v>81</v>
      </c>
      <c r="I127" s="510">
        <v>20412</v>
      </c>
      <c r="J127" s="506">
        <v>0.90651507749700222</v>
      </c>
      <c r="K127" s="506">
        <v>252</v>
      </c>
      <c r="L127" s="510">
        <v>89</v>
      </c>
      <c r="M127" s="510">
        <v>22517</v>
      </c>
      <c r="N127" s="506">
        <v>1</v>
      </c>
      <c r="O127" s="506">
        <v>253</v>
      </c>
      <c r="P127" s="510">
        <v>114</v>
      </c>
      <c r="Q127" s="510">
        <v>28854</v>
      </c>
      <c r="R127" s="548">
        <v>1.2814318070790958</v>
      </c>
      <c r="S127" s="511">
        <v>253.10526315789474</v>
      </c>
    </row>
    <row r="128" spans="1:19" ht="14.4" customHeight="1" x14ac:dyDescent="0.3">
      <c r="A128" s="505" t="s">
        <v>1541</v>
      </c>
      <c r="B128" s="506" t="s">
        <v>1542</v>
      </c>
      <c r="C128" s="506" t="s">
        <v>451</v>
      </c>
      <c r="D128" s="506" t="s">
        <v>1536</v>
      </c>
      <c r="E128" s="506" t="s">
        <v>1543</v>
      </c>
      <c r="F128" s="506" t="s">
        <v>1732</v>
      </c>
      <c r="G128" s="506" t="s">
        <v>1734</v>
      </c>
      <c r="H128" s="510">
        <v>14</v>
      </c>
      <c r="I128" s="510">
        <v>3528</v>
      </c>
      <c r="J128" s="506">
        <v>1.9920948616600791</v>
      </c>
      <c r="K128" s="506">
        <v>252</v>
      </c>
      <c r="L128" s="510">
        <v>7</v>
      </c>
      <c r="M128" s="510">
        <v>1771</v>
      </c>
      <c r="N128" s="506">
        <v>1</v>
      </c>
      <c r="O128" s="506">
        <v>253</v>
      </c>
      <c r="P128" s="510">
        <v>13</v>
      </c>
      <c r="Q128" s="510">
        <v>3295</v>
      </c>
      <c r="R128" s="548">
        <v>1.8605307735742518</v>
      </c>
      <c r="S128" s="511">
        <v>253.46153846153845</v>
      </c>
    </row>
    <row r="129" spans="1:19" ht="14.4" customHeight="1" x14ac:dyDescent="0.3">
      <c r="A129" s="505" t="s">
        <v>1541</v>
      </c>
      <c r="B129" s="506" t="s">
        <v>1542</v>
      </c>
      <c r="C129" s="506" t="s">
        <v>451</v>
      </c>
      <c r="D129" s="506" t="s">
        <v>1536</v>
      </c>
      <c r="E129" s="506" t="s">
        <v>1543</v>
      </c>
      <c r="F129" s="506" t="s">
        <v>1735</v>
      </c>
      <c r="G129" s="506" t="s">
        <v>1736</v>
      </c>
      <c r="H129" s="510">
        <v>14</v>
      </c>
      <c r="I129" s="510">
        <v>5936</v>
      </c>
      <c r="J129" s="506">
        <v>2</v>
      </c>
      <c r="K129" s="506">
        <v>424</v>
      </c>
      <c r="L129" s="510">
        <v>7</v>
      </c>
      <c r="M129" s="510">
        <v>2968</v>
      </c>
      <c r="N129" s="506">
        <v>1</v>
      </c>
      <c r="O129" s="506">
        <v>424</v>
      </c>
      <c r="P129" s="510">
        <v>13</v>
      </c>
      <c r="Q129" s="510">
        <v>5506</v>
      </c>
      <c r="R129" s="548">
        <v>1.855121293800539</v>
      </c>
      <c r="S129" s="511">
        <v>423.53846153846155</v>
      </c>
    </row>
    <row r="130" spans="1:19" ht="14.4" customHeight="1" x14ac:dyDescent="0.3">
      <c r="A130" s="505" t="s">
        <v>1541</v>
      </c>
      <c r="B130" s="506" t="s">
        <v>1542</v>
      </c>
      <c r="C130" s="506" t="s">
        <v>451</v>
      </c>
      <c r="D130" s="506" t="s">
        <v>1536</v>
      </c>
      <c r="E130" s="506" t="s">
        <v>1543</v>
      </c>
      <c r="F130" s="506" t="s">
        <v>1735</v>
      </c>
      <c r="G130" s="506" t="s">
        <v>1737</v>
      </c>
      <c r="H130" s="510">
        <v>81</v>
      </c>
      <c r="I130" s="510">
        <v>34344</v>
      </c>
      <c r="J130" s="506">
        <v>0.9101123595505618</v>
      </c>
      <c r="K130" s="506">
        <v>424</v>
      </c>
      <c r="L130" s="510">
        <v>89</v>
      </c>
      <c r="M130" s="510">
        <v>37736</v>
      </c>
      <c r="N130" s="506">
        <v>1</v>
      </c>
      <c r="O130" s="506">
        <v>424</v>
      </c>
      <c r="P130" s="510">
        <v>113</v>
      </c>
      <c r="Q130" s="510">
        <v>47900</v>
      </c>
      <c r="R130" s="548">
        <v>1.2693449226203095</v>
      </c>
      <c r="S130" s="511">
        <v>423.89380530973449</v>
      </c>
    </row>
    <row r="131" spans="1:19" ht="14.4" customHeight="1" x14ac:dyDescent="0.3">
      <c r="A131" s="505" t="s">
        <v>1541</v>
      </c>
      <c r="B131" s="506" t="s">
        <v>1542</v>
      </c>
      <c r="C131" s="506" t="s">
        <v>451</v>
      </c>
      <c r="D131" s="506" t="s">
        <v>1536</v>
      </c>
      <c r="E131" s="506" t="s">
        <v>1543</v>
      </c>
      <c r="F131" s="506" t="s">
        <v>1738</v>
      </c>
      <c r="G131" s="506" t="s">
        <v>1739</v>
      </c>
      <c r="H131" s="510">
        <v>273</v>
      </c>
      <c r="I131" s="510">
        <v>2092818</v>
      </c>
      <c r="J131" s="506">
        <v>0.69802760867564007</v>
      </c>
      <c r="K131" s="506">
        <v>7666</v>
      </c>
      <c r="L131" s="510">
        <v>391</v>
      </c>
      <c r="M131" s="510">
        <v>2998188</v>
      </c>
      <c r="N131" s="506">
        <v>1</v>
      </c>
      <c r="O131" s="506">
        <v>7668</v>
      </c>
      <c r="P131" s="510">
        <v>639</v>
      </c>
      <c r="Q131" s="510">
        <v>4903686</v>
      </c>
      <c r="R131" s="548">
        <v>1.6355498721227621</v>
      </c>
      <c r="S131" s="511">
        <v>7674</v>
      </c>
    </row>
    <row r="132" spans="1:19" ht="14.4" customHeight="1" x14ac:dyDescent="0.3">
      <c r="A132" s="505" t="s">
        <v>1541</v>
      </c>
      <c r="B132" s="506" t="s">
        <v>1542</v>
      </c>
      <c r="C132" s="506" t="s">
        <v>451</v>
      </c>
      <c r="D132" s="506" t="s">
        <v>1536</v>
      </c>
      <c r="E132" s="506" t="s">
        <v>1543</v>
      </c>
      <c r="F132" s="506" t="s">
        <v>1740</v>
      </c>
      <c r="G132" s="506" t="s">
        <v>1741</v>
      </c>
      <c r="H132" s="510">
        <v>188</v>
      </c>
      <c r="I132" s="510">
        <v>2949532</v>
      </c>
      <c r="J132" s="506">
        <v>0.59482296873033746</v>
      </c>
      <c r="K132" s="506">
        <v>15689</v>
      </c>
      <c r="L132" s="510">
        <v>316</v>
      </c>
      <c r="M132" s="510">
        <v>4958672</v>
      </c>
      <c r="N132" s="506">
        <v>1</v>
      </c>
      <c r="O132" s="506">
        <v>15692</v>
      </c>
      <c r="P132" s="510">
        <v>413</v>
      </c>
      <c r="Q132" s="510">
        <v>6482779</v>
      </c>
      <c r="R132" s="548">
        <v>1.3073619307750139</v>
      </c>
      <c r="S132" s="511">
        <v>15696.801452784504</v>
      </c>
    </row>
    <row r="133" spans="1:19" ht="14.4" customHeight="1" x14ac:dyDescent="0.3">
      <c r="A133" s="505" t="s">
        <v>1541</v>
      </c>
      <c r="B133" s="506" t="s">
        <v>1542</v>
      </c>
      <c r="C133" s="506" t="s">
        <v>451</v>
      </c>
      <c r="D133" s="506" t="s">
        <v>1536</v>
      </c>
      <c r="E133" s="506" t="s">
        <v>1543</v>
      </c>
      <c r="F133" s="506" t="s">
        <v>1742</v>
      </c>
      <c r="G133" s="506" t="s">
        <v>1743</v>
      </c>
      <c r="H133" s="510"/>
      <c r="I133" s="510"/>
      <c r="J133" s="506"/>
      <c r="K133" s="506"/>
      <c r="L133" s="510">
        <v>56</v>
      </c>
      <c r="M133" s="510">
        <v>131992</v>
      </c>
      <c r="N133" s="506">
        <v>1</v>
      </c>
      <c r="O133" s="506">
        <v>2357</v>
      </c>
      <c r="P133" s="510">
        <v>244</v>
      </c>
      <c r="Q133" s="510">
        <v>575840</v>
      </c>
      <c r="R133" s="548">
        <v>4.3626886477968361</v>
      </c>
      <c r="S133" s="511">
        <v>2360</v>
      </c>
    </row>
    <row r="134" spans="1:19" ht="14.4" customHeight="1" x14ac:dyDescent="0.3">
      <c r="A134" s="505" t="s">
        <v>1541</v>
      </c>
      <c r="B134" s="506" t="s">
        <v>1542</v>
      </c>
      <c r="C134" s="506" t="s">
        <v>451</v>
      </c>
      <c r="D134" s="506" t="s">
        <v>1536</v>
      </c>
      <c r="E134" s="506" t="s">
        <v>1543</v>
      </c>
      <c r="F134" s="506" t="s">
        <v>1744</v>
      </c>
      <c r="G134" s="506" t="s">
        <v>1745</v>
      </c>
      <c r="H134" s="510"/>
      <c r="I134" s="510"/>
      <c r="J134" s="506"/>
      <c r="K134" s="506"/>
      <c r="L134" s="510">
        <v>18</v>
      </c>
      <c r="M134" s="510">
        <v>111006</v>
      </c>
      <c r="N134" s="506">
        <v>1</v>
      </c>
      <c r="O134" s="506">
        <v>6167</v>
      </c>
      <c r="P134" s="510">
        <v>74</v>
      </c>
      <c r="Q134" s="510">
        <v>456580</v>
      </c>
      <c r="R134" s="548">
        <v>4.1131110030088465</v>
      </c>
      <c r="S134" s="511">
        <v>6170</v>
      </c>
    </row>
    <row r="135" spans="1:19" ht="14.4" customHeight="1" x14ac:dyDescent="0.3">
      <c r="A135" s="505" t="s">
        <v>1541</v>
      </c>
      <c r="B135" s="506" t="s">
        <v>1542</v>
      </c>
      <c r="C135" s="506" t="s">
        <v>1537</v>
      </c>
      <c r="D135" s="506" t="s">
        <v>1536</v>
      </c>
      <c r="E135" s="506" t="s">
        <v>1543</v>
      </c>
      <c r="F135" s="506" t="s">
        <v>1746</v>
      </c>
      <c r="G135" s="506" t="s">
        <v>1747</v>
      </c>
      <c r="H135" s="510">
        <v>485</v>
      </c>
      <c r="I135" s="510">
        <v>503430</v>
      </c>
      <c r="J135" s="506">
        <v>0.97782258064516125</v>
      </c>
      <c r="K135" s="506">
        <v>1038</v>
      </c>
      <c r="L135" s="510">
        <v>496</v>
      </c>
      <c r="M135" s="510">
        <v>514848</v>
      </c>
      <c r="N135" s="506">
        <v>1</v>
      </c>
      <c r="O135" s="506">
        <v>1038</v>
      </c>
      <c r="P135" s="510">
        <v>454</v>
      </c>
      <c r="Q135" s="510">
        <v>471252</v>
      </c>
      <c r="R135" s="548">
        <v>0.91532258064516125</v>
      </c>
      <c r="S135" s="511">
        <v>1038</v>
      </c>
    </row>
    <row r="136" spans="1:19" ht="14.4" customHeight="1" x14ac:dyDescent="0.3">
      <c r="A136" s="505" t="s">
        <v>1541</v>
      </c>
      <c r="B136" s="506" t="s">
        <v>1542</v>
      </c>
      <c r="C136" s="506" t="s">
        <v>1537</v>
      </c>
      <c r="D136" s="506" t="s">
        <v>1536</v>
      </c>
      <c r="E136" s="506" t="s">
        <v>1543</v>
      </c>
      <c r="F136" s="506" t="s">
        <v>1746</v>
      </c>
      <c r="G136" s="506" t="s">
        <v>1748</v>
      </c>
      <c r="H136" s="510">
        <v>6</v>
      </c>
      <c r="I136" s="510">
        <v>6228</v>
      </c>
      <c r="J136" s="506">
        <v>1.5</v>
      </c>
      <c r="K136" s="506">
        <v>1038</v>
      </c>
      <c r="L136" s="510">
        <v>4</v>
      </c>
      <c r="M136" s="510">
        <v>4152</v>
      </c>
      <c r="N136" s="506">
        <v>1</v>
      </c>
      <c r="O136" s="506">
        <v>1038</v>
      </c>
      <c r="P136" s="510">
        <v>30</v>
      </c>
      <c r="Q136" s="510">
        <v>31140</v>
      </c>
      <c r="R136" s="548">
        <v>7.5</v>
      </c>
      <c r="S136" s="511">
        <v>1038</v>
      </c>
    </row>
    <row r="137" spans="1:19" ht="14.4" customHeight="1" x14ac:dyDescent="0.3">
      <c r="A137" s="505" t="s">
        <v>1541</v>
      </c>
      <c r="B137" s="506" t="s">
        <v>1542</v>
      </c>
      <c r="C137" s="506" t="s">
        <v>1537</v>
      </c>
      <c r="D137" s="506" t="s">
        <v>1536</v>
      </c>
      <c r="E137" s="506" t="s">
        <v>1543</v>
      </c>
      <c r="F137" s="506" t="s">
        <v>1607</v>
      </c>
      <c r="G137" s="506" t="s">
        <v>1608</v>
      </c>
      <c r="H137" s="510">
        <v>248</v>
      </c>
      <c r="I137" s="510">
        <v>54808</v>
      </c>
      <c r="J137" s="506">
        <v>0.98412698412698407</v>
      </c>
      <c r="K137" s="506">
        <v>221</v>
      </c>
      <c r="L137" s="510">
        <v>252</v>
      </c>
      <c r="M137" s="510">
        <v>55692</v>
      </c>
      <c r="N137" s="506">
        <v>1</v>
      </c>
      <c r="O137" s="506">
        <v>221</v>
      </c>
      <c r="P137" s="510">
        <v>242</v>
      </c>
      <c r="Q137" s="510">
        <v>53724</v>
      </c>
      <c r="R137" s="548">
        <v>0.96466278819219997</v>
      </c>
      <c r="S137" s="511">
        <v>222</v>
      </c>
    </row>
    <row r="138" spans="1:19" ht="14.4" customHeight="1" x14ac:dyDescent="0.3">
      <c r="A138" s="505" t="s">
        <v>1541</v>
      </c>
      <c r="B138" s="506" t="s">
        <v>1749</v>
      </c>
      <c r="C138" s="506" t="s">
        <v>451</v>
      </c>
      <c r="D138" s="506" t="s">
        <v>1536</v>
      </c>
      <c r="E138" s="506" t="s">
        <v>1543</v>
      </c>
      <c r="F138" s="506" t="s">
        <v>1622</v>
      </c>
      <c r="G138" s="506" t="s">
        <v>1624</v>
      </c>
      <c r="H138" s="510"/>
      <c r="I138" s="510"/>
      <c r="J138" s="506"/>
      <c r="K138" s="506"/>
      <c r="L138" s="510"/>
      <c r="M138" s="510"/>
      <c r="N138" s="506"/>
      <c r="O138" s="506"/>
      <c r="P138" s="510">
        <v>239</v>
      </c>
      <c r="Q138" s="510">
        <v>2868</v>
      </c>
      <c r="R138" s="548"/>
      <c r="S138" s="511">
        <v>12</v>
      </c>
    </row>
    <row r="139" spans="1:19" ht="14.4" customHeight="1" x14ac:dyDescent="0.3">
      <c r="A139" s="505" t="s">
        <v>1541</v>
      </c>
      <c r="B139" s="506" t="s">
        <v>1749</v>
      </c>
      <c r="C139" s="506" t="s">
        <v>451</v>
      </c>
      <c r="D139" s="506" t="s">
        <v>1536</v>
      </c>
      <c r="E139" s="506" t="s">
        <v>1543</v>
      </c>
      <c r="F139" s="506" t="s">
        <v>1750</v>
      </c>
      <c r="G139" s="506" t="s">
        <v>1751</v>
      </c>
      <c r="H139" s="510"/>
      <c r="I139" s="510"/>
      <c r="J139" s="506"/>
      <c r="K139" s="506"/>
      <c r="L139" s="510"/>
      <c r="M139" s="510"/>
      <c r="N139" s="506"/>
      <c r="O139" s="506"/>
      <c r="P139" s="510">
        <v>163</v>
      </c>
      <c r="Q139" s="510">
        <v>99267</v>
      </c>
      <c r="R139" s="548"/>
      <c r="S139" s="511">
        <v>609</v>
      </c>
    </row>
    <row r="140" spans="1:19" ht="14.4" customHeight="1" thickBot="1" x14ac:dyDescent="0.35">
      <c r="A140" s="512" t="s">
        <v>1541</v>
      </c>
      <c r="B140" s="513" t="s">
        <v>1749</v>
      </c>
      <c r="C140" s="513" t="s">
        <v>451</v>
      </c>
      <c r="D140" s="513" t="s">
        <v>1536</v>
      </c>
      <c r="E140" s="513" t="s">
        <v>1543</v>
      </c>
      <c r="F140" s="513" t="s">
        <v>1752</v>
      </c>
      <c r="G140" s="513" t="s">
        <v>1753</v>
      </c>
      <c r="H140" s="517"/>
      <c r="I140" s="517"/>
      <c r="J140" s="513"/>
      <c r="K140" s="513"/>
      <c r="L140" s="517"/>
      <c r="M140" s="517"/>
      <c r="N140" s="513"/>
      <c r="O140" s="513"/>
      <c r="P140" s="517">
        <v>1872</v>
      </c>
      <c r="Q140" s="517">
        <v>4483647</v>
      </c>
      <c r="R140" s="527"/>
      <c r="S140" s="518">
        <v>2395.1105769230771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12258410</v>
      </c>
      <c r="C3" s="222">
        <f t="shared" ref="C3:R3" si="0">SUBTOTAL(9,C6:C1048576)</f>
        <v>38.940443844046847</v>
      </c>
      <c r="D3" s="222">
        <f t="shared" si="0"/>
        <v>12017170</v>
      </c>
      <c r="E3" s="222">
        <f t="shared" si="0"/>
        <v>25</v>
      </c>
      <c r="F3" s="222">
        <f t="shared" si="0"/>
        <v>14253625</v>
      </c>
      <c r="G3" s="225">
        <f>IF(D3&lt;&gt;0,F3/D3,"")</f>
        <v>1.186104964812847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597"/>
      <c r="B5" s="598">
        <v>2015</v>
      </c>
      <c r="C5" s="599"/>
      <c r="D5" s="599">
        <v>2017</v>
      </c>
      <c r="E5" s="599"/>
      <c r="F5" s="599">
        <v>2018</v>
      </c>
      <c r="G5" s="633" t="s">
        <v>2</v>
      </c>
      <c r="H5" s="598">
        <v>2015</v>
      </c>
      <c r="I5" s="599"/>
      <c r="J5" s="599">
        <v>2017</v>
      </c>
      <c r="K5" s="599"/>
      <c r="L5" s="599">
        <v>2018</v>
      </c>
      <c r="M5" s="633" t="s">
        <v>2</v>
      </c>
      <c r="N5" s="598">
        <v>2015</v>
      </c>
      <c r="O5" s="599"/>
      <c r="P5" s="599">
        <v>2017</v>
      </c>
      <c r="Q5" s="599"/>
      <c r="R5" s="599">
        <v>2018</v>
      </c>
      <c r="S5" s="633" t="s">
        <v>2</v>
      </c>
    </row>
    <row r="6" spans="1:19" ht="14.4" customHeight="1" x14ac:dyDescent="0.3">
      <c r="A6" s="587" t="s">
        <v>1756</v>
      </c>
      <c r="B6" s="634">
        <v>326228</v>
      </c>
      <c r="C6" s="562">
        <v>0.81232273984745973</v>
      </c>
      <c r="D6" s="634">
        <v>401599</v>
      </c>
      <c r="E6" s="562">
        <v>1</v>
      </c>
      <c r="F6" s="634">
        <v>366240</v>
      </c>
      <c r="G6" s="567">
        <v>0.91195446203800312</v>
      </c>
      <c r="H6" s="634"/>
      <c r="I6" s="562"/>
      <c r="J6" s="634"/>
      <c r="K6" s="562"/>
      <c r="L6" s="634"/>
      <c r="M6" s="567"/>
      <c r="N6" s="634"/>
      <c r="O6" s="562"/>
      <c r="P6" s="634"/>
      <c r="Q6" s="562"/>
      <c r="R6" s="634"/>
      <c r="S6" s="122"/>
    </row>
    <row r="7" spans="1:19" ht="14.4" customHeight="1" x14ac:dyDescent="0.3">
      <c r="A7" s="588" t="s">
        <v>1757</v>
      </c>
      <c r="B7" s="635">
        <v>251262</v>
      </c>
      <c r="C7" s="506">
        <v>1.2995257280875516</v>
      </c>
      <c r="D7" s="635">
        <v>193349</v>
      </c>
      <c r="E7" s="506">
        <v>1</v>
      </c>
      <c r="F7" s="635">
        <v>203182</v>
      </c>
      <c r="G7" s="548">
        <v>1.050856223719802</v>
      </c>
      <c r="H7" s="635"/>
      <c r="I7" s="506"/>
      <c r="J7" s="635"/>
      <c r="K7" s="506"/>
      <c r="L7" s="635"/>
      <c r="M7" s="548"/>
      <c r="N7" s="635"/>
      <c r="O7" s="506"/>
      <c r="P7" s="635"/>
      <c r="Q7" s="506"/>
      <c r="R7" s="635"/>
      <c r="S7" s="549"/>
    </row>
    <row r="8" spans="1:19" ht="14.4" customHeight="1" x14ac:dyDescent="0.3">
      <c r="A8" s="588" t="s">
        <v>1758</v>
      </c>
      <c r="B8" s="635">
        <v>1773293</v>
      </c>
      <c r="C8" s="506">
        <v>0.85998732298124292</v>
      </c>
      <c r="D8" s="635">
        <v>2061999</v>
      </c>
      <c r="E8" s="506">
        <v>1</v>
      </c>
      <c r="F8" s="635">
        <v>2399834</v>
      </c>
      <c r="G8" s="548">
        <v>1.1638385857607108</v>
      </c>
      <c r="H8" s="635"/>
      <c r="I8" s="506"/>
      <c r="J8" s="635"/>
      <c r="K8" s="506"/>
      <c r="L8" s="635"/>
      <c r="M8" s="548"/>
      <c r="N8" s="635"/>
      <c r="O8" s="506"/>
      <c r="P8" s="635"/>
      <c r="Q8" s="506"/>
      <c r="R8" s="635"/>
      <c r="S8" s="549"/>
    </row>
    <row r="9" spans="1:19" ht="14.4" customHeight="1" x14ac:dyDescent="0.3">
      <c r="A9" s="588" t="s">
        <v>1759</v>
      </c>
      <c r="B9" s="635">
        <v>29243</v>
      </c>
      <c r="C9" s="506">
        <v>1.8566984126984127</v>
      </c>
      <c r="D9" s="635">
        <v>15750</v>
      </c>
      <c r="E9" s="506">
        <v>1</v>
      </c>
      <c r="F9" s="635">
        <v>16453</v>
      </c>
      <c r="G9" s="548">
        <v>1.0446349206349206</v>
      </c>
      <c r="H9" s="635"/>
      <c r="I9" s="506"/>
      <c r="J9" s="635"/>
      <c r="K9" s="506"/>
      <c r="L9" s="635"/>
      <c r="M9" s="548"/>
      <c r="N9" s="635"/>
      <c r="O9" s="506"/>
      <c r="P9" s="635"/>
      <c r="Q9" s="506"/>
      <c r="R9" s="635"/>
      <c r="S9" s="549"/>
    </row>
    <row r="10" spans="1:19" ht="14.4" customHeight="1" x14ac:dyDescent="0.3">
      <c r="A10" s="588" t="s">
        <v>1760</v>
      </c>
      <c r="B10" s="635">
        <v>68074</v>
      </c>
      <c r="C10" s="506">
        <v>0.52724357733148486</v>
      </c>
      <c r="D10" s="635">
        <v>129113</v>
      </c>
      <c r="E10" s="506">
        <v>1</v>
      </c>
      <c r="F10" s="635">
        <v>130625</v>
      </c>
      <c r="G10" s="548">
        <v>1.0117106720469666</v>
      </c>
      <c r="H10" s="635"/>
      <c r="I10" s="506"/>
      <c r="J10" s="635"/>
      <c r="K10" s="506"/>
      <c r="L10" s="635"/>
      <c r="M10" s="548"/>
      <c r="N10" s="635"/>
      <c r="O10" s="506"/>
      <c r="P10" s="635"/>
      <c r="Q10" s="506"/>
      <c r="R10" s="635"/>
      <c r="S10" s="549"/>
    </row>
    <row r="11" spans="1:19" ht="14.4" customHeight="1" x14ac:dyDescent="0.3">
      <c r="A11" s="588" t="s">
        <v>1761</v>
      </c>
      <c r="B11" s="635">
        <v>1022</v>
      </c>
      <c r="C11" s="506">
        <v>0.46923783287419651</v>
      </c>
      <c r="D11" s="635">
        <v>2178</v>
      </c>
      <c r="E11" s="506">
        <v>1</v>
      </c>
      <c r="F11" s="635">
        <v>5024</v>
      </c>
      <c r="G11" s="548">
        <v>2.3067033976124884</v>
      </c>
      <c r="H11" s="635"/>
      <c r="I11" s="506"/>
      <c r="J11" s="635"/>
      <c r="K11" s="506"/>
      <c r="L11" s="635"/>
      <c r="M11" s="548"/>
      <c r="N11" s="635"/>
      <c r="O11" s="506"/>
      <c r="P11" s="635"/>
      <c r="Q11" s="506"/>
      <c r="R11" s="635"/>
      <c r="S11" s="549"/>
    </row>
    <row r="12" spans="1:19" ht="14.4" customHeight="1" x14ac:dyDescent="0.3">
      <c r="A12" s="588" t="s">
        <v>1762</v>
      </c>
      <c r="B12" s="635">
        <v>48439</v>
      </c>
      <c r="C12" s="506">
        <v>0.55334193902146467</v>
      </c>
      <c r="D12" s="635">
        <v>87539</v>
      </c>
      <c r="E12" s="506">
        <v>1</v>
      </c>
      <c r="F12" s="635">
        <v>103001</v>
      </c>
      <c r="G12" s="548">
        <v>1.1766298449833787</v>
      </c>
      <c r="H12" s="635"/>
      <c r="I12" s="506"/>
      <c r="J12" s="635"/>
      <c r="K12" s="506"/>
      <c r="L12" s="635"/>
      <c r="M12" s="548"/>
      <c r="N12" s="635"/>
      <c r="O12" s="506"/>
      <c r="P12" s="635"/>
      <c r="Q12" s="506"/>
      <c r="R12" s="635"/>
      <c r="S12" s="549"/>
    </row>
    <row r="13" spans="1:19" ht="14.4" customHeight="1" x14ac:dyDescent="0.3">
      <c r="A13" s="588" t="s">
        <v>1763</v>
      </c>
      <c r="B13" s="635">
        <v>122503</v>
      </c>
      <c r="C13" s="506">
        <v>1.8355809284066049</v>
      </c>
      <c r="D13" s="635">
        <v>66738</v>
      </c>
      <c r="E13" s="506">
        <v>1</v>
      </c>
      <c r="F13" s="635">
        <v>91049</v>
      </c>
      <c r="G13" s="548">
        <v>1.3642752255087056</v>
      </c>
      <c r="H13" s="635"/>
      <c r="I13" s="506"/>
      <c r="J13" s="635"/>
      <c r="K13" s="506"/>
      <c r="L13" s="635"/>
      <c r="M13" s="548"/>
      <c r="N13" s="635"/>
      <c r="O13" s="506"/>
      <c r="P13" s="635"/>
      <c r="Q13" s="506"/>
      <c r="R13" s="635"/>
      <c r="S13" s="549"/>
    </row>
    <row r="14" spans="1:19" ht="14.4" customHeight="1" x14ac:dyDescent="0.3">
      <c r="A14" s="588" t="s">
        <v>1764</v>
      </c>
      <c r="B14" s="635">
        <v>74219</v>
      </c>
      <c r="C14" s="506">
        <v>0.62310262609980527</v>
      </c>
      <c r="D14" s="635">
        <v>119112</v>
      </c>
      <c r="E14" s="506">
        <v>1</v>
      </c>
      <c r="F14" s="635">
        <v>55766</v>
      </c>
      <c r="G14" s="548">
        <v>0.46818120760292836</v>
      </c>
      <c r="H14" s="635"/>
      <c r="I14" s="506"/>
      <c r="J14" s="635"/>
      <c r="K14" s="506"/>
      <c r="L14" s="635"/>
      <c r="M14" s="548"/>
      <c r="N14" s="635"/>
      <c r="O14" s="506"/>
      <c r="P14" s="635"/>
      <c r="Q14" s="506"/>
      <c r="R14" s="635"/>
      <c r="S14" s="549"/>
    </row>
    <row r="15" spans="1:19" ht="14.4" customHeight="1" x14ac:dyDescent="0.3">
      <c r="A15" s="588" t="s">
        <v>1765</v>
      </c>
      <c r="B15" s="635">
        <v>2157281</v>
      </c>
      <c r="C15" s="506">
        <v>1.8348329600922655</v>
      </c>
      <c r="D15" s="635">
        <v>1175737</v>
      </c>
      <c r="E15" s="506">
        <v>1</v>
      </c>
      <c r="F15" s="635">
        <v>1718336</v>
      </c>
      <c r="G15" s="548">
        <v>1.4614969164022227</v>
      </c>
      <c r="H15" s="635"/>
      <c r="I15" s="506"/>
      <c r="J15" s="635"/>
      <c r="K15" s="506"/>
      <c r="L15" s="635"/>
      <c r="M15" s="548"/>
      <c r="N15" s="635"/>
      <c r="O15" s="506"/>
      <c r="P15" s="635"/>
      <c r="Q15" s="506"/>
      <c r="R15" s="635"/>
      <c r="S15" s="549"/>
    </row>
    <row r="16" spans="1:19" ht="14.4" customHeight="1" x14ac:dyDescent="0.3">
      <c r="A16" s="588" t="s">
        <v>1766</v>
      </c>
      <c r="B16" s="635">
        <v>12796</v>
      </c>
      <c r="C16" s="506">
        <v>2.1372974778687155</v>
      </c>
      <c r="D16" s="635">
        <v>5987</v>
      </c>
      <c r="E16" s="506">
        <v>1</v>
      </c>
      <c r="F16" s="635">
        <v>23209</v>
      </c>
      <c r="G16" s="548">
        <v>3.8765658927676632</v>
      </c>
      <c r="H16" s="635"/>
      <c r="I16" s="506"/>
      <c r="J16" s="635"/>
      <c r="K16" s="506"/>
      <c r="L16" s="635"/>
      <c r="M16" s="548"/>
      <c r="N16" s="635"/>
      <c r="O16" s="506"/>
      <c r="P16" s="635"/>
      <c r="Q16" s="506"/>
      <c r="R16" s="635"/>
      <c r="S16" s="549"/>
    </row>
    <row r="17" spans="1:19" ht="14.4" customHeight="1" x14ac:dyDescent="0.3">
      <c r="A17" s="588" t="s">
        <v>1767</v>
      </c>
      <c r="B17" s="635">
        <v>28009</v>
      </c>
      <c r="C17" s="506">
        <v>11.230553327987169</v>
      </c>
      <c r="D17" s="635">
        <v>2494</v>
      </c>
      <c r="E17" s="506">
        <v>1</v>
      </c>
      <c r="F17" s="635">
        <v>1686</v>
      </c>
      <c r="G17" s="548">
        <v>0.67602245388933435</v>
      </c>
      <c r="H17" s="635"/>
      <c r="I17" s="506"/>
      <c r="J17" s="635"/>
      <c r="K17" s="506"/>
      <c r="L17" s="635"/>
      <c r="M17" s="548"/>
      <c r="N17" s="635"/>
      <c r="O17" s="506"/>
      <c r="P17" s="635"/>
      <c r="Q17" s="506"/>
      <c r="R17" s="635"/>
      <c r="S17" s="549"/>
    </row>
    <row r="18" spans="1:19" ht="14.4" customHeight="1" x14ac:dyDescent="0.3">
      <c r="A18" s="588" t="s">
        <v>1768</v>
      </c>
      <c r="B18" s="635">
        <v>350</v>
      </c>
      <c r="C18" s="506">
        <v>4.9525965756332245E-2</v>
      </c>
      <c r="D18" s="635">
        <v>7067</v>
      </c>
      <c r="E18" s="506">
        <v>1</v>
      </c>
      <c r="F18" s="635">
        <v>5959</v>
      </c>
      <c r="G18" s="548">
        <v>0.84321494269138253</v>
      </c>
      <c r="H18" s="635"/>
      <c r="I18" s="506"/>
      <c r="J18" s="635"/>
      <c r="K18" s="506"/>
      <c r="L18" s="635"/>
      <c r="M18" s="548"/>
      <c r="N18" s="635"/>
      <c r="O18" s="506"/>
      <c r="P18" s="635"/>
      <c r="Q18" s="506"/>
      <c r="R18" s="635"/>
      <c r="S18" s="549"/>
    </row>
    <row r="19" spans="1:19" ht="14.4" customHeight="1" x14ac:dyDescent="0.3">
      <c r="A19" s="588" t="s">
        <v>1769</v>
      </c>
      <c r="B19" s="635">
        <v>6436</v>
      </c>
      <c r="C19" s="506">
        <v>0.56970877224041783</v>
      </c>
      <c r="D19" s="635">
        <v>11297</v>
      </c>
      <c r="E19" s="506">
        <v>1</v>
      </c>
      <c r="F19" s="635">
        <v>5928</v>
      </c>
      <c r="G19" s="548">
        <v>0.52474108170310707</v>
      </c>
      <c r="H19" s="635"/>
      <c r="I19" s="506"/>
      <c r="J19" s="635"/>
      <c r="K19" s="506"/>
      <c r="L19" s="635"/>
      <c r="M19" s="548"/>
      <c r="N19" s="635"/>
      <c r="O19" s="506"/>
      <c r="P19" s="635"/>
      <c r="Q19" s="506"/>
      <c r="R19" s="635"/>
      <c r="S19" s="549"/>
    </row>
    <row r="20" spans="1:19" ht="14.4" customHeight="1" x14ac:dyDescent="0.3">
      <c r="A20" s="588" t="s">
        <v>1770</v>
      </c>
      <c r="B20" s="635">
        <v>1388944</v>
      </c>
      <c r="C20" s="506">
        <v>0.68336526435838318</v>
      </c>
      <c r="D20" s="635">
        <v>2032506</v>
      </c>
      <c r="E20" s="506">
        <v>1</v>
      </c>
      <c r="F20" s="635">
        <v>2176722</v>
      </c>
      <c r="G20" s="548">
        <v>1.0709547720892336</v>
      </c>
      <c r="H20" s="635"/>
      <c r="I20" s="506"/>
      <c r="J20" s="635"/>
      <c r="K20" s="506"/>
      <c r="L20" s="635"/>
      <c r="M20" s="548"/>
      <c r="N20" s="635"/>
      <c r="O20" s="506"/>
      <c r="P20" s="635"/>
      <c r="Q20" s="506"/>
      <c r="R20" s="635"/>
      <c r="S20" s="549"/>
    </row>
    <row r="21" spans="1:19" ht="14.4" customHeight="1" x14ac:dyDescent="0.3">
      <c r="A21" s="588" t="s">
        <v>1771</v>
      </c>
      <c r="B21" s="635">
        <v>941002</v>
      </c>
      <c r="C21" s="506">
        <v>0.90803138057145061</v>
      </c>
      <c r="D21" s="635">
        <v>1036310</v>
      </c>
      <c r="E21" s="506">
        <v>1</v>
      </c>
      <c r="F21" s="635">
        <v>1296648</v>
      </c>
      <c r="G21" s="548">
        <v>1.2512163348804894</v>
      </c>
      <c r="H21" s="635"/>
      <c r="I21" s="506"/>
      <c r="J21" s="635"/>
      <c r="K21" s="506"/>
      <c r="L21" s="635"/>
      <c r="M21" s="548"/>
      <c r="N21" s="635"/>
      <c r="O21" s="506"/>
      <c r="P21" s="635"/>
      <c r="Q21" s="506"/>
      <c r="R21" s="635"/>
      <c r="S21" s="549"/>
    </row>
    <row r="22" spans="1:19" ht="14.4" customHeight="1" x14ac:dyDescent="0.3">
      <c r="A22" s="588" t="s">
        <v>1772</v>
      </c>
      <c r="B22" s="635">
        <v>1187</v>
      </c>
      <c r="C22" s="506">
        <v>0.38969139855548263</v>
      </c>
      <c r="D22" s="635">
        <v>3046</v>
      </c>
      <c r="E22" s="506">
        <v>1</v>
      </c>
      <c r="F22" s="635">
        <v>2178</v>
      </c>
      <c r="G22" s="548">
        <v>0.71503611293499669</v>
      </c>
      <c r="H22" s="635"/>
      <c r="I22" s="506"/>
      <c r="J22" s="635"/>
      <c r="K22" s="506"/>
      <c r="L22" s="635"/>
      <c r="M22" s="548"/>
      <c r="N22" s="635"/>
      <c r="O22" s="506"/>
      <c r="P22" s="635"/>
      <c r="Q22" s="506"/>
      <c r="R22" s="635"/>
      <c r="S22" s="549"/>
    </row>
    <row r="23" spans="1:19" ht="14.4" customHeight="1" x14ac:dyDescent="0.3">
      <c r="A23" s="588" t="s">
        <v>1773</v>
      </c>
      <c r="B23" s="635">
        <v>997330</v>
      </c>
      <c r="C23" s="506">
        <v>0.90303344192708945</v>
      </c>
      <c r="D23" s="635">
        <v>1104422</v>
      </c>
      <c r="E23" s="506">
        <v>1</v>
      </c>
      <c r="F23" s="635">
        <v>1041565</v>
      </c>
      <c r="G23" s="548">
        <v>0.94308606673898199</v>
      </c>
      <c r="H23" s="635"/>
      <c r="I23" s="506"/>
      <c r="J23" s="635"/>
      <c r="K23" s="506"/>
      <c r="L23" s="635"/>
      <c r="M23" s="548"/>
      <c r="N23" s="635"/>
      <c r="O23" s="506"/>
      <c r="P23" s="635"/>
      <c r="Q23" s="506"/>
      <c r="R23" s="635"/>
      <c r="S23" s="549"/>
    </row>
    <row r="24" spans="1:19" ht="14.4" customHeight="1" x14ac:dyDescent="0.3">
      <c r="A24" s="588" t="s">
        <v>1774</v>
      </c>
      <c r="B24" s="635">
        <v>14569</v>
      </c>
      <c r="C24" s="506">
        <v>0.56364128752708142</v>
      </c>
      <c r="D24" s="635">
        <v>25848</v>
      </c>
      <c r="E24" s="506">
        <v>1</v>
      </c>
      <c r="F24" s="635">
        <v>18073</v>
      </c>
      <c r="G24" s="548">
        <v>0.69920303311668219</v>
      </c>
      <c r="H24" s="635"/>
      <c r="I24" s="506"/>
      <c r="J24" s="635"/>
      <c r="K24" s="506"/>
      <c r="L24" s="635"/>
      <c r="M24" s="548"/>
      <c r="N24" s="635"/>
      <c r="O24" s="506"/>
      <c r="P24" s="635"/>
      <c r="Q24" s="506"/>
      <c r="R24" s="635"/>
      <c r="S24" s="549"/>
    </row>
    <row r="25" spans="1:19" ht="14.4" customHeight="1" x14ac:dyDescent="0.3">
      <c r="A25" s="588" t="s">
        <v>1775</v>
      </c>
      <c r="B25" s="635">
        <v>4200</v>
      </c>
      <c r="C25" s="506">
        <v>2.8320971004720161</v>
      </c>
      <c r="D25" s="635">
        <v>1483</v>
      </c>
      <c r="E25" s="506">
        <v>1</v>
      </c>
      <c r="F25" s="635"/>
      <c r="G25" s="548"/>
      <c r="H25" s="635"/>
      <c r="I25" s="506"/>
      <c r="J25" s="635"/>
      <c r="K25" s="506"/>
      <c r="L25" s="635"/>
      <c r="M25" s="548"/>
      <c r="N25" s="635"/>
      <c r="O25" s="506"/>
      <c r="P25" s="635"/>
      <c r="Q25" s="506"/>
      <c r="R25" s="635"/>
      <c r="S25" s="549"/>
    </row>
    <row r="26" spans="1:19" ht="14.4" customHeight="1" x14ac:dyDescent="0.3">
      <c r="A26" s="588" t="s">
        <v>1776</v>
      </c>
      <c r="B26" s="635"/>
      <c r="C26" s="506"/>
      <c r="D26" s="635"/>
      <c r="E26" s="506"/>
      <c r="F26" s="635">
        <v>5571</v>
      </c>
      <c r="G26" s="548"/>
      <c r="H26" s="635"/>
      <c r="I26" s="506"/>
      <c r="J26" s="635"/>
      <c r="K26" s="506"/>
      <c r="L26" s="635"/>
      <c r="M26" s="548"/>
      <c r="N26" s="635"/>
      <c r="O26" s="506"/>
      <c r="P26" s="635"/>
      <c r="Q26" s="506"/>
      <c r="R26" s="635"/>
      <c r="S26" s="549"/>
    </row>
    <row r="27" spans="1:19" ht="14.4" customHeight="1" x14ac:dyDescent="0.3">
      <c r="A27" s="588" t="s">
        <v>1777</v>
      </c>
      <c r="B27" s="635">
        <v>7780</v>
      </c>
      <c r="C27" s="506">
        <v>1.142269857583321</v>
      </c>
      <c r="D27" s="635">
        <v>6811</v>
      </c>
      <c r="E27" s="506">
        <v>1</v>
      </c>
      <c r="F27" s="635">
        <v>33853</v>
      </c>
      <c r="G27" s="548">
        <v>4.9703420936720013</v>
      </c>
      <c r="H27" s="635"/>
      <c r="I27" s="506"/>
      <c r="J27" s="635"/>
      <c r="K27" s="506"/>
      <c r="L27" s="635"/>
      <c r="M27" s="548"/>
      <c r="N27" s="635"/>
      <c r="O27" s="506"/>
      <c r="P27" s="635"/>
      <c r="Q27" s="506"/>
      <c r="R27" s="635"/>
      <c r="S27" s="549"/>
    </row>
    <row r="28" spans="1:19" ht="14.4" customHeight="1" x14ac:dyDescent="0.3">
      <c r="A28" s="588" t="s">
        <v>1778</v>
      </c>
      <c r="B28" s="635">
        <v>10653</v>
      </c>
      <c r="C28" s="506">
        <v>1.3299625468164793</v>
      </c>
      <c r="D28" s="635">
        <v>8010</v>
      </c>
      <c r="E28" s="506">
        <v>1</v>
      </c>
      <c r="F28" s="635">
        <v>5990</v>
      </c>
      <c r="G28" s="548">
        <v>0.74781523096129843</v>
      </c>
      <c r="H28" s="635"/>
      <c r="I28" s="506"/>
      <c r="J28" s="635"/>
      <c r="K28" s="506"/>
      <c r="L28" s="635"/>
      <c r="M28" s="548"/>
      <c r="N28" s="635"/>
      <c r="O28" s="506"/>
      <c r="P28" s="635"/>
      <c r="Q28" s="506"/>
      <c r="R28" s="635"/>
      <c r="S28" s="549"/>
    </row>
    <row r="29" spans="1:19" ht="14.4" customHeight="1" x14ac:dyDescent="0.3">
      <c r="A29" s="588" t="s">
        <v>1779</v>
      </c>
      <c r="B29" s="635">
        <v>3930124</v>
      </c>
      <c r="C29" s="506">
        <v>1.1261564947092373</v>
      </c>
      <c r="D29" s="635">
        <v>3489856</v>
      </c>
      <c r="E29" s="506">
        <v>1</v>
      </c>
      <c r="F29" s="635">
        <v>4464199</v>
      </c>
      <c r="G29" s="548">
        <v>1.2791928950650113</v>
      </c>
      <c r="H29" s="635"/>
      <c r="I29" s="506"/>
      <c r="J29" s="635"/>
      <c r="K29" s="506"/>
      <c r="L29" s="635"/>
      <c r="M29" s="548"/>
      <c r="N29" s="635"/>
      <c r="O29" s="506"/>
      <c r="P29" s="635"/>
      <c r="Q29" s="506"/>
      <c r="R29" s="635"/>
      <c r="S29" s="549"/>
    </row>
    <row r="30" spans="1:19" ht="14.4" customHeight="1" x14ac:dyDescent="0.3">
      <c r="A30" s="588" t="s">
        <v>1780</v>
      </c>
      <c r="B30" s="635">
        <v>7147</v>
      </c>
      <c r="C30" s="506">
        <v>2.2106402721930096</v>
      </c>
      <c r="D30" s="635">
        <v>3233</v>
      </c>
      <c r="E30" s="506">
        <v>1</v>
      </c>
      <c r="F30" s="635">
        <v>25463</v>
      </c>
      <c r="G30" s="548">
        <v>7.8759665944942778</v>
      </c>
      <c r="H30" s="635"/>
      <c r="I30" s="506"/>
      <c r="J30" s="635"/>
      <c r="K30" s="506"/>
      <c r="L30" s="635"/>
      <c r="M30" s="548"/>
      <c r="N30" s="635"/>
      <c r="O30" s="506"/>
      <c r="P30" s="635"/>
      <c r="Q30" s="506"/>
      <c r="R30" s="635"/>
      <c r="S30" s="549"/>
    </row>
    <row r="31" spans="1:19" ht="14.4" customHeight="1" thickBot="1" x14ac:dyDescent="0.35">
      <c r="A31" s="637" t="s">
        <v>1781</v>
      </c>
      <c r="B31" s="636">
        <v>56319</v>
      </c>
      <c r="C31" s="513">
        <v>2.1925951880401775</v>
      </c>
      <c r="D31" s="636">
        <v>25686</v>
      </c>
      <c r="E31" s="513">
        <v>1</v>
      </c>
      <c r="F31" s="636">
        <v>57071</v>
      </c>
      <c r="G31" s="527">
        <v>2.2218718367982557</v>
      </c>
      <c r="H31" s="636"/>
      <c r="I31" s="513"/>
      <c r="J31" s="636"/>
      <c r="K31" s="513"/>
      <c r="L31" s="636"/>
      <c r="M31" s="527"/>
      <c r="N31" s="636"/>
      <c r="O31" s="513"/>
      <c r="P31" s="636"/>
      <c r="Q31" s="513"/>
      <c r="R31" s="636"/>
      <c r="S31" s="5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37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1811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20953</v>
      </c>
      <c r="G3" s="103">
        <f t="shared" si="0"/>
        <v>12258410</v>
      </c>
      <c r="H3" s="103"/>
      <c r="I3" s="103"/>
      <c r="J3" s="103">
        <f t="shared" si="0"/>
        <v>20789</v>
      </c>
      <c r="K3" s="103">
        <f t="shared" si="0"/>
        <v>12017170</v>
      </c>
      <c r="L3" s="103"/>
      <c r="M3" s="103"/>
      <c r="N3" s="103">
        <f t="shared" si="0"/>
        <v>21692</v>
      </c>
      <c r="O3" s="103">
        <f t="shared" si="0"/>
        <v>14253625</v>
      </c>
      <c r="P3" s="75">
        <f>IF(K3=0,0,O3/K3)</f>
        <v>1.186104964812847</v>
      </c>
      <c r="Q3" s="104">
        <f>IF(N3=0,0,O3/N3)</f>
        <v>657.09132399041118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24"/>
      <c r="B5" s="622"/>
      <c r="C5" s="624"/>
      <c r="D5" s="638"/>
      <c r="E5" s="626"/>
      <c r="F5" s="639" t="s">
        <v>71</v>
      </c>
      <c r="G5" s="640" t="s">
        <v>14</v>
      </c>
      <c r="H5" s="641"/>
      <c r="I5" s="641"/>
      <c r="J5" s="639" t="s">
        <v>71</v>
      </c>
      <c r="K5" s="640" t="s">
        <v>14</v>
      </c>
      <c r="L5" s="641"/>
      <c r="M5" s="641"/>
      <c r="N5" s="639" t="s">
        <v>71</v>
      </c>
      <c r="O5" s="640" t="s">
        <v>14</v>
      </c>
      <c r="P5" s="642"/>
      <c r="Q5" s="631"/>
    </row>
    <row r="6" spans="1:17" ht="14.4" customHeight="1" x14ac:dyDescent="0.3">
      <c r="A6" s="561" t="s">
        <v>1782</v>
      </c>
      <c r="B6" s="562" t="s">
        <v>1542</v>
      </c>
      <c r="C6" s="562" t="s">
        <v>1543</v>
      </c>
      <c r="D6" s="562" t="s">
        <v>1544</v>
      </c>
      <c r="E6" s="562" t="s">
        <v>1545</v>
      </c>
      <c r="F6" s="116">
        <v>3</v>
      </c>
      <c r="G6" s="116">
        <v>3561</v>
      </c>
      <c r="H6" s="116"/>
      <c r="I6" s="116">
        <v>1187</v>
      </c>
      <c r="J6" s="116"/>
      <c r="K6" s="116"/>
      <c r="L6" s="116"/>
      <c r="M6" s="116"/>
      <c r="N6" s="116">
        <v>2</v>
      </c>
      <c r="O6" s="116">
        <v>2966</v>
      </c>
      <c r="P6" s="567"/>
      <c r="Q6" s="578">
        <v>1483</v>
      </c>
    </row>
    <row r="7" spans="1:17" ht="14.4" customHeight="1" x14ac:dyDescent="0.3">
      <c r="A7" s="505" t="s">
        <v>1782</v>
      </c>
      <c r="B7" s="506" t="s">
        <v>1542</v>
      </c>
      <c r="C7" s="506" t="s">
        <v>1543</v>
      </c>
      <c r="D7" s="506" t="s">
        <v>1558</v>
      </c>
      <c r="E7" s="506" t="s">
        <v>1560</v>
      </c>
      <c r="F7" s="510"/>
      <c r="G7" s="510"/>
      <c r="H7" s="510"/>
      <c r="I7" s="510"/>
      <c r="J7" s="510">
        <v>2</v>
      </c>
      <c r="K7" s="510">
        <v>1686</v>
      </c>
      <c r="L7" s="510">
        <v>1</v>
      </c>
      <c r="M7" s="510">
        <v>843</v>
      </c>
      <c r="N7" s="510"/>
      <c r="O7" s="510"/>
      <c r="P7" s="548"/>
      <c r="Q7" s="511"/>
    </row>
    <row r="8" spans="1:17" ht="14.4" customHeight="1" x14ac:dyDescent="0.3">
      <c r="A8" s="505" t="s">
        <v>1782</v>
      </c>
      <c r="B8" s="506" t="s">
        <v>1542</v>
      </c>
      <c r="C8" s="506" t="s">
        <v>1543</v>
      </c>
      <c r="D8" s="506" t="s">
        <v>1564</v>
      </c>
      <c r="E8" s="506" t="s">
        <v>1565</v>
      </c>
      <c r="F8" s="510"/>
      <c r="G8" s="510"/>
      <c r="H8" s="510"/>
      <c r="I8" s="510"/>
      <c r="J8" s="510">
        <v>1</v>
      </c>
      <c r="K8" s="510">
        <v>814</v>
      </c>
      <c r="L8" s="510">
        <v>1</v>
      </c>
      <c r="M8" s="510">
        <v>814</v>
      </c>
      <c r="N8" s="510">
        <v>3</v>
      </c>
      <c r="O8" s="510">
        <v>2442</v>
      </c>
      <c r="P8" s="548">
        <v>3</v>
      </c>
      <c r="Q8" s="511">
        <v>814</v>
      </c>
    </row>
    <row r="9" spans="1:17" ht="14.4" customHeight="1" x14ac:dyDescent="0.3">
      <c r="A9" s="505" t="s">
        <v>1782</v>
      </c>
      <c r="B9" s="506" t="s">
        <v>1542</v>
      </c>
      <c r="C9" s="506" t="s">
        <v>1543</v>
      </c>
      <c r="D9" s="506" t="s">
        <v>1564</v>
      </c>
      <c r="E9" s="506" t="s">
        <v>1566</v>
      </c>
      <c r="F9" s="510">
        <v>2</v>
      </c>
      <c r="G9" s="510">
        <v>1626</v>
      </c>
      <c r="H9" s="510">
        <v>1.9975429975429975</v>
      </c>
      <c r="I9" s="510">
        <v>813</v>
      </c>
      <c r="J9" s="510">
        <v>1</v>
      </c>
      <c r="K9" s="510">
        <v>814</v>
      </c>
      <c r="L9" s="510">
        <v>1</v>
      </c>
      <c r="M9" s="510">
        <v>814</v>
      </c>
      <c r="N9" s="510"/>
      <c r="O9" s="510"/>
      <c r="P9" s="548"/>
      <c r="Q9" s="511"/>
    </row>
    <row r="10" spans="1:17" ht="14.4" customHeight="1" x14ac:dyDescent="0.3">
      <c r="A10" s="505" t="s">
        <v>1782</v>
      </c>
      <c r="B10" s="506" t="s">
        <v>1542</v>
      </c>
      <c r="C10" s="506" t="s">
        <v>1543</v>
      </c>
      <c r="D10" s="506" t="s">
        <v>1567</v>
      </c>
      <c r="E10" s="506" t="s">
        <v>1568</v>
      </c>
      <c r="F10" s="510"/>
      <c r="G10" s="510"/>
      <c r="H10" s="510"/>
      <c r="I10" s="510"/>
      <c r="J10" s="510">
        <v>1</v>
      </c>
      <c r="K10" s="510">
        <v>814</v>
      </c>
      <c r="L10" s="510">
        <v>1</v>
      </c>
      <c r="M10" s="510">
        <v>814</v>
      </c>
      <c r="N10" s="510">
        <v>3</v>
      </c>
      <c r="O10" s="510">
        <v>2442</v>
      </c>
      <c r="P10" s="548">
        <v>3</v>
      </c>
      <c r="Q10" s="511">
        <v>814</v>
      </c>
    </row>
    <row r="11" spans="1:17" ht="14.4" customHeight="1" x14ac:dyDescent="0.3">
      <c r="A11" s="505" t="s">
        <v>1782</v>
      </c>
      <c r="B11" s="506" t="s">
        <v>1542</v>
      </c>
      <c r="C11" s="506" t="s">
        <v>1543</v>
      </c>
      <c r="D11" s="506" t="s">
        <v>1567</v>
      </c>
      <c r="E11" s="506" t="s">
        <v>1569</v>
      </c>
      <c r="F11" s="510">
        <v>2</v>
      </c>
      <c r="G11" s="510">
        <v>1626</v>
      </c>
      <c r="H11" s="510">
        <v>1.9975429975429975</v>
      </c>
      <c r="I11" s="510">
        <v>813</v>
      </c>
      <c r="J11" s="510">
        <v>1</v>
      </c>
      <c r="K11" s="510">
        <v>814</v>
      </c>
      <c r="L11" s="510">
        <v>1</v>
      </c>
      <c r="M11" s="510">
        <v>814</v>
      </c>
      <c r="N11" s="510"/>
      <c r="O11" s="510"/>
      <c r="P11" s="548"/>
      <c r="Q11" s="511"/>
    </row>
    <row r="12" spans="1:17" ht="14.4" customHeight="1" x14ac:dyDescent="0.3">
      <c r="A12" s="505" t="s">
        <v>1782</v>
      </c>
      <c r="B12" s="506" t="s">
        <v>1542</v>
      </c>
      <c r="C12" s="506" t="s">
        <v>1543</v>
      </c>
      <c r="D12" s="506" t="s">
        <v>1570</v>
      </c>
      <c r="E12" s="506" t="s">
        <v>1571</v>
      </c>
      <c r="F12" s="510">
        <v>9</v>
      </c>
      <c r="G12" s="510">
        <v>1512</v>
      </c>
      <c r="H12" s="510">
        <v>1.125</v>
      </c>
      <c r="I12" s="510">
        <v>168</v>
      </c>
      <c r="J12" s="510">
        <v>8</v>
      </c>
      <c r="K12" s="510">
        <v>1344</v>
      </c>
      <c r="L12" s="510">
        <v>1</v>
      </c>
      <c r="M12" s="510">
        <v>168</v>
      </c>
      <c r="N12" s="510">
        <v>10</v>
      </c>
      <c r="O12" s="510">
        <v>1680</v>
      </c>
      <c r="P12" s="548">
        <v>1.25</v>
      </c>
      <c r="Q12" s="511">
        <v>168</v>
      </c>
    </row>
    <row r="13" spans="1:17" ht="14.4" customHeight="1" x14ac:dyDescent="0.3">
      <c r="A13" s="505" t="s">
        <v>1782</v>
      </c>
      <c r="B13" s="506" t="s">
        <v>1542</v>
      </c>
      <c r="C13" s="506" t="s">
        <v>1543</v>
      </c>
      <c r="D13" s="506" t="s">
        <v>1570</v>
      </c>
      <c r="E13" s="506" t="s">
        <v>1572</v>
      </c>
      <c r="F13" s="510">
        <v>3</v>
      </c>
      <c r="G13" s="510">
        <v>504</v>
      </c>
      <c r="H13" s="510">
        <v>3</v>
      </c>
      <c r="I13" s="510">
        <v>168</v>
      </c>
      <c r="J13" s="510">
        <v>1</v>
      </c>
      <c r="K13" s="510">
        <v>168</v>
      </c>
      <c r="L13" s="510">
        <v>1</v>
      </c>
      <c r="M13" s="510">
        <v>168</v>
      </c>
      <c r="N13" s="510"/>
      <c r="O13" s="510"/>
      <c r="P13" s="548"/>
      <c r="Q13" s="511"/>
    </row>
    <row r="14" spans="1:17" ht="14.4" customHeight="1" x14ac:dyDescent="0.3">
      <c r="A14" s="505" t="s">
        <v>1782</v>
      </c>
      <c r="B14" s="506" t="s">
        <v>1542</v>
      </c>
      <c r="C14" s="506" t="s">
        <v>1543</v>
      </c>
      <c r="D14" s="506" t="s">
        <v>1573</v>
      </c>
      <c r="E14" s="506" t="s">
        <v>1574</v>
      </c>
      <c r="F14" s="510">
        <v>8</v>
      </c>
      <c r="G14" s="510">
        <v>1392</v>
      </c>
      <c r="H14" s="510">
        <v>1.3333333333333333</v>
      </c>
      <c r="I14" s="510">
        <v>174</v>
      </c>
      <c r="J14" s="510">
        <v>6</v>
      </c>
      <c r="K14" s="510">
        <v>1044</v>
      </c>
      <c r="L14" s="510">
        <v>1</v>
      </c>
      <c r="M14" s="510">
        <v>174</v>
      </c>
      <c r="N14" s="510">
        <v>10</v>
      </c>
      <c r="O14" s="510">
        <v>1740</v>
      </c>
      <c r="P14" s="548">
        <v>1.6666666666666667</v>
      </c>
      <c r="Q14" s="511">
        <v>174</v>
      </c>
    </row>
    <row r="15" spans="1:17" ht="14.4" customHeight="1" x14ac:dyDescent="0.3">
      <c r="A15" s="505" t="s">
        <v>1782</v>
      </c>
      <c r="B15" s="506" t="s">
        <v>1542</v>
      </c>
      <c r="C15" s="506" t="s">
        <v>1543</v>
      </c>
      <c r="D15" s="506" t="s">
        <v>1573</v>
      </c>
      <c r="E15" s="506" t="s">
        <v>1575</v>
      </c>
      <c r="F15" s="510">
        <v>3</v>
      </c>
      <c r="G15" s="510">
        <v>522</v>
      </c>
      <c r="H15" s="510">
        <v>3</v>
      </c>
      <c r="I15" s="510">
        <v>174</v>
      </c>
      <c r="J15" s="510">
        <v>1</v>
      </c>
      <c r="K15" s="510">
        <v>174</v>
      </c>
      <c r="L15" s="510">
        <v>1</v>
      </c>
      <c r="M15" s="510">
        <v>174</v>
      </c>
      <c r="N15" s="510">
        <v>1</v>
      </c>
      <c r="O15" s="510">
        <v>174</v>
      </c>
      <c r="P15" s="548">
        <v>1</v>
      </c>
      <c r="Q15" s="511">
        <v>174</v>
      </c>
    </row>
    <row r="16" spans="1:17" ht="14.4" customHeight="1" x14ac:dyDescent="0.3">
      <c r="A16" s="505" t="s">
        <v>1782</v>
      </c>
      <c r="B16" s="506" t="s">
        <v>1542</v>
      </c>
      <c r="C16" s="506" t="s">
        <v>1543</v>
      </c>
      <c r="D16" s="506" t="s">
        <v>1576</v>
      </c>
      <c r="E16" s="506" t="s">
        <v>1577</v>
      </c>
      <c r="F16" s="510">
        <v>55</v>
      </c>
      <c r="G16" s="510">
        <v>19360</v>
      </c>
      <c r="H16" s="510">
        <v>0.7432432432432432</v>
      </c>
      <c r="I16" s="510">
        <v>352</v>
      </c>
      <c r="J16" s="510">
        <v>74</v>
      </c>
      <c r="K16" s="510">
        <v>26048</v>
      </c>
      <c r="L16" s="510">
        <v>1</v>
      </c>
      <c r="M16" s="510">
        <v>352</v>
      </c>
      <c r="N16" s="510">
        <v>69</v>
      </c>
      <c r="O16" s="510">
        <v>24288</v>
      </c>
      <c r="P16" s="548">
        <v>0.93243243243243246</v>
      </c>
      <c r="Q16" s="511">
        <v>352</v>
      </c>
    </row>
    <row r="17" spans="1:17" ht="14.4" customHeight="1" x14ac:dyDescent="0.3">
      <c r="A17" s="505" t="s">
        <v>1782</v>
      </c>
      <c r="B17" s="506" t="s">
        <v>1542</v>
      </c>
      <c r="C17" s="506" t="s">
        <v>1543</v>
      </c>
      <c r="D17" s="506" t="s">
        <v>1576</v>
      </c>
      <c r="E17" s="506" t="s">
        <v>1578</v>
      </c>
      <c r="F17" s="510">
        <v>5</v>
      </c>
      <c r="G17" s="510">
        <v>1760</v>
      </c>
      <c r="H17" s="510">
        <v>2.5</v>
      </c>
      <c r="I17" s="510">
        <v>352</v>
      </c>
      <c r="J17" s="510">
        <v>2</v>
      </c>
      <c r="K17" s="510">
        <v>704</v>
      </c>
      <c r="L17" s="510">
        <v>1</v>
      </c>
      <c r="M17" s="510">
        <v>352</v>
      </c>
      <c r="N17" s="510">
        <v>3</v>
      </c>
      <c r="O17" s="510">
        <v>1056</v>
      </c>
      <c r="P17" s="548">
        <v>1.5</v>
      </c>
      <c r="Q17" s="511">
        <v>352</v>
      </c>
    </row>
    <row r="18" spans="1:17" ht="14.4" customHeight="1" x14ac:dyDescent="0.3">
      <c r="A18" s="505" t="s">
        <v>1782</v>
      </c>
      <c r="B18" s="506" t="s">
        <v>1542</v>
      </c>
      <c r="C18" s="506" t="s">
        <v>1543</v>
      </c>
      <c r="D18" s="506" t="s">
        <v>1746</v>
      </c>
      <c r="E18" s="506" t="s">
        <v>1747</v>
      </c>
      <c r="F18" s="510">
        <v>2</v>
      </c>
      <c r="G18" s="510">
        <v>2076</v>
      </c>
      <c r="H18" s="510"/>
      <c r="I18" s="510">
        <v>1038</v>
      </c>
      <c r="J18" s="510"/>
      <c r="K18" s="510"/>
      <c r="L18" s="510"/>
      <c r="M18" s="510"/>
      <c r="N18" s="510"/>
      <c r="O18" s="510"/>
      <c r="P18" s="548"/>
      <c r="Q18" s="511"/>
    </row>
    <row r="19" spans="1:17" ht="14.4" customHeight="1" x14ac:dyDescent="0.3">
      <c r="A19" s="505" t="s">
        <v>1782</v>
      </c>
      <c r="B19" s="506" t="s">
        <v>1542</v>
      </c>
      <c r="C19" s="506" t="s">
        <v>1543</v>
      </c>
      <c r="D19" s="506" t="s">
        <v>1746</v>
      </c>
      <c r="E19" s="506" t="s">
        <v>1748</v>
      </c>
      <c r="F19" s="510">
        <v>4</v>
      </c>
      <c r="G19" s="510">
        <v>4152</v>
      </c>
      <c r="H19" s="510"/>
      <c r="I19" s="510">
        <v>1038</v>
      </c>
      <c r="J19" s="510"/>
      <c r="K19" s="510"/>
      <c r="L19" s="510"/>
      <c r="M19" s="510"/>
      <c r="N19" s="510"/>
      <c r="O19" s="510"/>
      <c r="P19" s="548"/>
      <c r="Q19" s="511"/>
    </row>
    <row r="20" spans="1:17" ht="14.4" customHeight="1" x14ac:dyDescent="0.3">
      <c r="A20" s="505" t="s">
        <v>1782</v>
      </c>
      <c r="B20" s="506" t="s">
        <v>1542</v>
      </c>
      <c r="C20" s="506" t="s">
        <v>1543</v>
      </c>
      <c r="D20" s="506" t="s">
        <v>1579</v>
      </c>
      <c r="E20" s="506" t="s">
        <v>1580</v>
      </c>
      <c r="F20" s="510">
        <v>2</v>
      </c>
      <c r="G20" s="510">
        <v>380</v>
      </c>
      <c r="H20" s="510">
        <v>2</v>
      </c>
      <c r="I20" s="510">
        <v>190</v>
      </c>
      <c r="J20" s="510">
        <v>1</v>
      </c>
      <c r="K20" s="510">
        <v>190</v>
      </c>
      <c r="L20" s="510">
        <v>1</v>
      </c>
      <c r="M20" s="510">
        <v>190</v>
      </c>
      <c r="N20" s="510">
        <v>2</v>
      </c>
      <c r="O20" s="510">
        <v>380</v>
      </c>
      <c r="P20" s="548">
        <v>2</v>
      </c>
      <c r="Q20" s="511">
        <v>190</v>
      </c>
    </row>
    <row r="21" spans="1:17" ht="14.4" customHeight="1" x14ac:dyDescent="0.3">
      <c r="A21" s="505" t="s">
        <v>1782</v>
      </c>
      <c r="B21" s="506" t="s">
        <v>1542</v>
      </c>
      <c r="C21" s="506" t="s">
        <v>1543</v>
      </c>
      <c r="D21" s="506" t="s">
        <v>1579</v>
      </c>
      <c r="E21" s="506" t="s">
        <v>1581</v>
      </c>
      <c r="F21" s="510"/>
      <c r="G21" s="510"/>
      <c r="H21" s="510"/>
      <c r="I21" s="510"/>
      <c r="J21" s="510">
        <v>1</v>
      </c>
      <c r="K21" s="510">
        <v>190</v>
      </c>
      <c r="L21" s="510">
        <v>1</v>
      </c>
      <c r="M21" s="510">
        <v>190</v>
      </c>
      <c r="N21" s="510"/>
      <c r="O21" s="510"/>
      <c r="P21" s="548"/>
      <c r="Q21" s="511"/>
    </row>
    <row r="22" spans="1:17" ht="14.4" customHeight="1" x14ac:dyDescent="0.3">
      <c r="A22" s="505" t="s">
        <v>1782</v>
      </c>
      <c r="B22" s="506" t="s">
        <v>1542</v>
      </c>
      <c r="C22" s="506" t="s">
        <v>1543</v>
      </c>
      <c r="D22" s="506" t="s">
        <v>1582</v>
      </c>
      <c r="E22" s="506" t="s">
        <v>1583</v>
      </c>
      <c r="F22" s="510"/>
      <c r="G22" s="510"/>
      <c r="H22" s="510"/>
      <c r="I22" s="510"/>
      <c r="J22" s="510"/>
      <c r="K22" s="510"/>
      <c r="L22" s="510"/>
      <c r="M22" s="510"/>
      <c r="N22" s="510">
        <v>3</v>
      </c>
      <c r="O22" s="510">
        <v>2469</v>
      </c>
      <c r="P22" s="548"/>
      <c r="Q22" s="511">
        <v>823</v>
      </c>
    </row>
    <row r="23" spans="1:17" ht="14.4" customHeight="1" x14ac:dyDescent="0.3">
      <c r="A23" s="505" t="s">
        <v>1782</v>
      </c>
      <c r="B23" s="506" t="s">
        <v>1542</v>
      </c>
      <c r="C23" s="506" t="s">
        <v>1543</v>
      </c>
      <c r="D23" s="506" t="s">
        <v>1586</v>
      </c>
      <c r="E23" s="506" t="s">
        <v>1587</v>
      </c>
      <c r="F23" s="510">
        <v>55</v>
      </c>
      <c r="G23" s="510">
        <v>30195</v>
      </c>
      <c r="H23" s="510">
        <v>0.75342465753424659</v>
      </c>
      <c r="I23" s="510">
        <v>549</v>
      </c>
      <c r="J23" s="510">
        <v>73</v>
      </c>
      <c r="K23" s="510">
        <v>40077</v>
      </c>
      <c r="L23" s="510">
        <v>1</v>
      </c>
      <c r="M23" s="510">
        <v>549</v>
      </c>
      <c r="N23" s="510">
        <v>71</v>
      </c>
      <c r="O23" s="510">
        <v>39050</v>
      </c>
      <c r="P23" s="548">
        <v>0.97437432941587443</v>
      </c>
      <c r="Q23" s="511">
        <v>550</v>
      </c>
    </row>
    <row r="24" spans="1:17" ht="14.4" customHeight="1" x14ac:dyDescent="0.3">
      <c r="A24" s="505" t="s">
        <v>1782</v>
      </c>
      <c r="B24" s="506" t="s">
        <v>1542</v>
      </c>
      <c r="C24" s="506" t="s">
        <v>1543</v>
      </c>
      <c r="D24" s="506" t="s">
        <v>1586</v>
      </c>
      <c r="E24" s="506" t="s">
        <v>1588</v>
      </c>
      <c r="F24" s="510">
        <v>5</v>
      </c>
      <c r="G24" s="510">
        <v>2745</v>
      </c>
      <c r="H24" s="510">
        <v>2.5</v>
      </c>
      <c r="I24" s="510">
        <v>549</v>
      </c>
      <c r="J24" s="510">
        <v>2</v>
      </c>
      <c r="K24" s="510">
        <v>1098</v>
      </c>
      <c r="L24" s="510">
        <v>1</v>
      </c>
      <c r="M24" s="510">
        <v>549</v>
      </c>
      <c r="N24" s="510">
        <v>3</v>
      </c>
      <c r="O24" s="510">
        <v>1650</v>
      </c>
      <c r="P24" s="548">
        <v>1.5027322404371584</v>
      </c>
      <c r="Q24" s="511">
        <v>550</v>
      </c>
    </row>
    <row r="25" spans="1:17" ht="14.4" customHeight="1" x14ac:dyDescent="0.3">
      <c r="A25" s="505" t="s">
        <v>1782</v>
      </c>
      <c r="B25" s="506" t="s">
        <v>1542</v>
      </c>
      <c r="C25" s="506" t="s">
        <v>1543</v>
      </c>
      <c r="D25" s="506" t="s">
        <v>1589</v>
      </c>
      <c r="E25" s="506" t="s">
        <v>1590</v>
      </c>
      <c r="F25" s="510">
        <v>12</v>
      </c>
      <c r="G25" s="510">
        <v>7848</v>
      </c>
      <c r="H25" s="510">
        <v>1.3333333333333333</v>
      </c>
      <c r="I25" s="510">
        <v>654</v>
      </c>
      <c r="J25" s="510">
        <v>9</v>
      </c>
      <c r="K25" s="510">
        <v>5886</v>
      </c>
      <c r="L25" s="510">
        <v>1</v>
      </c>
      <c r="M25" s="510">
        <v>654</v>
      </c>
      <c r="N25" s="510">
        <v>12</v>
      </c>
      <c r="O25" s="510">
        <v>7860</v>
      </c>
      <c r="P25" s="548">
        <v>1.3353720693170235</v>
      </c>
      <c r="Q25" s="511">
        <v>655</v>
      </c>
    </row>
    <row r="26" spans="1:17" ht="14.4" customHeight="1" x14ac:dyDescent="0.3">
      <c r="A26" s="505" t="s">
        <v>1782</v>
      </c>
      <c r="B26" s="506" t="s">
        <v>1542</v>
      </c>
      <c r="C26" s="506" t="s">
        <v>1543</v>
      </c>
      <c r="D26" s="506" t="s">
        <v>1589</v>
      </c>
      <c r="E26" s="506" t="s">
        <v>1591</v>
      </c>
      <c r="F26" s="510">
        <v>1</v>
      </c>
      <c r="G26" s="510">
        <v>654</v>
      </c>
      <c r="H26" s="510">
        <v>0.5</v>
      </c>
      <c r="I26" s="510">
        <v>654</v>
      </c>
      <c r="J26" s="510">
        <v>2</v>
      </c>
      <c r="K26" s="510">
        <v>1308</v>
      </c>
      <c r="L26" s="510">
        <v>1</v>
      </c>
      <c r="M26" s="510">
        <v>654</v>
      </c>
      <c r="N26" s="510">
        <v>5</v>
      </c>
      <c r="O26" s="510">
        <v>3275</v>
      </c>
      <c r="P26" s="548">
        <v>2.5038226299694188</v>
      </c>
      <c r="Q26" s="511">
        <v>655</v>
      </c>
    </row>
    <row r="27" spans="1:17" ht="14.4" customHeight="1" x14ac:dyDescent="0.3">
      <c r="A27" s="505" t="s">
        <v>1782</v>
      </c>
      <c r="B27" s="506" t="s">
        <v>1542</v>
      </c>
      <c r="C27" s="506" t="s">
        <v>1543</v>
      </c>
      <c r="D27" s="506" t="s">
        <v>1592</v>
      </c>
      <c r="E27" s="506" t="s">
        <v>1593</v>
      </c>
      <c r="F27" s="510">
        <v>1</v>
      </c>
      <c r="G27" s="510">
        <v>654</v>
      </c>
      <c r="H27" s="510">
        <v>0.5</v>
      </c>
      <c r="I27" s="510">
        <v>654</v>
      </c>
      <c r="J27" s="510">
        <v>2</v>
      </c>
      <c r="K27" s="510">
        <v>1308</v>
      </c>
      <c r="L27" s="510">
        <v>1</v>
      </c>
      <c r="M27" s="510">
        <v>654</v>
      </c>
      <c r="N27" s="510">
        <v>5</v>
      </c>
      <c r="O27" s="510">
        <v>3275</v>
      </c>
      <c r="P27" s="548">
        <v>2.5038226299694188</v>
      </c>
      <c r="Q27" s="511">
        <v>655</v>
      </c>
    </row>
    <row r="28" spans="1:17" ht="14.4" customHeight="1" x14ac:dyDescent="0.3">
      <c r="A28" s="505" t="s">
        <v>1782</v>
      </c>
      <c r="B28" s="506" t="s">
        <v>1542</v>
      </c>
      <c r="C28" s="506" t="s">
        <v>1543</v>
      </c>
      <c r="D28" s="506" t="s">
        <v>1592</v>
      </c>
      <c r="E28" s="506" t="s">
        <v>1594</v>
      </c>
      <c r="F28" s="510">
        <v>12</v>
      </c>
      <c r="G28" s="510">
        <v>7848</v>
      </c>
      <c r="H28" s="510">
        <v>1.3333333333333333</v>
      </c>
      <c r="I28" s="510">
        <v>654</v>
      </c>
      <c r="J28" s="510">
        <v>9</v>
      </c>
      <c r="K28" s="510">
        <v>5886</v>
      </c>
      <c r="L28" s="510">
        <v>1</v>
      </c>
      <c r="M28" s="510">
        <v>654</v>
      </c>
      <c r="N28" s="510">
        <v>12</v>
      </c>
      <c r="O28" s="510">
        <v>7860</v>
      </c>
      <c r="P28" s="548">
        <v>1.3353720693170235</v>
      </c>
      <c r="Q28" s="511">
        <v>655</v>
      </c>
    </row>
    <row r="29" spans="1:17" ht="14.4" customHeight="1" x14ac:dyDescent="0.3">
      <c r="A29" s="505" t="s">
        <v>1782</v>
      </c>
      <c r="B29" s="506" t="s">
        <v>1542</v>
      </c>
      <c r="C29" s="506" t="s">
        <v>1543</v>
      </c>
      <c r="D29" s="506" t="s">
        <v>1595</v>
      </c>
      <c r="E29" s="506" t="s">
        <v>1596</v>
      </c>
      <c r="F29" s="510">
        <v>2</v>
      </c>
      <c r="G29" s="510">
        <v>1356</v>
      </c>
      <c r="H29" s="510">
        <v>2</v>
      </c>
      <c r="I29" s="510">
        <v>678</v>
      </c>
      <c r="J29" s="510">
        <v>1</v>
      </c>
      <c r="K29" s="510">
        <v>678</v>
      </c>
      <c r="L29" s="510">
        <v>1</v>
      </c>
      <c r="M29" s="510">
        <v>678</v>
      </c>
      <c r="N29" s="510">
        <v>1</v>
      </c>
      <c r="O29" s="510">
        <v>679</v>
      </c>
      <c r="P29" s="548">
        <v>1.0014749262536873</v>
      </c>
      <c r="Q29" s="511">
        <v>679</v>
      </c>
    </row>
    <row r="30" spans="1:17" ht="14.4" customHeight="1" x14ac:dyDescent="0.3">
      <c r="A30" s="505" t="s">
        <v>1782</v>
      </c>
      <c r="B30" s="506" t="s">
        <v>1542</v>
      </c>
      <c r="C30" s="506" t="s">
        <v>1543</v>
      </c>
      <c r="D30" s="506" t="s">
        <v>1595</v>
      </c>
      <c r="E30" s="506" t="s">
        <v>1597</v>
      </c>
      <c r="F30" s="510">
        <v>1</v>
      </c>
      <c r="G30" s="510">
        <v>678</v>
      </c>
      <c r="H30" s="510"/>
      <c r="I30" s="510">
        <v>678</v>
      </c>
      <c r="J30" s="510"/>
      <c r="K30" s="510"/>
      <c r="L30" s="510"/>
      <c r="M30" s="510"/>
      <c r="N30" s="510">
        <v>1</v>
      </c>
      <c r="O30" s="510">
        <v>679</v>
      </c>
      <c r="P30" s="548"/>
      <c r="Q30" s="511">
        <v>679</v>
      </c>
    </row>
    <row r="31" spans="1:17" ht="14.4" customHeight="1" x14ac:dyDescent="0.3">
      <c r="A31" s="505" t="s">
        <v>1782</v>
      </c>
      <c r="B31" s="506" t="s">
        <v>1542</v>
      </c>
      <c r="C31" s="506" t="s">
        <v>1543</v>
      </c>
      <c r="D31" s="506" t="s">
        <v>1598</v>
      </c>
      <c r="E31" s="506" t="s">
        <v>1599</v>
      </c>
      <c r="F31" s="510">
        <v>58</v>
      </c>
      <c r="G31" s="510">
        <v>29754</v>
      </c>
      <c r="H31" s="510">
        <v>0.72499999999999998</v>
      </c>
      <c r="I31" s="510">
        <v>513</v>
      </c>
      <c r="J31" s="510">
        <v>80</v>
      </c>
      <c r="K31" s="510">
        <v>41040</v>
      </c>
      <c r="L31" s="510">
        <v>1</v>
      </c>
      <c r="M31" s="510">
        <v>513</v>
      </c>
      <c r="N31" s="510">
        <v>75</v>
      </c>
      <c r="O31" s="510">
        <v>38550</v>
      </c>
      <c r="P31" s="548">
        <v>0.93932748538011701</v>
      </c>
      <c r="Q31" s="511">
        <v>514</v>
      </c>
    </row>
    <row r="32" spans="1:17" ht="14.4" customHeight="1" x14ac:dyDescent="0.3">
      <c r="A32" s="505" t="s">
        <v>1782</v>
      </c>
      <c r="B32" s="506" t="s">
        <v>1542</v>
      </c>
      <c r="C32" s="506" t="s">
        <v>1543</v>
      </c>
      <c r="D32" s="506" t="s">
        <v>1598</v>
      </c>
      <c r="E32" s="506" t="s">
        <v>1600</v>
      </c>
      <c r="F32" s="510">
        <v>7</v>
      </c>
      <c r="G32" s="510">
        <v>3591</v>
      </c>
      <c r="H32" s="510">
        <v>3.5</v>
      </c>
      <c r="I32" s="510">
        <v>513</v>
      </c>
      <c r="J32" s="510">
        <v>2</v>
      </c>
      <c r="K32" s="510">
        <v>1026</v>
      </c>
      <c r="L32" s="510">
        <v>1</v>
      </c>
      <c r="M32" s="510">
        <v>513</v>
      </c>
      <c r="N32" s="510">
        <v>5</v>
      </c>
      <c r="O32" s="510">
        <v>2570</v>
      </c>
      <c r="P32" s="548">
        <v>2.5048732943469787</v>
      </c>
      <c r="Q32" s="511">
        <v>514</v>
      </c>
    </row>
    <row r="33" spans="1:17" ht="14.4" customHeight="1" x14ac:dyDescent="0.3">
      <c r="A33" s="505" t="s">
        <v>1782</v>
      </c>
      <c r="B33" s="506" t="s">
        <v>1542</v>
      </c>
      <c r="C33" s="506" t="s">
        <v>1543</v>
      </c>
      <c r="D33" s="506" t="s">
        <v>1601</v>
      </c>
      <c r="E33" s="506" t="s">
        <v>1602</v>
      </c>
      <c r="F33" s="510">
        <v>7</v>
      </c>
      <c r="G33" s="510">
        <v>2961</v>
      </c>
      <c r="H33" s="510">
        <v>3.5</v>
      </c>
      <c r="I33" s="510">
        <v>423</v>
      </c>
      <c r="J33" s="510">
        <v>2</v>
      </c>
      <c r="K33" s="510">
        <v>846</v>
      </c>
      <c r="L33" s="510">
        <v>1</v>
      </c>
      <c r="M33" s="510">
        <v>423</v>
      </c>
      <c r="N33" s="510">
        <v>5</v>
      </c>
      <c r="O33" s="510">
        <v>2120</v>
      </c>
      <c r="P33" s="548">
        <v>2.5059101654846336</v>
      </c>
      <c r="Q33" s="511">
        <v>424</v>
      </c>
    </row>
    <row r="34" spans="1:17" ht="14.4" customHeight="1" x14ac:dyDescent="0.3">
      <c r="A34" s="505" t="s">
        <v>1782</v>
      </c>
      <c r="B34" s="506" t="s">
        <v>1542</v>
      </c>
      <c r="C34" s="506" t="s">
        <v>1543</v>
      </c>
      <c r="D34" s="506" t="s">
        <v>1601</v>
      </c>
      <c r="E34" s="506" t="s">
        <v>1603</v>
      </c>
      <c r="F34" s="510">
        <v>58</v>
      </c>
      <c r="G34" s="510">
        <v>24534</v>
      </c>
      <c r="H34" s="510">
        <v>0.72499999999999998</v>
      </c>
      <c r="I34" s="510">
        <v>423</v>
      </c>
      <c r="J34" s="510">
        <v>80</v>
      </c>
      <c r="K34" s="510">
        <v>33840</v>
      </c>
      <c r="L34" s="510">
        <v>1</v>
      </c>
      <c r="M34" s="510">
        <v>423</v>
      </c>
      <c r="N34" s="510">
        <v>75</v>
      </c>
      <c r="O34" s="510">
        <v>31800</v>
      </c>
      <c r="P34" s="548">
        <v>0.93971631205673756</v>
      </c>
      <c r="Q34" s="511">
        <v>424</v>
      </c>
    </row>
    <row r="35" spans="1:17" ht="14.4" customHeight="1" x14ac:dyDescent="0.3">
      <c r="A35" s="505" t="s">
        <v>1782</v>
      </c>
      <c r="B35" s="506" t="s">
        <v>1542</v>
      </c>
      <c r="C35" s="506" t="s">
        <v>1543</v>
      </c>
      <c r="D35" s="506" t="s">
        <v>1604</v>
      </c>
      <c r="E35" s="506" t="s">
        <v>1605</v>
      </c>
      <c r="F35" s="510">
        <v>7</v>
      </c>
      <c r="G35" s="510">
        <v>2443</v>
      </c>
      <c r="H35" s="510">
        <v>3.5</v>
      </c>
      <c r="I35" s="510">
        <v>349</v>
      </c>
      <c r="J35" s="510">
        <v>2</v>
      </c>
      <c r="K35" s="510">
        <v>698</v>
      </c>
      <c r="L35" s="510">
        <v>1</v>
      </c>
      <c r="M35" s="510">
        <v>349</v>
      </c>
      <c r="N35" s="510">
        <v>3</v>
      </c>
      <c r="O35" s="510">
        <v>1050</v>
      </c>
      <c r="P35" s="548">
        <v>1.5042979942693411</v>
      </c>
      <c r="Q35" s="511">
        <v>350</v>
      </c>
    </row>
    <row r="36" spans="1:17" ht="14.4" customHeight="1" x14ac:dyDescent="0.3">
      <c r="A36" s="505" t="s">
        <v>1782</v>
      </c>
      <c r="B36" s="506" t="s">
        <v>1542</v>
      </c>
      <c r="C36" s="506" t="s">
        <v>1543</v>
      </c>
      <c r="D36" s="506" t="s">
        <v>1604</v>
      </c>
      <c r="E36" s="506" t="s">
        <v>1606</v>
      </c>
      <c r="F36" s="510">
        <v>57</v>
      </c>
      <c r="G36" s="510">
        <v>19893</v>
      </c>
      <c r="H36" s="510">
        <v>0.72151898734177211</v>
      </c>
      <c r="I36" s="510">
        <v>349</v>
      </c>
      <c r="J36" s="510">
        <v>79</v>
      </c>
      <c r="K36" s="510">
        <v>27571</v>
      </c>
      <c r="L36" s="510">
        <v>1</v>
      </c>
      <c r="M36" s="510">
        <v>349</v>
      </c>
      <c r="N36" s="510">
        <v>75</v>
      </c>
      <c r="O36" s="510">
        <v>26250</v>
      </c>
      <c r="P36" s="548">
        <v>0.95208733814515256</v>
      </c>
      <c r="Q36" s="511">
        <v>350</v>
      </c>
    </row>
    <row r="37" spans="1:17" ht="14.4" customHeight="1" x14ac:dyDescent="0.3">
      <c r="A37" s="505" t="s">
        <v>1782</v>
      </c>
      <c r="B37" s="506" t="s">
        <v>1542</v>
      </c>
      <c r="C37" s="506" t="s">
        <v>1543</v>
      </c>
      <c r="D37" s="506" t="s">
        <v>1607</v>
      </c>
      <c r="E37" s="506" t="s">
        <v>1608</v>
      </c>
      <c r="F37" s="510">
        <v>3</v>
      </c>
      <c r="G37" s="510">
        <v>663</v>
      </c>
      <c r="H37" s="510"/>
      <c r="I37" s="510">
        <v>221</v>
      </c>
      <c r="J37" s="510"/>
      <c r="K37" s="510"/>
      <c r="L37" s="510"/>
      <c r="M37" s="510"/>
      <c r="N37" s="510"/>
      <c r="O37" s="510"/>
      <c r="P37" s="548"/>
      <c r="Q37" s="511"/>
    </row>
    <row r="38" spans="1:17" ht="14.4" customHeight="1" x14ac:dyDescent="0.3">
      <c r="A38" s="505" t="s">
        <v>1782</v>
      </c>
      <c r="B38" s="506" t="s">
        <v>1542</v>
      </c>
      <c r="C38" s="506" t="s">
        <v>1543</v>
      </c>
      <c r="D38" s="506" t="s">
        <v>1609</v>
      </c>
      <c r="E38" s="506" t="s">
        <v>1610</v>
      </c>
      <c r="F38" s="510">
        <v>4</v>
      </c>
      <c r="G38" s="510">
        <v>2032</v>
      </c>
      <c r="H38" s="510">
        <v>1</v>
      </c>
      <c r="I38" s="510">
        <v>508</v>
      </c>
      <c r="J38" s="510">
        <v>4</v>
      </c>
      <c r="K38" s="510">
        <v>2032</v>
      </c>
      <c r="L38" s="510">
        <v>1</v>
      </c>
      <c r="M38" s="510">
        <v>508</v>
      </c>
      <c r="N38" s="510">
        <v>2</v>
      </c>
      <c r="O38" s="510">
        <v>1018</v>
      </c>
      <c r="P38" s="548">
        <v>0.50098425196850394</v>
      </c>
      <c r="Q38" s="511">
        <v>509</v>
      </c>
    </row>
    <row r="39" spans="1:17" ht="14.4" customHeight="1" x14ac:dyDescent="0.3">
      <c r="A39" s="505" t="s">
        <v>1782</v>
      </c>
      <c r="B39" s="506" t="s">
        <v>1542</v>
      </c>
      <c r="C39" s="506" t="s">
        <v>1543</v>
      </c>
      <c r="D39" s="506" t="s">
        <v>1613</v>
      </c>
      <c r="E39" s="506" t="s">
        <v>1614</v>
      </c>
      <c r="F39" s="510">
        <v>2</v>
      </c>
      <c r="G39" s="510">
        <v>478</v>
      </c>
      <c r="H39" s="510"/>
      <c r="I39" s="510">
        <v>239</v>
      </c>
      <c r="J39" s="510"/>
      <c r="K39" s="510"/>
      <c r="L39" s="510"/>
      <c r="M39" s="510"/>
      <c r="N39" s="510">
        <v>3</v>
      </c>
      <c r="O39" s="510">
        <v>717</v>
      </c>
      <c r="P39" s="548"/>
      <c r="Q39" s="511">
        <v>239</v>
      </c>
    </row>
    <row r="40" spans="1:17" ht="14.4" customHeight="1" x14ac:dyDescent="0.3">
      <c r="A40" s="505" t="s">
        <v>1782</v>
      </c>
      <c r="B40" s="506" t="s">
        <v>1542</v>
      </c>
      <c r="C40" s="506" t="s">
        <v>1543</v>
      </c>
      <c r="D40" s="506" t="s">
        <v>1615</v>
      </c>
      <c r="E40" s="506" t="s">
        <v>1616</v>
      </c>
      <c r="F40" s="510">
        <v>7</v>
      </c>
      <c r="G40" s="510">
        <v>777</v>
      </c>
      <c r="H40" s="510">
        <v>1</v>
      </c>
      <c r="I40" s="510">
        <v>111</v>
      </c>
      <c r="J40" s="510">
        <v>7</v>
      </c>
      <c r="K40" s="510">
        <v>777</v>
      </c>
      <c r="L40" s="510">
        <v>1</v>
      </c>
      <c r="M40" s="510">
        <v>111</v>
      </c>
      <c r="N40" s="510">
        <v>6</v>
      </c>
      <c r="O40" s="510">
        <v>666</v>
      </c>
      <c r="P40" s="548">
        <v>0.8571428571428571</v>
      </c>
      <c r="Q40" s="511">
        <v>111</v>
      </c>
    </row>
    <row r="41" spans="1:17" ht="14.4" customHeight="1" x14ac:dyDescent="0.3">
      <c r="A41" s="505" t="s">
        <v>1782</v>
      </c>
      <c r="B41" s="506" t="s">
        <v>1542</v>
      </c>
      <c r="C41" s="506" t="s">
        <v>1543</v>
      </c>
      <c r="D41" s="506" t="s">
        <v>1619</v>
      </c>
      <c r="E41" s="506" t="s">
        <v>1620</v>
      </c>
      <c r="F41" s="510">
        <v>1</v>
      </c>
      <c r="G41" s="510">
        <v>312</v>
      </c>
      <c r="H41" s="510">
        <v>0.33333333333333331</v>
      </c>
      <c r="I41" s="510">
        <v>312</v>
      </c>
      <c r="J41" s="510">
        <v>3</v>
      </c>
      <c r="K41" s="510">
        <v>936</v>
      </c>
      <c r="L41" s="510">
        <v>1</v>
      </c>
      <c r="M41" s="510">
        <v>312</v>
      </c>
      <c r="N41" s="510">
        <v>11</v>
      </c>
      <c r="O41" s="510">
        <v>3430</v>
      </c>
      <c r="P41" s="548">
        <v>3.6645299145299144</v>
      </c>
      <c r="Q41" s="511">
        <v>311.81818181818181</v>
      </c>
    </row>
    <row r="42" spans="1:17" ht="14.4" customHeight="1" x14ac:dyDescent="0.3">
      <c r="A42" s="505" t="s">
        <v>1782</v>
      </c>
      <c r="B42" s="506" t="s">
        <v>1542</v>
      </c>
      <c r="C42" s="506" t="s">
        <v>1543</v>
      </c>
      <c r="D42" s="506" t="s">
        <v>1619</v>
      </c>
      <c r="E42" s="506" t="s">
        <v>1621</v>
      </c>
      <c r="F42" s="510">
        <v>12</v>
      </c>
      <c r="G42" s="510">
        <v>3744</v>
      </c>
      <c r="H42" s="510">
        <v>1.3333333333333333</v>
      </c>
      <c r="I42" s="510">
        <v>312</v>
      </c>
      <c r="J42" s="510">
        <v>9</v>
      </c>
      <c r="K42" s="510">
        <v>2808</v>
      </c>
      <c r="L42" s="510">
        <v>1</v>
      </c>
      <c r="M42" s="510">
        <v>312</v>
      </c>
      <c r="N42" s="510">
        <v>26</v>
      </c>
      <c r="O42" s="510">
        <v>8108</v>
      </c>
      <c r="P42" s="548">
        <v>2.8874643874643873</v>
      </c>
      <c r="Q42" s="511">
        <v>311.84615384615387</v>
      </c>
    </row>
    <row r="43" spans="1:17" ht="14.4" customHeight="1" x14ac:dyDescent="0.3">
      <c r="A43" s="505" t="s">
        <v>1782</v>
      </c>
      <c r="B43" s="506" t="s">
        <v>1542</v>
      </c>
      <c r="C43" s="506" t="s">
        <v>1543</v>
      </c>
      <c r="D43" s="506" t="s">
        <v>1625</v>
      </c>
      <c r="E43" s="506" t="s">
        <v>1626</v>
      </c>
      <c r="F43" s="510">
        <v>44</v>
      </c>
      <c r="G43" s="510">
        <v>748</v>
      </c>
      <c r="H43" s="510">
        <v>0.97777777777777775</v>
      </c>
      <c r="I43" s="510">
        <v>17</v>
      </c>
      <c r="J43" s="510">
        <v>45</v>
      </c>
      <c r="K43" s="510">
        <v>765</v>
      </c>
      <c r="L43" s="510">
        <v>1</v>
      </c>
      <c r="M43" s="510">
        <v>17</v>
      </c>
      <c r="N43" s="510">
        <v>54</v>
      </c>
      <c r="O43" s="510">
        <v>918</v>
      </c>
      <c r="P43" s="548">
        <v>1.2</v>
      </c>
      <c r="Q43" s="511">
        <v>17</v>
      </c>
    </row>
    <row r="44" spans="1:17" ht="14.4" customHeight="1" x14ac:dyDescent="0.3">
      <c r="A44" s="505" t="s">
        <v>1782</v>
      </c>
      <c r="B44" s="506" t="s">
        <v>1542</v>
      </c>
      <c r="C44" s="506" t="s">
        <v>1543</v>
      </c>
      <c r="D44" s="506" t="s">
        <v>1625</v>
      </c>
      <c r="E44" s="506" t="s">
        <v>1627</v>
      </c>
      <c r="F44" s="510">
        <v>5</v>
      </c>
      <c r="G44" s="510">
        <v>85</v>
      </c>
      <c r="H44" s="510">
        <v>0.83333333333333337</v>
      </c>
      <c r="I44" s="510">
        <v>17</v>
      </c>
      <c r="J44" s="510">
        <v>6</v>
      </c>
      <c r="K44" s="510">
        <v>102</v>
      </c>
      <c r="L44" s="510">
        <v>1</v>
      </c>
      <c r="M44" s="510">
        <v>17</v>
      </c>
      <c r="N44" s="510">
        <v>1</v>
      </c>
      <c r="O44" s="510">
        <v>17</v>
      </c>
      <c r="P44" s="548">
        <v>0.16666666666666666</v>
      </c>
      <c r="Q44" s="511">
        <v>17</v>
      </c>
    </row>
    <row r="45" spans="1:17" ht="14.4" customHeight="1" x14ac:dyDescent="0.3">
      <c r="A45" s="505" t="s">
        <v>1782</v>
      </c>
      <c r="B45" s="506" t="s">
        <v>1542</v>
      </c>
      <c r="C45" s="506" t="s">
        <v>1543</v>
      </c>
      <c r="D45" s="506" t="s">
        <v>1630</v>
      </c>
      <c r="E45" s="506" t="s">
        <v>1631</v>
      </c>
      <c r="F45" s="510">
        <v>9</v>
      </c>
      <c r="G45" s="510">
        <v>3150</v>
      </c>
      <c r="H45" s="510">
        <v>1.2857142857142858</v>
      </c>
      <c r="I45" s="510">
        <v>350</v>
      </c>
      <c r="J45" s="510">
        <v>7</v>
      </c>
      <c r="K45" s="510">
        <v>2450</v>
      </c>
      <c r="L45" s="510">
        <v>1</v>
      </c>
      <c r="M45" s="510">
        <v>350</v>
      </c>
      <c r="N45" s="510">
        <v>4</v>
      </c>
      <c r="O45" s="510">
        <v>1400</v>
      </c>
      <c r="P45" s="548">
        <v>0.5714285714285714</v>
      </c>
      <c r="Q45" s="511">
        <v>350</v>
      </c>
    </row>
    <row r="46" spans="1:17" ht="14.4" customHeight="1" x14ac:dyDescent="0.3">
      <c r="A46" s="505" t="s">
        <v>1782</v>
      </c>
      <c r="B46" s="506" t="s">
        <v>1542</v>
      </c>
      <c r="C46" s="506" t="s">
        <v>1543</v>
      </c>
      <c r="D46" s="506" t="s">
        <v>1632</v>
      </c>
      <c r="E46" s="506" t="s">
        <v>1633</v>
      </c>
      <c r="F46" s="510"/>
      <c r="G46" s="510"/>
      <c r="H46" s="510"/>
      <c r="I46" s="510"/>
      <c r="J46" s="510">
        <v>2</v>
      </c>
      <c r="K46" s="510">
        <v>2570</v>
      </c>
      <c r="L46" s="510">
        <v>1</v>
      </c>
      <c r="M46" s="510">
        <v>1285</v>
      </c>
      <c r="N46" s="510"/>
      <c r="O46" s="510"/>
      <c r="P46" s="548"/>
      <c r="Q46" s="511"/>
    </row>
    <row r="47" spans="1:17" ht="14.4" customHeight="1" x14ac:dyDescent="0.3">
      <c r="A47" s="505" t="s">
        <v>1782</v>
      </c>
      <c r="B47" s="506" t="s">
        <v>1542</v>
      </c>
      <c r="C47" s="506" t="s">
        <v>1543</v>
      </c>
      <c r="D47" s="506" t="s">
        <v>1634</v>
      </c>
      <c r="E47" s="506" t="s">
        <v>1636</v>
      </c>
      <c r="F47" s="510">
        <v>1</v>
      </c>
      <c r="G47" s="510">
        <v>149</v>
      </c>
      <c r="H47" s="510"/>
      <c r="I47" s="510">
        <v>149</v>
      </c>
      <c r="J47" s="510"/>
      <c r="K47" s="510"/>
      <c r="L47" s="510"/>
      <c r="M47" s="510"/>
      <c r="N47" s="510">
        <v>1</v>
      </c>
      <c r="O47" s="510">
        <v>149</v>
      </c>
      <c r="P47" s="548"/>
      <c r="Q47" s="511">
        <v>149</v>
      </c>
    </row>
    <row r="48" spans="1:17" ht="14.4" customHeight="1" x14ac:dyDescent="0.3">
      <c r="A48" s="505" t="s">
        <v>1782</v>
      </c>
      <c r="B48" s="506" t="s">
        <v>1542</v>
      </c>
      <c r="C48" s="506" t="s">
        <v>1543</v>
      </c>
      <c r="D48" s="506" t="s">
        <v>1639</v>
      </c>
      <c r="E48" s="506" t="s">
        <v>1640</v>
      </c>
      <c r="F48" s="510">
        <v>2</v>
      </c>
      <c r="G48" s="510">
        <v>590</v>
      </c>
      <c r="H48" s="510"/>
      <c r="I48" s="510">
        <v>295</v>
      </c>
      <c r="J48" s="510"/>
      <c r="K48" s="510"/>
      <c r="L48" s="510"/>
      <c r="M48" s="510"/>
      <c r="N48" s="510">
        <v>4</v>
      </c>
      <c r="O48" s="510">
        <v>1180</v>
      </c>
      <c r="P48" s="548"/>
      <c r="Q48" s="511">
        <v>295</v>
      </c>
    </row>
    <row r="49" spans="1:17" ht="14.4" customHeight="1" x14ac:dyDescent="0.3">
      <c r="A49" s="505" t="s">
        <v>1782</v>
      </c>
      <c r="B49" s="506" t="s">
        <v>1542</v>
      </c>
      <c r="C49" s="506" t="s">
        <v>1543</v>
      </c>
      <c r="D49" s="506" t="s">
        <v>1641</v>
      </c>
      <c r="E49" s="506" t="s">
        <v>1642</v>
      </c>
      <c r="F49" s="510">
        <v>4</v>
      </c>
      <c r="G49" s="510">
        <v>836</v>
      </c>
      <c r="H49" s="510">
        <v>2</v>
      </c>
      <c r="I49" s="510">
        <v>209</v>
      </c>
      <c r="J49" s="510">
        <v>2</v>
      </c>
      <c r="K49" s="510">
        <v>418</v>
      </c>
      <c r="L49" s="510">
        <v>1</v>
      </c>
      <c r="M49" s="510">
        <v>209</v>
      </c>
      <c r="N49" s="510"/>
      <c r="O49" s="510"/>
      <c r="P49" s="548"/>
      <c r="Q49" s="511"/>
    </row>
    <row r="50" spans="1:17" ht="14.4" customHeight="1" x14ac:dyDescent="0.3">
      <c r="A50" s="505" t="s">
        <v>1782</v>
      </c>
      <c r="B50" s="506" t="s">
        <v>1542</v>
      </c>
      <c r="C50" s="506" t="s">
        <v>1543</v>
      </c>
      <c r="D50" s="506" t="s">
        <v>1641</v>
      </c>
      <c r="E50" s="506" t="s">
        <v>1643</v>
      </c>
      <c r="F50" s="510">
        <v>8</v>
      </c>
      <c r="G50" s="510">
        <v>1672</v>
      </c>
      <c r="H50" s="510">
        <v>0.72727272727272729</v>
      </c>
      <c r="I50" s="510">
        <v>209</v>
      </c>
      <c r="J50" s="510">
        <v>11</v>
      </c>
      <c r="K50" s="510">
        <v>2299</v>
      </c>
      <c r="L50" s="510">
        <v>1</v>
      </c>
      <c r="M50" s="510">
        <v>209</v>
      </c>
      <c r="N50" s="510">
        <v>14</v>
      </c>
      <c r="O50" s="510">
        <v>2940</v>
      </c>
      <c r="P50" s="548">
        <v>1.2788168769030013</v>
      </c>
      <c r="Q50" s="511">
        <v>210</v>
      </c>
    </row>
    <row r="51" spans="1:17" ht="14.4" customHeight="1" x14ac:dyDescent="0.3">
      <c r="A51" s="505" t="s">
        <v>1782</v>
      </c>
      <c r="B51" s="506" t="s">
        <v>1542</v>
      </c>
      <c r="C51" s="506" t="s">
        <v>1543</v>
      </c>
      <c r="D51" s="506" t="s">
        <v>1644</v>
      </c>
      <c r="E51" s="506" t="s">
        <v>1645</v>
      </c>
      <c r="F51" s="510">
        <v>14</v>
      </c>
      <c r="G51" s="510">
        <v>560</v>
      </c>
      <c r="H51" s="510">
        <v>1.2727272727272727</v>
      </c>
      <c r="I51" s="510">
        <v>40</v>
      </c>
      <c r="J51" s="510">
        <v>11</v>
      </c>
      <c r="K51" s="510">
        <v>440</v>
      </c>
      <c r="L51" s="510">
        <v>1</v>
      </c>
      <c r="M51" s="510">
        <v>40</v>
      </c>
      <c r="N51" s="510">
        <v>14</v>
      </c>
      <c r="O51" s="510">
        <v>557</v>
      </c>
      <c r="P51" s="548">
        <v>1.2659090909090909</v>
      </c>
      <c r="Q51" s="511">
        <v>39.785714285714285</v>
      </c>
    </row>
    <row r="52" spans="1:17" ht="14.4" customHeight="1" x14ac:dyDescent="0.3">
      <c r="A52" s="505" t="s">
        <v>1782</v>
      </c>
      <c r="B52" s="506" t="s">
        <v>1542</v>
      </c>
      <c r="C52" s="506" t="s">
        <v>1543</v>
      </c>
      <c r="D52" s="506" t="s">
        <v>1644</v>
      </c>
      <c r="E52" s="506" t="s">
        <v>1646</v>
      </c>
      <c r="F52" s="510">
        <v>7</v>
      </c>
      <c r="G52" s="510">
        <v>280</v>
      </c>
      <c r="H52" s="510">
        <v>3.5</v>
      </c>
      <c r="I52" s="510">
        <v>40</v>
      </c>
      <c r="J52" s="510">
        <v>2</v>
      </c>
      <c r="K52" s="510">
        <v>80</v>
      </c>
      <c r="L52" s="510">
        <v>1</v>
      </c>
      <c r="M52" s="510">
        <v>40</v>
      </c>
      <c r="N52" s="510"/>
      <c r="O52" s="510"/>
      <c r="P52" s="548"/>
      <c r="Q52" s="511"/>
    </row>
    <row r="53" spans="1:17" ht="14.4" customHeight="1" x14ac:dyDescent="0.3">
      <c r="A53" s="505" t="s">
        <v>1782</v>
      </c>
      <c r="B53" s="506" t="s">
        <v>1542</v>
      </c>
      <c r="C53" s="506" t="s">
        <v>1543</v>
      </c>
      <c r="D53" s="506" t="s">
        <v>1647</v>
      </c>
      <c r="E53" s="506" t="s">
        <v>1648</v>
      </c>
      <c r="F53" s="510">
        <v>1</v>
      </c>
      <c r="G53" s="510">
        <v>5022</v>
      </c>
      <c r="H53" s="510"/>
      <c r="I53" s="510">
        <v>5022</v>
      </c>
      <c r="J53" s="510"/>
      <c r="K53" s="510"/>
      <c r="L53" s="510"/>
      <c r="M53" s="510"/>
      <c r="N53" s="510"/>
      <c r="O53" s="510"/>
      <c r="P53" s="548"/>
      <c r="Q53" s="511"/>
    </row>
    <row r="54" spans="1:17" ht="14.4" customHeight="1" x14ac:dyDescent="0.3">
      <c r="A54" s="505" t="s">
        <v>1782</v>
      </c>
      <c r="B54" s="506" t="s">
        <v>1542</v>
      </c>
      <c r="C54" s="506" t="s">
        <v>1543</v>
      </c>
      <c r="D54" s="506" t="s">
        <v>1647</v>
      </c>
      <c r="E54" s="506" t="s">
        <v>1649</v>
      </c>
      <c r="F54" s="510"/>
      <c r="G54" s="510"/>
      <c r="H54" s="510"/>
      <c r="I54" s="510"/>
      <c r="J54" s="510">
        <v>2</v>
      </c>
      <c r="K54" s="510">
        <v>10046</v>
      </c>
      <c r="L54" s="510">
        <v>1</v>
      </c>
      <c r="M54" s="510">
        <v>5023</v>
      </c>
      <c r="N54" s="510"/>
      <c r="O54" s="510"/>
      <c r="P54" s="548"/>
      <c r="Q54" s="511"/>
    </row>
    <row r="55" spans="1:17" ht="14.4" customHeight="1" x14ac:dyDescent="0.3">
      <c r="A55" s="505" t="s">
        <v>1782</v>
      </c>
      <c r="B55" s="506" t="s">
        <v>1542</v>
      </c>
      <c r="C55" s="506" t="s">
        <v>1543</v>
      </c>
      <c r="D55" s="506" t="s">
        <v>1650</v>
      </c>
      <c r="E55" s="506" t="s">
        <v>1651</v>
      </c>
      <c r="F55" s="510">
        <v>9</v>
      </c>
      <c r="G55" s="510">
        <v>1539</v>
      </c>
      <c r="H55" s="510">
        <v>1.125</v>
      </c>
      <c r="I55" s="510">
        <v>171</v>
      </c>
      <c r="J55" s="510">
        <v>8</v>
      </c>
      <c r="K55" s="510">
        <v>1368</v>
      </c>
      <c r="L55" s="510">
        <v>1</v>
      </c>
      <c r="M55" s="510">
        <v>171</v>
      </c>
      <c r="N55" s="510">
        <v>11</v>
      </c>
      <c r="O55" s="510">
        <v>1881</v>
      </c>
      <c r="P55" s="548">
        <v>1.375</v>
      </c>
      <c r="Q55" s="511">
        <v>171</v>
      </c>
    </row>
    <row r="56" spans="1:17" ht="14.4" customHeight="1" x14ac:dyDescent="0.3">
      <c r="A56" s="505" t="s">
        <v>1782</v>
      </c>
      <c r="B56" s="506" t="s">
        <v>1542</v>
      </c>
      <c r="C56" s="506" t="s">
        <v>1543</v>
      </c>
      <c r="D56" s="506" t="s">
        <v>1650</v>
      </c>
      <c r="E56" s="506" t="s">
        <v>1652</v>
      </c>
      <c r="F56" s="510">
        <v>4</v>
      </c>
      <c r="G56" s="510">
        <v>684</v>
      </c>
      <c r="H56" s="510">
        <v>4</v>
      </c>
      <c r="I56" s="510">
        <v>171</v>
      </c>
      <c r="J56" s="510">
        <v>1</v>
      </c>
      <c r="K56" s="510">
        <v>171</v>
      </c>
      <c r="L56" s="510">
        <v>1</v>
      </c>
      <c r="M56" s="510">
        <v>171</v>
      </c>
      <c r="N56" s="510"/>
      <c r="O56" s="510"/>
      <c r="P56" s="548"/>
      <c r="Q56" s="511"/>
    </row>
    <row r="57" spans="1:17" ht="14.4" customHeight="1" x14ac:dyDescent="0.3">
      <c r="A57" s="505" t="s">
        <v>1782</v>
      </c>
      <c r="B57" s="506" t="s">
        <v>1542</v>
      </c>
      <c r="C57" s="506" t="s">
        <v>1543</v>
      </c>
      <c r="D57" s="506" t="s">
        <v>1653</v>
      </c>
      <c r="E57" s="506" t="s">
        <v>1655</v>
      </c>
      <c r="F57" s="510">
        <v>1</v>
      </c>
      <c r="G57" s="510">
        <v>327</v>
      </c>
      <c r="H57" s="510">
        <v>1</v>
      </c>
      <c r="I57" s="510">
        <v>327</v>
      </c>
      <c r="J57" s="510">
        <v>1</v>
      </c>
      <c r="K57" s="510">
        <v>327</v>
      </c>
      <c r="L57" s="510">
        <v>1</v>
      </c>
      <c r="M57" s="510">
        <v>327</v>
      </c>
      <c r="N57" s="510"/>
      <c r="O57" s="510"/>
      <c r="P57" s="548"/>
      <c r="Q57" s="511"/>
    </row>
    <row r="58" spans="1:17" ht="14.4" customHeight="1" x14ac:dyDescent="0.3">
      <c r="A58" s="505" t="s">
        <v>1782</v>
      </c>
      <c r="B58" s="506" t="s">
        <v>1542</v>
      </c>
      <c r="C58" s="506" t="s">
        <v>1543</v>
      </c>
      <c r="D58" s="506" t="s">
        <v>1656</v>
      </c>
      <c r="E58" s="506" t="s">
        <v>1657</v>
      </c>
      <c r="F58" s="510">
        <v>1</v>
      </c>
      <c r="G58" s="510">
        <v>690</v>
      </c>
      <c r="H58" s="510">
        <v>0.33333333333333331</v>
      </c>
      <c r="I58" s="510">
        <v>690</v>
      </c>
      <c r="J58" s="510">
        <v>3</v>
      </c>
      <c r="K58" s="510">
        <v>2070</v>
      </c>
      <c r="L58" s="510">
        <v>1</v>
      </c>
      <c r="M58" s="510">
        <v>690</v>
      </c>
      <c r="N58" s="510"/>
      <c r="O58" s="510"/>
      <c r="P58" s="548"/>
      <c r="Q58" s="511"/>
    </row>
    <row r="59" spans="1:17" ht="14.4" customHeight="1" x14ac:dyDescent="0.3">
      <c r="A59" s="505" t="s">
        <v>1782</v>
      </c>
      <c r="B59" s="506" t="s">
        <v>1542</v>
      </c>
      <c r="C59" s="506" t="s">
        <v>1543</v>
      </c>
      <c r="D59" s="506" t="s">
        <v>1656</v>
      </c>
      <c r="E59" s="506" t="s">
        <v>1658</v>
      </c>
      <c r="F59" s="510">
        <v>19</v>
      </c>
      <c r="G59" s="510">
        <v>13110</v>
      </c>
      <c r="H59" s="510">
        <v>1.7272727272727273</v>
      </c>
      <c r="I59" s="510">
        <v>690</v>
      </c>
      <c r="J59" s="510">
        <v>11</v>
      </c>
      <c r="K59" s="510">
        <v>7590</v>
      </c>
      <c r="L59" s="510">
        <v>1</v>
      </c>
      <c r="M59" s="510">
        <v>690</v>
      </c>
      <c r="N59" s="510">
        <v>4</v>
      </c>
      <c r="O59" s="510">
        <v>2764</v>
      </c>
      <c r="P59" s="548">
        <v>0.36416337285902506</v>
      </c>
      <c r="Q59" s="511">
        <v>691</v>
      </c>
    </row>
    <row r="60" spans="1:17" ht="14.4" customHeight="1" x14ac:dyDescent="0.3">
      <c r="A60" s="505" t="s">
        <v>1782</v>
      </c>
      <c r="B60" s="506" t="s">
        <v>1542</v>
      </c>
      <c r="C60" s="506" t="s">
        <v>1543</v>
      </c>
      <c r="D60" s="506" t="s">
        <v>1659</v>
      </c>
      <c r="E60" s="506" t="s">
        <v>1660</v>
      </c>
      <c r="F60" s="510">
        <v>6</v>
      </c>
      <c r="G60" s="510">
        <v>2100</v>
      </c>
      <c r="H60" s="510">
        <v>2</v>
      </c>
      <c r="I60" s="510">
        <v>350</v>
      </c>
      <c r="J60" s="510">
        <v>3</v>
      </c>
      <c r="K60" s="510">
        <v>1050</v>
      </c>
      <c r="L60" s="510">
        <v>1</v>
      </c>
      <c r="M60" s="510">
        <v>350</v>
      </c>
      <c r="N60" s="510">
        <v>8</v>
      </c>
      <c r="O60" s="510">
        <v>2800</v>
      </c>
      <c r="P60" s="548">
        <v>2.6666666666666665</v>
      </c>
      <c r="Q60" s="511">
        <v>350</v>
      </c>
    </row>
    <row r="61" spans="1:17" ht="14.4" customHeight="1" x14ac:dyDescent="0.3">
      <c r="A61" s="505" t="s">
        <v>1782</v>
      </c>
      <c r="B61" s="506" t="s">
        <v>1542</v>
      </c>
      <c r="C61" s="506" t="s">
        <v>1543</v>
      </c>
      <c r="D61" s="506" t="s">
        <v>1659</v>
      </c>
      <c r="E61" s="506" t="s">
        <v>1661</v>
      </c>
      <c r="F61" s="510">
        <v>1</v>
      </c>
      <c r="G61" s="510">
        <v>350</v>
      </c>
      <c r="H61" s="510">
        <v>0.5</v>
      </c>
      <c r="I61" s="510">
        <v>350</v>
      </c>
      <c r="J61" s="510">
        <v>2</v>
      </c>
      <c r="K61" s="510">
        <v>700</v>
      </c>
      <c r="L61" s="510">
        <v>1</v>
      </c>
      <c r="M61" s="510">
        <v>350</v>
      </c>
      <c r="N61" s="510">
        <v>2</v>
      </c>
      <c r="O61" s="510">
        <v>700</v>
      </c>
      <c r="P61" s="548">
        <v>1</v>
      </c>
      <c r="Q61" s="511">
        <v>350</v>
      </c>
    </row>
    <row r="62" spans="1:17" ht="14.4" customHeight="1" x14ac:dyDescent="0.3">
      <c r="A62" s="505" t="s">
        <v>1782</v>
      </c>
      <c r="B62" s="506" t="s">
        <v>1542</v>
      </c>
      <c r="C62" s="506" t="s">
        <v>1543</v>
      </c>
      <c r="D62" s="506" t="s">
        <v>1662</v>
      </c>
      <c r="E62" s="506" t="s">
        <v>1663</v>
      </c>
      <c r="F62" s="510">
        <v>9</v>
      </c>
      <c r="G62" s="510">
        <v>1566</v>
      </c>
      <c r="H62" s="510">
        <v>1.125</v>
      </c>
      <c r="I62" s="510">
        <v>174</v>
      </c>
      <c r="J62" s="510">
        <v>8</v>
      </c>
      <c r="K62" s="510">
        <v>1392</v>
      </c>
      <c r="L62" s="510">
        <v>1</v>
      </c>
      <c r="M62" s="510">
        <v>174</v>
      </c>
      <c r="N62" s="510">
        <v>10</v>
      </c>
      <c r="O62" s="510">
        <v>1740</v>
      </c>
      <c r="P62" s="548">
        <v>1.25</v>
      </c>
      <c r="Q62" s="511">
        <v>174</v>
      </c>
    </row>
    <row r="63" spans="1:17" ht="14.4" customHeight="1" x14ac:dyDescent="0.3">
      <c r="A63" s="505" t="s">
        <v>1782</v>
      </c>
      <c r="B63" s="506" t="s">
        <v>1542</v>
      </c>
      <c r="C63" s="506" t="s">
        <v>1543</v>
      </c>
      <c r="D63" s="506" t="s">
        <v>1662</v>
      </c>
      <c r="E63" s="506" t="s">
        <v>1664</v>
      </c>
      <c r="F63" s="510">
        <v>4</v>
      </c>
      <c r="G63" s="510">
        <v>696</v>
      </c>
      <c r="H63" s="510">
        <v>4</v>
      </c>
      <c r="I63" s="510">
        <v>174</v>
      </c>
      <c r="J63" s="510">
        <v>1</v>
      </c>
      <c r="K63" s="510">
        <v>174</v>
      </c>
      <c r="L63" s="510">
        <v>1</v>
      </c>
      <c r="M63" s="510">
        <v>174</v>
      </c>
      <c r="N63" s="510"/>
      <c r="O63" s="510"/>
      <c r="P63" s="548"/>
      <c r="Q63" s="511"/>
    </row>
    <row r="64" spans="1:17" ht="14.4" customHeight="1" x14ac:dyDescent="0.3">
      <c r="A64" s="505" t="s">
        <v>1782</v>
      </c>
      <c r="B64" s="506" t="s">
        <v>1542</v>
      </c>
      <c r="C64" s="506" t="s">
        <v>1543</v>
      </c>
      <c r="D64" s="506" t="s">
        <v>1665</v>
      </c>
      <c r="E64" s="506" t="s">
        <v>1666</v>
      </c>
      <c r="F64" s="510">
        <v>12</v>
      </c>
      <c r="G64" s="510">
        <v>4812</v>
      </c>
      <c r="H64" s="510">
        <v>3</v>
      </c>
      <c r="I64" s="510">
        <v>401</v>
      </c>
      <c r="J64" s="510">
        <v>4</v>
      </c>
      <c r="K64" s="510">
        <v>1604</v>
      </c>
      <c r="L64" s="510">
        <v>1</v>
      </c>
      <c r="M64" s="510">
        <v>401</v>
      </c>
      <c r="N64" s="510">
        <v>8</v>
      </c>
      <c r="O64" s="510">
        <v>3204</v>
      </c>
      <c r="P64" s="548">
        <v>1.9975062344139651</v>
      </c>
      <c r="Q64" s="511">
        <v>400.5</v>
      </c>
    </row>
    <row r="65" spans="1:17" ht="14.4" customHeight="1" x14ac:dyDescent="0.3">
      <c r="A65" s="505" t="s">
        <v>1782</v>
      </c>
      <c r="B65" s="506" t="s">
        <v>1542</v>
      </c>
      <c r="C65" s="506" t="s">
        <v>1543</v>
      </c>
      <c r="D65" s="506" t="s">
        <v>1667</v>
      </c>
      <c r="E65" s="506" t="s">
        <v>1668</v>
      </c>
      <c r="F65" s="510">
        <v>12</v>
      </c>
      <c r="G65" s="510">
        <v>7848</v>
      </c>
      <c r="H65" s="510">
        <v>1.3333333333333333</v>
      </c>
      <c r="I65" s="510">
        <v>654</v>
      </c>
      <c r="J65" s="510">
        <v>9</v>
      </c>
      <c r="K65" s="510">
        <v>5886</v>
      </c>
      <c r="L65" s="510">
        <v>1</v>
      </c>
      <c r="M65" s="510">
        <v>654</v>
      </c>
      <c r="N65" s="510">
        <v>12</v>
      </c>
      <c r="O65" s="510">
        <v>7860</v>
      </c>
      <c r="P65" s="548">
        <v>1.3353720693170235</v>
      </c>
      <c r="Q65" s="511">
        <v>655</v>
      </c>
    </row>
    <row r="66" spans="1:17" ht="14.4" customHeight="1" x14ac:dyDescent="0.3">
      <c r="A66" s="505" t="s">
        <v>1782</v>
      </c>
      <c r="B66" s="506" t="s">
        <v>1542</v>
      </c>
      <c r="C66" s="506" t="s">
        <v>1543</v>
      </c>
      <c r="D66" s="506" t="s">
        <v>1667</v>
      </c>
      <c r="E66" s="506" t="s">
        <v>1669</v>
      </c>
      <c r="F66" s="510">
        <v>1</v>
      </c>
      <c r="G66" s="510">
        <v>654</v>
      </c>
      <c r="H66" s="510">
        <v>0.5</v>
      </c>
      <c r="I66" s="510">
        <v>654</v>
      </c>
      <c r="J66" s="510">
        <v>2</v>
      </c>
      <c r="K66" s="510">
        <v>1308</v>
      </c>
      <c r="L66" s="510">
        <v>1</v>
      </c>
      <c r="M66" s="510">
        <v>654</v>
      </c>
      <c r="N66" s="510">
        <v>5</v>
      </c>
      <c r="O66" s="510">
        <v>3275</v>
      </c>
      <c r="P66" s="548">
        <v>2.5038226299694188</v>
      </c>
      <c r="Q66" s="511">
        <v>655</v>
      </c>
    </row>
    <row r="67" spans="1:17" ht="14.4" customHeight="1" x14ac:dyDescent="0.3">
      <c r="A67" s="505" t="s">
        <v>1782</v>
      </c>
      <c r="B67" s="506" t="s">
        <v>1542</v>
      </c>
      <c r="C67" s="506" t="s">
        <v>1543</v>
      </c>
      <c r="D67" s="506" t="s">
        <v>1670</v>
      </c>
      <c r="E67" s="506" t="s">
        <v>1671</v>
      </c>
      <c r="F67" s="510">
        <v>1</v>
      </c>
      <c r="G67" s="510">
        <v>654</v>
      </c>
      <c r="H67" s="510">
        <v>0.5</v>
      </c>
      <c r="I67" s="510">
        <v>654</v>
      </c>
      <c r="J67" s="510">
        <v>2</v>
      </c>
      <c r="K67" s="510">
        <v>1308</v>
      </c>
      <c r="L67" s="510">
        <v>1</v>
      </c>
      <c r="M67" s="510">
        <v>654</v>
      </c>
      <c r="N67" s="510">
        <v>5</v>
      </c>
      <c r="O67" s="510">
        <v>3275</v>
      </c>
      <c r="P67" s="548">
        <v>2.5038226299694188</v>
      </c>
      <c r="Q67" s="511">
        <v>655</v>
      </c>
    </row>
    <row r="68" spans="1:17" ht="14.4" customHeight="1" x14ac:dyDescent="0.3">
      <c r="A68" s="505" t="s">
        <v>1782</v>
      </c>
      <c r="B68" s="506" t="s">
        <v>1542</v>
      </c>
      <c r="C68" s="506" t="s">
        <v>1543</v>
      </c>
      <c r="D68" s="506" t="s">
        <v>1670</v>
      </c>
      <c r="E68" s="506" t="s">
        <v>1672</v>
      </c>
      <c r="F68" s="510">
        <v>12</v>
      </c>
      <c r="G68" s="510">
        <v>7848</v>
      </c>
      <c r="H68" s="510">
        <v>1.3333333333333333</v>
      </c>
      <c r="I68" s="510">
        <v>654</v>
      </c>
      <c r="J68" s="510">
        <v>9</v>
      </c>
      <c r="K68" s="510">
        <v>5886</v>
      </c>
      <c r="L68" s="510">
        <v>1</v>
      </c>
      <c r="M68" s="510">
        <v>654</v>
      </c>
      <c r="N68" s="510">
        <v>12</v>
      </c>
      <c r="O68" s="510">
        <v>7860</v>
      </c>
      <c r="P68" s="548">
        <v>1.3353720693170235</v>
      </c>
      <c r="Q68" s="511">
        <v>655</v>
      </c>
    </row>
    <row r="69" spans="1:17" ht="14.4" customHeight="1" x14ac:dyDescent="0.3">
      <c r="A69" s="505" t="s">
        <v>1782</v>
      </c>
      <c r="B69" s="506" t="s">
        <v>1542</v>
      </c>
      <c r="C69" s="506" t="s">
        <v>1543</v>
      </c>
      <c r="D69" s="506" t="s">
        <v>1676</v>
      </c>
      <c r="E69" s="506" t="s">
        <v>1677</v>
      </c>
      <c r="F69" s="510">
        <v>2</v>
      </c>
      <c r="G69" s="510">
        <v>1388</v>
      </c>
      <c r="H69" s="510">
        <v>0.22222222222222221</v>
      </c>
      <c r="I69" s="510">
        <v>694</v>
      </c>
      <c r="J69" s="510">
        <v>9</v>
      </c>
      <c r="K69" s="510">
        <v>6246</v>
      </c>
      <c r="L69" s="510">
        <v>1</v>
      </c>
      <c r="M69" s="510">
        <v>694</v>
      </c>
      <c r="N69" s="510">
        <v>3</v>
      </c>
      <c r="O69" s="510">
        <v>2085</v>
      </c>
      <c r="P69" s="548">
        <v>0.33381364073006725</v>
      </c>
      <c r="Q69" s="511">
        <v>695</v>
      </c>
    </row>
    <row r="70" spans="1:17" ht="14.4" customHeight="1" x14ac:dyDescent="0.3">
      <c r="A70" s="505" t="s">
        <v>1782</v>
      </c>
      <c r="B70" s="506" t="s">
        <v>1542</v>
      </c>
      <c r="C70" s="506" t="s">
        <v>1543</v>
      </c>
      <c r="D70" s="506" t="s">
        <v>1676</v>
      </c>
      <c r="E70" s="506" t="s">
        <v>1678</v>
      </c>
      <c r="F70" s="510">
        <v>5</v>
      </c>
      <c r="G70" s="510">
        <v>3470</v>
      </c>
      <c r="H70" s="510"/>
      <c r="I70" s="510">
        <v>694</v>
      </c>
      <c r="J70" s="510"/>
      <c r="K70" s="510"/>
      <c r="L70" s="510"/>
      <c r="M70" s="510"/>
      <c r="N70" s="510">
        <v>1</v>
      </c>
      <c r="O70" s="510">
        <v>695</v>
      </c>
      <c r="P70" s="548"/>
      <c r="Q70" s="511">
        <v>695</v>
      </c>
    </row>
    <row r="71" spans="1:17" ht="14.4" customHeight="1" x14ac:dyDescent="0.3">
      <c r="A71" s="505" t="s">
        <v>1782</v>
      </c>
      <c r="B71" s="506" t="s">
        <v>1542</v>
      </c>
      <c r="C71" s="506" t="s">
        <v>1543</v>
      </c>
      <c r="D71" s="506" t="s">
        <v>1679</v>
      </c>
      <c r="E71" s="506" t="s">
        <v>1680</v>
      </c>
      <c r="F71" s="510">
        <v>1</v>
      </c>
      <c r="G71" s="510">
        <v>678</v>
      </c>
      <c r="H71" s="510"/>
      <c r="I71" s="510">
        <v>678</v>
      </c>
      <c r="J71" s="510"/>
      <c r="K71" s="510"/>
      <c r="L71" s="510"/>
      <c r="M71" s="510"/>
      <c r="N71" s="510">
        <v>1</v>
      </c>
      <c r="O71" s="510">
        <v>679</v>
      </c>
      <c r="P71" s="548"/>
      <c r="Q71" s="511">
        <v>679</v>
      </c>
    </row>
    <row r="72" spans="1:17" ht="14.4" customHeight="1" x14ac:dyDescent="0.3">
      <c r="A72" s="505" t="s">
        <v>1782</v>
      </c>
      <c r="B72" s="506" t="s">
        <v>1542</v>
      </c>
      <c r="C72" s="506" t="s">
        <v>1543</v>
      </c>
      <c r="D72" s="506" t="s">
        <v>1679</v>
      </c>
      <c r="E72" s="506" t="s">
        <v>1681</v>
      </c>
      <c r="F72" s="510">
        <v>2</v>
      </c>
      <c r="G72" s="510">
        <v>1356</v>
      </c>
      <c r="H72" s="510">
        <v>2</v>
      </c>
      <c r="I72" s="510">
        <v>678</v>
      </c>
      <c r="J72" s="510">
        <v>1</v>
      </c>
      <c r="K72" s="510">
        <v>678</v>
      </c>
      <c r="L72" s="510">
        <v>1</v>
      </c>
      <c r="M72" s="510">
        <v>678</v>
      </c>
      <c r="N72" s="510">
        <v>1</v>
      </c>
      <c r="O72" s="510">
        <v>679</v>
      </c>
      <c r="P72" s="548">
        <v>1.0014749262536873</v>
      </c>
      <c r="Q72" s="511">
        <v>679</v>
      </c>
    </row>
    <row r="73" spans="1:17" ht="14.4" customHeight="1" x14ac:dyDescent="0.3">
      <c r="A73" s="505" t="s">
        <v>1782</v>
      </c>
      <c r="B73" s="506" t="s">
        <v>1542</v>
      </c>
      <c r="C73" s="506" t="s">
        <v>1543</v>
      </c>
      <c r="D73" s="506" t="s">
        <v>1682</v>
      </c>
      <c r="E73" s="506" t="s">
        <v>1683</v>
      </c>
      <c r="F73" s="510">
        <v>6</v>
      </c>
      <c r="G73" s="510">
        <v>2862</v>
      </c>
      <c r="H73" s="510">
        <v>3</v>
      </c>
      <c r="I73" s="510">
        <v>477</v>
      </c>
      <c r="J73" s="510">
        <v>2</v>
      </c>
      <c r="K73" s="510">
        <v>954</v>
      </c>
      <c r="L73" s="510">
        <v>1</v>
      </c>
      <c r="M73" s="510">
        <v>477</v>
      </c>
      <c r="N73" s="510">
        <v>7</v>
      </c>
      <c r="O73" s="510">
        <v>3344</v>
      </c>
      <c r="P73" s="548">
        <v>3.5052410901467503</v>
      </c>
      <c r="Q73" s="511">
        <v>477.71428571428572</v>
      </c>
    </row>
    <row r="74" spans="1:17" ht="14.4" customHeight="1" x14ac:dyDescent="0.3">
      <c r="A74" s="505" t="s">
        <v>1782</v>
      </c>
      <c r="B74" s="506" t="s">
        <v>1542</v>
      </c>
      <c r="C74" s="506" t="s">
        <v>1543</v>
      </c>
      <c r="D74" s="506" t="s">
        <v>1682</v>
      </c>
      <c r="E74" s="506" t="s">
        <v>1684</v>
      </c>
      <c r="F74" s="510">
        <v>63</v>
      </c>
      <c r="G74" s="510">
        <v>30051</v>
      </c>
      <c r="H74" s="510">
        <v>0.77777777777777779</v>
      </c>
      <c r="I74" s="510">
        <v>477</v>
      </c>
      <c r="J74" s="510">
        <v>81</v>
      </c>
      <c r="K74" s="510">
        <v>38637</v>
      </c>
      <c r="L74" s="510">
        <v>1</v>
      </c>
      <c r="M74" s="510">
        <v>477</v>
      </c>
      <c r="N74" s="510">
        <v>69</v>
      </c>
      <c r="O74" s="510">
        <v>32972</v>
      </c>
      <c r="P74" s="548">
        <v>0.85337888552423846</v>
      </c>
      <c r="Q74" s="511">
        <v>477.85507246376812</v>
      </c>
    </row>
    <row r="75" spans="1:17" ht="14.4" customHeight="1" x14ac:dyDescent="0.3">
      <c r="A75" s="505" t="s">
        <v>1782</v>
      </c>
      <c r="B75" s="506" t="s">
        <v>1542</v>
      </c>
      <c r="C75" s="506" t="s">
        <v>1543</v>
      </c>
      <c r="D75" s="506" t="s">
        <v>1685</v>
      </c>
      <c r="E75" s="506" t="s">
        <v>1686</v>
      </c>
      <c r="F75" s="510">
        <v>58</v>
      </c>
      <c r="G75" s="510">
        <v>16878</v>
      </c>
      <c r="H75" s="510">
        <v>0.72499999999999998</v>
      </c>
      <c r="I75" s="510">
        <v>291</v>
      </c>
      <c r="J75" s="510">
        <v>80</v>
      </c>
      <c r="K75" s="510">
        <v>23280</v>
      </c>
      <c r="L75" s="510">
        <v>1</v>
      </c>
      <c r="M75" s="510">
        <v>291</v>
      </c>
      <c r="N75" s="510">
        <v>75</v>
      </c>
      <c r="O75" s="510">
        <v>21900</v>
      </c>
      <c r="P75" s="548">
        <v>0.94072164948453607</v>
      </c>
      <c r="Q75" s="511">
        <v>292</v>
      </c>
    </row>
    <row r="76" spans="1:17" ht="14.4" customHeight="1" x14ac:dyDescent="0.3">
      <c r="A76" s="505" t="s">
        <v>1782</v>
      </c>
      <c r="B76" s="506" t="s">
        <v>1542</v>
      </c>
      <c r="C76" s="506" t="s">
        <v>1543</v>
      </c>
      <c r="D76" s="506" t="s">
        <v>1685</v>
      </c>
      <c r="E76" s="506" t="s">
        <v>1687</v>
      </c>
      <c r="F76" s="510">
        <v>7</v>
      </c>
      <c r="G76" s="510">
        <v>2037</v>
      </c>
      <c r="H76" s="510">
        <v>3.5</v>
      </c>
      <c r="I76" s="510">
        <v>291</v>
      </c>
      <c r="J76" s="510">
        <v>2</v>
      </c>
      <c r="K76" s="510">
        <v>582</v>
      </c>
      <c r="L76" s="510">
        <v>1</v>
      </c>
      <c r="M76" s="510">
        <v>291</v>
      </c>
      <c r="N76" s="510">
        <v>5</v>
      </c>
      <c r="O76" s="510">
        <v>1460</v>
      </c>
      <c r="P76" s="548">
        <v>2.5085910652920962</v>
      </c>
      <c r="Q76" s="511">
        <v>292</v>
      </c>
    </row>
    <row r="77" spans="1:17" ht="14.4" customHeight="1" x14ac:dyDescent="0.3">
      <c r="A77" s="505" t="s">
        <v>1782</v>
      </c>
      <c r="B77" s="506" t="s">
        <v>1542</v>
      </c>
      <c r="C77" s="506" t="s">
        <v>1543</v>
      </c>
      <c r="D77" s="506" t="s">
        <v>1688</v>
      </c>
      <c r="E77" s="506" t="s">
        <v>1689</v>
      </c>
      <c r="F77" s="510"/>
      <c r="G77" s="510"/>
      <c r="H77" s="510"/>
      <c r="I77" s="510"/>
      <c r="J77" s="510">
        <v>1</v>
      </c>
      <c r="K77" s="510">
        <v>814</v>
      </c>
      <c r="L77" s="510">
        <v>1</v>
      </c>
      <c r="M77" s="510">
        <v>814</v>
      </c>
      <c r="N77" s="510">
        <v>3</v>
      </c>
      <c r="O77" s="510">
        <v>2442</v>
      </c>
      <c r="P77" s="548">
        <v>3</v>
      </c>
      <c r="Q77" s="511">
        <v>814</v>
      </c>
    </row>
    <row r="78" spans="1:17" ht="14.4" customHeight="1" x14ac:dyDescent="0.3">
      <c r="A78" s="505" t="s">
        <v>1782</v>
      </c>
      <c r="B78" s="506" t="s">
        <v>1542</v>
      </c>
      <c r="C78" s="506" t="s">
        <v>1543</v>
      </c>
      <c r="D78" s="506" t="s">
        <v>1688</v>
      </c>
      <c r="E78" s="506" t="s">
        <v>1690</v>
      </c>
      <c r="F78" s="510">
        <v>2</v>
      </c>
      <c r="G78" s="510">
        <v>1626</v>
      </c>
      <c r="H78" s="510">
        <v>1.9975429975429975</v>
      </c>
      <c r="I78" s="510">
        <v>813</v>
      </c>
      <c r="J78" s="510">
        <v>1</v>
      </c>
      <c r="K78" s="510">
        <v>814</v>
      </c>
      <c r="L78" s="510">
        <v>1</v>
      </c>
      <c r="M78" s="510">
        <v>814</v>
      </c>
      <c r="N78" s="510"/>
      <c r="O78" s="510"/>
      <c r="P78" s="548"/>
      <c r="Q78" s="511"/>
    </row>
    <row r="79" spans="1:17" ht="14.4" customHeight="1" x14ac:dyDescent="0.3">
      <c r="A79" s="505" t="s">
        <v>1782</v>
      </c>
      <c r="B79" s="506" t="s">
        <v>1542</v>
      </c>
      <c r="C79" s="506" t="s">
        <v>1543</v>
      </c>
      <c r="D79" s="506" t="s">
        <v>1693</v>
      </c>
      <c r="E79" s="506" t="s">
        <v>1694</v>
      </c>
      <c r="F79" s="510">
        <v>8</v>
      </c>
      <c r="G79" s="510">
        <v>1344</v>
      </c>
      <c r="H79" s="510">
        <v>1.3333333333333333</v>
      </c>
      <c r="I79" s="510">
        <v>168</v>
      </c>
      <c r="J79" s="510">
        <v>6</v>
      </c>
      <c r="K79" s="510">
        <v>1008</v>
      </c>
      <c r="L79" s="510">
        <v>1</v>
      </c>
      <c r="M79" s="510">
        <v>168</v>
      </c>
      <c r="N79" s="510">
        <v>10</v>
      </c>
      <c r="O79" s="510">
        <v>1679</v>
      </c>
      <c r="P79" s="548">
        <v>1.6656746031746033</v>
      </c>
      <c r="Q79" s="511">
        <v>167.9</v>
      </c>
    </row>
    <row r="80" spans="1:17" ht="14.4" customHeight="1" x14ac:dyDescent="0.3">
      <c r="A80" s="505" t="s">
        <v>1782</v>
      </c>
      <c r="B80" s="506" t="s">
        <v>1542</v>
      </c>
      <c r="C80" s="506" t="s">
        <v>1543</v>
      </c>
      <c r="D80" s="506" t="s">
        <v>1693</v>
      </c>
      <c r="E80" s="506" t="s">
        <v>1695</v>
      </c>
      <c r="F80" s="510">
        <v>4</v>
      </c>
      <c r="G80" s="510">
        <v>672</v>
      </c>
      <c r="H80" s="510">
        <v>4</v>
      </c>
      <c r="I80" s="510">
        <v>168</v>
      </c>
      <c r="J80" s="510">
        <v>1</v>
      </c>
      <c r="K80" s="510">
        <v>168</v>
      </c>
      <c r="L80" s="510">
        <v>1</v>
      </c>
      <c r="M80" s="510">
        <v>168</v>
      </c>
      <c r="N80" s="510">
        <v>1</v>
      </c>
      <c r="O80" s="510">
        <v>168</v>
      </c>
      <c r="P80" s="548">
        <v>1</v>
      </c>
      <c r="Q80" s="511">
        <v>168</v>
      </c>
    </row>
    <row r="81" spans="1:17" ht="14.4" customHeight="1" x14ac:dyDescent="0.3">
      <c r="A81" s="505" t="s">
        <v>1782</v>
      </c>
      <c r="B81" s="506" t="s">
        <v>1542</v>
      </c>
      <c r="C81" s="506" t="s">
        <v>1543</v>
      </c>
      <c r="D81" s="506" t="s">
        <v>1698</v>
      </c>
      <c r="E81" s="506" t="s">
        <v>1699</v>
      </c>
      <c r="F81" s="510">
        <v>3</v>
      </c>
      <c r="G81" s="510">
        <v>1722</v>
      </c>
      <c r="H81" s="510">
        <v>3</v>
      </c>
      <c r="I81" s="510">
        <v>574</v>
      </c>
      <c r="J81" s="510">
        <v>1</v>
      </c>
      <c r="K81" s="510">
        <v>574</v>
      </c>
      <c r="L81" s="510">
        <v>1</v>
      </c>
      <c r="M81" s="510">
        <v>574</v>
      </c>
      <c r="N81" s="510">
        <v>2</v>
      </c>
      <c r="O81" s="510">
        <v>1147</v>
      </c>
      <c r="P81" s="548">
        <v>1.9982578397212543</v>
      </c>
      <c r="Q81" s="511">
        <v>573.5</v>
      </c>
    </row>
    <row r="82" spans="1:17" ht="14.4" customHeight="1" x14ac:dyDescent="0.3">
      <c r="A82" s="505" t="s">
        <v>1782</v>
      </c>
      <c r="B82" s="506" t="s">
        <v>1542</v>
      </c>
      <c r="C82" s="506" t="s">
        <v>1543</v>
      </c>
      <c r="D82" s="506" t="s">
        <v>1700</v>
      </c>
      <c r="E82" s="506" t="s">
        <v>1701</v>
      </c>
      <c r="F82" s="510"/>
      <c r="G82" s="510"/>
      <c r="H82" s="510"/>
      <c r="I82" s="510"/>
      <c r="J82" s="510">
        <v>24</v>
      </c>
      <c r="K82" s="510">
        <v>55128</v>
      </c>
      <c r="L82" s="510">
        <v>1</v>
      </c>
      <c r="M82" s="510">
        <v>2297</v>
      </c>
      <c r="N82" s="510"/>
      <c r="O82" s="510"/>
      <c r="P82" s="548"/>
      <c r="Q82" s="511"/>
    </row>
    <row r="83" spans="1:17" ht="14.4" customHeight="1" x14ac:dyDescent="0.3">
      <c r="A83" s="505" t="s">
        <v>1782</v>
      </c>
      <c r="B83" s="506" t="s">
        <v>1542</v>
      </c>
      <c r="C83" s="506" t="s">
        <v>1543</v>
      </c>
      <c r="D83" s="506" t="s">
        <v>1702</v>
      </c>
      <c r="E83" s="506" t="s">
        <v>1703</v>
      </c>
      <c r="F83" s="510">
        <v>2</v>
      </c>
      <c r="G83" s="510">
        <v>374</v>
      </c>
      <c r="H83" s="510">
        <v>2</v>
      </c>
      <c r="I83" s="510">
        <v>187</v>
      </c>
      <c r="J83" s="510">
        <v>1</v>
      </c>
      <c r="K83" s="510">
        <v>187</v>
      </c>
      <c r="L83" s="510">
        <v>1</v>
      </c>
      <c r="M83" s="510">
        <v>187</v>
      </c>
      <c r="N83" s="510">
        <v>2</v>
      </c>
      <c r="O83" s="510">
        <v>374</v>
      </c>
      <c r="P83" s="548">
        <v>2</v>
      </c>
      <c r="Q83" s="511">
        <v>187</v>
      </c>
    </row>
    <row r="84" spans="1:17" ht="14.4" customHeight="1" x14ac:dyDescent="0.3">
      <c r="A84" s="505" t="s">
        <v>1782</v>
      </c>
      <c r="B84" s="506" t="s">
        <v>1542</v>
      </c>
      <c r="C84" s="506" t="s">
        <v>1543</v>
      </c>
      <c r="D84" s="506" t="s">
        <v>1702</v>
      </c>
      <c r="E84" s="506" t="s">
        <v>1704</v>
      </c>
      <c r="F84" s="510"/>
      <c r="G84" s="510"/>
      <c r="H84" s="510"/>
      <c r="I84" s="510"/>
      <c r="J84" s="510">
        <v>1</v>
      </c>
      <c r="K84" s="510">
        <v>187</v>
      </c>
      <c r="L84" s="510">
        <v>1</v>
      </c>
      <c r="M84" s="510">
        <v>187</v>
      </c>
      <c r="N84" s="510"/>
      <c r="O84" s="510"/>
      <c r="P84" s="548"/>
      <c r="Q84" s="511"/>
    </row>
    <row r="85" spans="1:17" ht="14.4" customHeight="1" x14ac:dyDescent="0.3">
      <c r="A85" s="505" t="s">
        <v>1782</v>
      </c>
      <c r="B85" s="506" t="s">
        <v>1542</v>
      </c>
      <c r="C85" s="506" t="s">
        <v>1543</v>
      </c>
      <c r="D85" s="506" t="s">
        <v>1705</v>
      </c>
      <c r="E85" s="506" t="s">
        <v>1706</v>
      </c>
      <c r="F85" s="510">
        <v>6</v>
      </c>
      <c r="G85" s="510">
        <v>3456</v>
      </c>
      <c r="H85" s="510"/>
      <c r="I85" s="510">
        <v>576</v>
      </c>
      <c r="J85" s="510"/>
      <c r="K85" s="510"/>
      <c r="L85" s="510"/>
      <c r="M85" s="510"/>
      <c r="N85" s="510">
        <v>8</v>
      </c>
      <c r="O85" s="510">
        <v>4608</v>
      </c>
      <c r="P85" s="548"/>
      <c r="Q85" s="511">
        <v>576</v>
      </c>
    </row>
    <row r="86" spans="1:17" ht="14.4" customHeight="1" x14ac:dyDescent="0.3">
      <c r="A86" s="505" t="s">
        <v>1782</v>
      </c>
      <c r="B86" s="506" t="s">
        <v>1542</v>
      </c>
      <c r="C86" s="506" t="s">
        <v>1543</v>
      </c>
      <c r="D86" s="506" t="s">
        <v>1709</v>
      </c>
      <c r="E86" s="506" t="s">
        <v>1710</v>
      </c>
      <c r="F86" s="510">
        <v>1</v>
      </c>
      <c r="G86" s="510">
        <v>1399</v>
      </c>
      <c r="H86" s="510">
        <v>0.5</v>
      </c>
      <c r="I86" s="510">
        <v>1399</v>
      </c>
      <c r="J86" s="510">
        <v>2</v>
      </c>
      <c r="K86" s="510">
        <v>2798</v>
      </c>
      <c r="L86" s="510">
        <v>1</v>
      </c>
      <c r="M86" s="510">
        <v>1399</v>
      </c>
      <c r="N86" s="510">
        <v>5</v>
      </c>
      <c r="O86" s="510">
        <v>6999</v>
      </c>
      <c r="P86" s="548">
        <v>2.5014295925661187</v>
      </c>
      <c r="Q86" s="511">
        <v>1399.8</v>
      </c>
    </row>
    <row r="87" spans="1:17" ht="14.4" customHeight="1" x14ac:dyDescent="0.3">
      <c r="A87" s="505" t="s">
        <v>1782</v>
      </c>
      <c r="B87" s="506" t="s">
        <v>1542</v>
      </c>
      <c r="C87" s="506" t="s">
        <v>1543</v>
      </c>
      <c r="D87" s="506" t="s">
        <v>1709</v>
      </c>
      <c r="E87" s="506" t="s">
        <v>1711</v>
      </c>
      <c r="F87" s="510">
        <v>12</v>
      </c>
      <c r="G87" s="510">
        <v>16788</v>
      </c>
      <c r="H87" s="510">
        <v>1.3333333333333333</v>
      </c>
      <c r="I87" s="510">
        <v>1399</v>
      </c>
      <c r="J87" s="510">
        <v>9</v>
      </c>
      <c r="K87" s="510">
        <v>12591</v>
      </c>
      <c r="L87" s="510">
        <v>1</v>
      </c>
      <c r="M87" s="510">
        <v>1399</v>
      </c>
      <c r="N87" s="510">
        <v>12</v>
      </c>
      <c r="O87" s="510">
        <v>16798</v>
      </c>
      <c r="P87" s="548">
        <v>1.3341275514256214</v>
      </c>
      <c r="Q87" s="511">
        <v>1399.8333333333333</v>
      </c>
    </row>
    <row r="88" spans="1:17" ht="14.4" customHeight="1" x14ac:dyDescent="0.3">
      <c r="A88" s="505" t="s">
        <v>1782</v>
      </c>
      <c r="B88" s="506" t="s">
        <v>1542</v>
      </c>
      <c r="C88" s="506" t="s">
        <v>1543</v>
      </c>
      <c r="D88" s="506" t="s">
        <v>1712</v>
      </c>
      <c r="E88" s="506" t="s">
        <v>1713</v>
      </c>
      <c r="F88" s="510"/>
      <c r="G88" s="510"/>
      <c r="H88" s="510"/>
      <c r="I88" s="510"/>
      <c r="J88" s="510">
        <v>1</v>
      </c>
      <c r="K88" s="510">
        <v>1022</v>
      </c>
      <c r="L88" s="510">
        <v>1</v>
      </c>
      <c r="M88" s="510">
        <v>1022</v>
      </c>
      <c r="N88" s="510">
        <v>1</v>
      </c>
      <c r="O88" s="510">
        <v>1023</v>
      </c>
      <c r="P88" s="548">
        <v>1.0009784735812133</v>
      </c>
      <c r="Q88" s="511">
        <v>1023</v>
      </c>
    </row>
    <row r="89" spans="1:17" ht="14.4" customHeight="1" x14ac:dyDescent="0.3">
      <c r="A89" s="505" t="s">
        <v>1782</v>
      </c>
      <c r="B89" s="506" t="s">
        <v>1542</v>
      </c>
      <c r="C89" s="506" t="s">
        <v>1543</v>
      </c>
      <c r="D89" s="506" t="s">
        <v>1714</v>
      </c>
      <c r="E89" s="506" t="s">
        <v>1716</v>
      </c>
      <c r="F89" s="510">
        <v>2</v>
      </c>
      <c r="G89" s="510">
        <v>380</v>
      </c>
      <c r="H89" s="510">
        <v>1</v>
      </c>
      <c r="I89" s="510">
        <v>190</v>
      </c>
      <c r="J89" s="510">
        <v>2</v>
      </c>
      <c r="K89" s="510">
        <v>380</v>
      </c>
      <c r="L89" s="510">
        <v>1</v>
      </c>
      <c r="M89" s="510">
        <v>190</v>
      </c>
      <c r="N89" s="510"/>
      <c r="O89" s="510"/>
      <c r="P89" s="548"/>
      <c r="Q89" s="511"/>
    </row>
    <row r="90" spans="1:17" ht="14.4" customHeight="1" x14ac:dyDescent="0.3">
      <c r="A90" s="505" t="s">
        <v>1782</v>
      </c>
      <c r="B90" s="506" t="s">
        <v>1542</v>
      </c>
      <c r="C90" s="506" t="s">
        <v>1543</v>
      </c>
      <c r="D90" s="506" t="s">
        <v>1717</v>
      </c>
      <c r="E90" s="506" t="s">
        <v>1718</v>
      </c>
      <c r="F90" s="510"/>
      <c r="G90" s="510"/>
      <c r="H90" s="510"/>
      <c r="I90" s="510"/>
      <c r="J90" s="510">
        <v>1</v>
      </c>
      <c r="K90" s="510">
        <v>814</v>
      </c>
      <c r="L90" s="510">
        <v>1</v>
      </c>
      <c r="M90" s="510">
        <v>814</v>
      </c>
      <c r="N90" s="510">
        <v>3</v>
      </c>
      <c r="O90" s="510">
        <v>2442</v>
      </c>
      <c r="P90" s="548">
        <v>3</v>
      </c>
      <c r="Q90" s="511">
        <v>814</v>
      </c>
    </row>
    <row r="91" spans="1:17" ht="14.4" customHeight="1" x14ac:dyDescent="0.3">
      <c r="A91" s="505" t="s">
        <v>1782</v>
      </c>
      <c r="B91" s="506" t="s">
        <v>1542</v>
      </c>
      <c r="C91" s="506" t="s">
        <v>1543</v>
      </c>
      <c r="D91" s="506" t="s">
        <v>1717</v>
      </c>
      <c r="E91" s="506" t="s">
        <v>1719</v>
      </c>
      <c r="F91" s="510">
        <v>2</v>
      </c>
      <c r="G91" s="510">
        <v>1626</v>
      </c>
      <c r="H91" s="510">
        <v>1.9975429975429975</v>
      </c>
      <c r="I91" s="510">
        <v>813</v>
      </c>
      <c r="J91" s="510">
        <v>1</v>
      </c>
      <c r="K91" s="510">
        <v>814</v>
      </c>
      <c r="L91" s="510">
        <v>1</v>
      </c>
      <c r="M91" s="510">
        <v>814</v>
      </c>
      <c r="N91" s="510"/>
      <c r="O91" s="510"/>
      <c r="P91" s="548"/>
      <c r="Q91" s="511"/>
    </row>
    <row r="92" spans="1:17" ht="14.4" customHeight="1" x14ac:dyDescent="0.3">
      <c r="A92" s="505" t="s">
        <v>1782</v>
      </c>
      <c r="B92" s="506" t="s">
        <v>1542</v>
      </c>
      <c r="C92" s="506" t="s">
        <v>1543</v>
      </c>
      <c r="D92" s="506" t="s">
        <v>1723</v>
      </c>
      <c r="E92" s="506" t="s">
        <v>1724</v>
      </c>
      <c r="F92" s="510"/>
      <c r="G92" s="510"/>
      <c r="H92" s="510"/>
      <c r="I92" s="510"/>
      <c r="J92" s="510"/>
      <c r="K92" s="510"/>
      <c r="L92" s="510"/>
      <c r="M92" s="510"/>
      <c r="N92" s="510">
        <v>5</v>
      </c>
      <c r="O92" s="510">
        <v>1305</v>
      </c>
      <c r="P92" s="548"/>
      <c r="Q92" s="511">
        <v>261</v>
      </c>
    </row>
    <row r="93" spans="1:17" ht="14.4" customHeight="1" x14ac:dyDescent="0.3">
      <c r="A93" s="505" t="s">
        <v>1782</v>
      </c>
      <c r="B93" s="506" t="s">
        <v>1542</v>
      </c>
      <c r="C93" s="506" t="s">
        <v>1543</v>
      </c>
      <c r="D93" s="506" t="s">
        <v>1723</v>
      </c>
      <c r="E93" s="506" t="s">
        <v>1725</v>
      </c>
      <c r="F93" s="510">
        <v>2</v>
      </c>
      <c r="G93" s="510">
        <v>520</v>
      </c>
      <c r="H93" s="510">
        <v>0.4</v>
      </c>
      <c r="I93" s="510">
        <v>260</v>
      </c>
      <c r="J93" s="510">
        <v>5</v>
      </c>
      <c r="K93" s="510">
        <v>1300</v>
      </c>
      <c r="L93" s="510">
        <v>1</v>
      </c>
      <c r="M93" s="510">
        <v>260</v>
      </c>
      <c r="N93" s="510"/>
      <c r="O93" s="510"/>
      <c r="P93" s="548"/>
      <c r="Q93" s="511"/>
    </row>
    <row r="94" spans="1:17" ht="14.4" customHeight="1" x14ac:dyDescent="0.3">
      <c r="A94" s="505" t="s">
        <v>1782</v>
      </c>
      <c r="B94" s="506" t="s">
        <v>1542</v>
      </c>
      <c r="C94" s="506" t="s">
        <v>1543</v>
      </c>
      <c r="D94" s="506" t="s">
        <v>1732</v>
      </c>
      <c r="E94" s="506" t="s">
        <v>1733</v>
      </c>
      <c r="F94" s="510"/>
      <c r="G94" s="510"/>
      <c r="H94" s="510"/>
      <c r="I94" s="510"/>
      <c r="J94" s="510"/>
      <c r="K94" s="510"/>
      <c r="L94" s="510"/>
      <c r="M94" s="510"/>
      <c r="N94" s="510">
        <v>1</v>
      </c>
      <c r="O94" s="510">
        <v>253</v>
      </c>
      <c r="P94" s="548"/>
      <c r="Q94" s="511">
        <v>253</v>
      </c>
    </row>
    <row r="95" spans="1:17" ht="14.4" customHeight="1" x14ac:dyDescent="0.3">
      <c r="A95" s="505" t="s">
        <v>1782</v>
      </c>
      <c r="B95" s="506" t="s">
        <v>1542</v>
      </c>
      <c r="C95" s="506" t="s">
        <v>1543</v>
      </c>
      <c r="D95" s="506" t="s">
        <v>1735</v>
      </c>
      <c r="E95" s="506" t="s">
        <v>1737</v>
      </c>
      <c r="F95" s="510"/>
      <c r="G95" s="510"/>
      <c r="H95" s="510"/>
      <c r="I95" s="510"/>
      <c r="J95" s="510"/>
      <c r="K95" s="510"/>
      <c r="L95" s="510"/>
      <c r="M95" s="510"/>
      <c r="N95" s="510">
        <v>1</v>
      </c>
      <c r="O95" s="510">
        <v>424</v>
      </c>
      <c r="P95" s="548"/>
      <c r="Q95" s="511">
        <v>424</v>
      </c>
    </row>
    <row r="96" spans="1:17" ht="14.4" customHeight="1" x14ac:dyDescent="0.3">
      <c r="A96" s="505" t="s">
        <v>1783</v>
      </c>
      <c r="B96" s="506" t="s">
        <v>1542</v>
      </c>
      <c r="C96" s="506" t="s">
        <v>1543</v>
      </c>
      <c r="D96" s="506" t="s">
        <v>1544</v>
      </c>
      <c r="E96" s="506" t="s">
        <v>1545</v>
      </c>
      <c r="F96" s="510">
        <v>9</v>
      </c>
      <c r="G96" s="510">
        <v>10683</v>
      </c>
      <c r="H96" s="510">
        <v>0.72036412677006068</v>
      </c>
      <c r="I96" s="510">
        <v>1187</v>
      </c>
      <c r="J96" s="510">
        <v>10</v>
      </c>
      <c r="K96" s="510">
        <v>14830</v>
      </c>
      <c r="L96" s="510">
        <v>1</v>
      </c>
      <c r="M96" s="510">
        <v>1483</v>
      </c>
      <c r="N96" s="510">
        <v>5</v>
      </c>
      <c r="O96" s="510">
        <v>7415</v>
      </c>
      <c r="P96" s="548">
        <v>0.5</v>
      </c>
      <c r="Q96" s="511">
        <v>1483</v>
      </c>
    </row>
    <row r="97" spans="1:17" ht="14.4" customHeight="1" x14ac:dyDescent="0.3">
      <c r="A97" s="505" t="s">
        <v>1783</v>
      </c>
      <c r="B97" s="506" t="s">
        <v>1542</v>
      </c>
      <c r="C97" s="506" t="s">
        <v>1543</v>
      </c>
      <c r="D97" s="506" t="s">
        <v>1558</v>
      </c>
      <c r="E97" s="506" t="s">
        <v>1559</v>
      </c>
      <c r="F97" s="510">
        <v>7</v>
      </c>
      <c r="G97" s="510">
        <v>5894</v>
      </c>
      <c r="H97" s="510">
        <v>3.4958481613285883</v>
      </c>
      <c r="I97" s="510">
        <v>842</v>
      </c>
      <c r="J97" s="510">
        <v>2</v>
      </c>
      <c r="K97" s="510">
        <v>1686</v>
      </c>
      <c r="L97" s="510">
        <v>1</v>
      </c>
      <c r="M97" s="510">
        <v>843</v>
      </c>
      <c r="N97" s="510">
        <v>2</v>
      </c>
      <c r="O97" s="510">
        <v>1686</v>
      </c>
      <c r="P97" s="548">
        <v>1</v>
      </c>
      <c r="Q97" s="511">
        <v>843</v>
      </c>
    </row>
    <row r="98" spans="1:17" ht="14.4" customHeight="1" x14ac:dyDescent="0.3">
      <c r="A98" s="505" t="s">
        <v>1783</v>
      </c>
      <c r="B98" s="506" t="s">
        <v>1542</v>
      </c>
      <c r="C98" s="506" t="s">
        <v>1543</v>
      </c>
      <c r="D98" s="506" t="s">
        <v>1558</v>
      </c>
      <c r="E98" s="506" t="s">
        <v>1560</v>
      </c>
      <c r="F98" s="510">
        <v>5</v>
      </c>
      <c r="G98" s="510">
        <v>4210</v>
      </c>
      <c r="H98" s="510">
        <v>0.99881376037959668</v>
      </c>
      <c r="I98" s="510">
        <v>842</v>
      </c>
      <c r="J98" s="510">
        <v>5</v>
      </c>
      <c r="K98" s="510">
        <v>4215</v>
      </c>
      <c r="L98" s="510">
        <v>1</v>
      </c>
      <c r="M98" s="510">
        <v>843</v>
      </c>
      <c r="N98" s="510"/>
      <c r="O98" s="510"/>
      <c r="P98" s="548"/>
      <c r="Q98" s="511"/>
    </row>
    <row r="99" spans="1:17" ht="14.4" customHeight="1" x14ac:dyDescent="0.3">
      <c r="A99" s="505" t="s">
        <v>1783</v>
      </c>
      <c r="B99" s="506" t="s">
        <v>1542</v>
      </c>
      <c r="C99" s="506" t="s">
        <v>1543</v>
      </c>
      <c r="D99" s="506" t="s">
        <v>1564</v>
      </c>
      <c r="E99" s="506" t="s">
        <v>1565</v>
      </c>
      <c r="F99" s="510">
        <v>5</v>
      </c>
      <c r="G99" s="510">
        <v>4065</v>
      </c>
      <c r="H99" s="510">
        <v>1.2484643734643734</v>
      </c>
      <c r="I99" s="510">
        <v>813</v>
      </c>
      <c r="J99" s="510">
        <v>4</v>
      </c>
      <c r="K99" s="510">
        <v>3256</v>
      </c>
      <c r="L99" s="510">
        <v>1</v>
      </c>
      <c r="M99" s="510">
        <v>814</v>
      </c>
      <c r="N99" s="510">
        <v>3</v>
      </c>
      <c r="O99" s="510">
        <v>2442</v>
      </c>
      <c r="P99" s="548">
        <v>0.75</v>
      </c>
      <c r="Q99" s="511">
        <v>814</v>
      </c>
    </row>
    <row r="100" spans="1:17" ht="14.4" customHeight="1" x14ac:dyDescent="0.3">
      <c r="A100" s="505" t="s">
        <v>1783</v>
      </c>
      <c r="B100" s="506" t="s">
        <v>1542</v>
      </c>
      <c r="C100" s="506" t="s">
        <v>1543</v>
      </c>
      <c r="D100" s="506" t="s">
        <v>1564</v>
      </c>
      <c r="E100" s="506" t="s">
        <v>1566</v>
      </c>
      <c r="F100" s="510">
        <v>3</v>
      </c>
      <c r="G100" s="510">
        <v>2439</v>
      </c>
      <c r="H100" s="510">
        <v>0.49938574938574937</v>
      </c>
      <c r="I100" s="510">
        <v>813</v>
      </c>
      <c r="J100" s="510">
        <v>6</v>
      </c>
      <c r="K100" s="510">
        <v>4884</v>
      </c>
      <c r="L100" s="510">
        <v>1</v>
      </c>
      <c r="M100" s="510">
        <v>814</v>
      </c>
      <c r="N100" s="510">
        <v>2</v>
      </c>
      <c r="O100" s="510">
        <v>1628</v>
      </c>
      <c r="P100" s="548">
        <v>0.33333333333333331</v>
      </c>
      <c r="Q100" s="511">
        <v>814</v>
      </c>
    </row>
    <row r="101" spans="1:17" ht="14.4" customHeight="1" x14ac:dyDescent="0.3">
      <c r="A101" s="505" t="s">
        <v>1783</v>
      </c>
      <c r="B101" s="506" t="s">
        <v>1542</v>
      </c>
      <c r="C101" s="506" t="s">
        <v>1543</v>
      </c>
      <c r="D101" s="506" t="s">
        <v>1567</v>
      </c>
      <c r="E101" s="506" t="s">
        <v>1568</v>
      </c>
      <c r="F101" s="510">
        <v>5</v>
      </c>
      <c r="G101" s="510">
        <v>4065</v>
      </c>
      <c r="H101" s="510">
        <v>1.2484643734643734</v>
      </c>
      <c r="I101" s="510">
        <v>813</v>
      </c>
      <c r="J101" s="510">
        <v>4</v>
      </c>
      <c r="K101" s="510">
        <v>3256</v>
      </c>
      <c r="L101" s="510">
        <v>1</v>
      </c>
      <c r="M101" s="510">
        <v>814</v>
      </c>
      <c r="N101" s="510">
        <v>3</v>
      </c>
      <c r="O101" s="510">
        <v>2442</v>
      </c>
      <c r="P101" s="548">
        <v>0.75</v>
      </c>
      <c r="Q101" s="511">
        <v>814</v>
      </c>
    </row>
    <row r="102" spans="1:17" ht="14.4" customHeight="1" x14ac:dyDescent="0.3">
      <c r="A102" s="505" t="s">
        <v>1783</v>
      </c>
      <c r="B102" s="506" t="s">
        <v>1542</v>
      </c>
      <c r="C102" s="506" t="s">
        <v>1543</v>
      </c>
      <c r="D102" s="506" t="s">
        <v>1567</v>
      </c>
      <c r="E102" s="506" t="s">
        <v>1569</v>
      </c>
      <c r="F102" s="510">
        <v>3</v>
      </c>
      <c r="G102" s="510">
        <v>2439</v>
      </c>
      <c r="H102" s="510">
        <v>0.49938574938574937</v>
      </c>
      <c r="I102" s="510">
        <v>813</v>
      </c>
      <c r="J102" s="510">
        <v>6</v>
      </c>
      <c r="K102" s="510">
        <v>4884</v>
      </c>
      <c r="L102" s="510">
        <v>1</v>
      </c>
      <c r="M102" s="510">
        <v>814</v>
      </c>
      <c r="N102" s="510">
        <v>2</v>
      </c>
      <c r="O102" s="510">
        <v>1628</v>
      </c>
      <c r="P102" s="548">
        <v>0.33333333333333331</v>
      </c>
      <c r="Q102" s="511">
        <v>814</v>
      </c>
    </row>
    <row r="103" spans="1:17" ht="14.4" customHeight="1" x14ac:dyDescent="0.3">
      <c r="A103" s="505" t="s">
        <v>1783</v>
      </c>
      <c r="B103" s="506" t="s">
        <v>1542</v>
      </c>
      <c r="C103" s="506" t="s">
        <v>1543</v>
      </c>
      <c r="D103" s="506" t="s">
        <v>1570</v>
      </c>
      <c r="E103" s="506" t="s">
        <v>1571</v>
      </c>
      <c r="F103" s="510">
        <v>10</v>
      </c>
      <c r="G103" s="510">
        <v>1680</v>
      </c>
      <c r="H103" s="510">
        <v>2</v>
      </c>
      <c r="I103" s="510">
        <v>168</v>
      </c>
      <c r="J103" s="510">
        <v>5</v>
      </c>
      <c r="K103" s="510">
        <v>840</v>
      </c>
      <c r="L103" s="510">
        <v>1</v>
      </c>
      <c r="M103" s="510">
        <v>168</v>
      </c>
      <c r="N103" s="510">
        <v>3</v>
      </c>
      <c r="O103" s="510">
        <v>504</v>
      </c>
      <c r="P103" s="548">
        <v>0.6</v>
      </c>
      <c r="Q103" s="511">
        <v>168</v>
      </c>
    </row>
    <row r="104" spans="1:17" ht="14.4" customHeight="1" x14ac:dyDescent="0.3">
      <c r="A104" s="505" t="s">
        <v>1783</v>
      </c>
      <c r="B104" s="506" t="s">
        <v>1542</v>
      </c>
      <c r="C104" s="506" t="s">
        <v>1543</v>
      </c>
      <c r="D104" s="506" t="s">
        <v>1570</v>
      </c>
      <c r="E104" s="506" t="s">
        <v>1572</v>
      </c>
      <c r="F104" s="510">
        <v>3</v>
      </c>
      <c r="G104" s="510">
        <v>504</v>
      </c>
      <c r="H104" s="510">
        <v>0.6</v>
      </c>
      <c r="I104" s="510">
        <v>168</v>
      </c>
      <c r="J104" s="510">
        <v>5</v>
      </c>
      <c r="K104" s="510">
        <v>840</v>
      </c>
      <c r="L104" s="510">
        <v>1</v>
      </c>
      <c r="M104" s="510">
        <v>168</v>
      </c>
      <c r="N104" s="510">
        <v>3</v>
      </c>
      <c r="O104" s="510">
        <v>503</v>
      </c>
      <c r="P104" s="548">
        <v>0.59880952380952379</v>
      </c>
      <c r="Q104" s="511">
        <v>167.66666666666666</v>
      </c>
    </row>
    <row r="105" spans="1:17" ht="14.4" customHeight="1" x14ac:dyDescent="0.3">
      <c r="A105" s="505" t="s">
        <v>1783</v>
      </c>
      <c r="B105" s="506" t="s">
        <v>1542</v>
      </c>
      <c r="C105" s="506" t="s">
        <v>1543</v>
      </c>
      <c r="D105" s="506" t="s">
        <v>1573</v>
      </c>
      <c r="E105" s="506" t="s">
        <v>1574</v>
      </c>
      <c r="F105" s="510">
        <v>1</v>
      </c>
      <c r="G105" s="510">
        <v>174</v>
      </c>
      <c r="H105" s="510"/>
      <c r="I105" s="510">
        <v>174</v>
      </c>
      <c r="J105" s="510"/>
      <c r="K105" s="510"/>
      <c r="L105" s="510"/>
      <c r="M105" s="510"/>
      <c r="N105" s="510">
        <v>3</v>
      </c>
      <c r="O105" s="510">
        <v>522</v>
      </c>
      <c r="P105" s="548"/>
      <c r="Q105" s="511">
        <v>174</v>
      </c>
    </row>
    <row r="106" spans="1:17" ht="14.4" customHeight="1" x14ac:dyDescent="0.3">
      <c r="A106" s="505" t="s">
        <v>1783</v>
      </c>
      <c r="B106" s="506" t="s">
        <v>1542</v>
      </c>
      <c r="C106" s="506" t="s">
        <v>1543</v>
      </c>
      <c r="D106" s="506" t="s">
        <v>1573</v>
      </c>
      <c r="E106" s="506" t="s">
        <v>1575</v>
      </c>
      <c r="F106" s="510">
        <v>1</v>
      </c>
      <c r="G106" s="510">
        <v>174</v>
      </c>
      <c r="H106" s="510">
        <v>0.5</v>
      </c>
      <c r="I106" s="510">
        <v>174</v>
      </c>
      <c r="J106" s="510">
        <v>2</v>
      </c>
      <c r="K106" s="510">
        <v>348</v>
      </c>
      <c r="L106" s="510">
        <v>1</v>
      </c>
      <c r="M106" s="510">
        <v>174</v>
      </c>
      <c r="N106" s="510">
        <v>2</v>
      </c>
      <c r="O106" s="510">
        <v>348</v>
      </c>
      <c r="P106" s="548">
        <v>1</v>
      </c>
      <c r="Q106" s="511">
        <v>174</v>
      </c>
    </row>
    <row r="107" spans="1:17" ht="14.4" customHeight="1" x14ac:dyDescent="0.3">
      <c r="A107" s="505" t="s">
        <v>1783</v>
      </c>
      <c r="B107" s="506" t="s">
        <v>1542</v>
      </c>
      <c r="C107" s="506" t="s">
        <v>1543</v>
      </c>
      <c r="D107" s="506" t="s">
        <v>1576</v>
      </c>
      <c r="E107" s="506" t="s">
        <v>1577</v>
      </c>
      <c r="F107" s="510">
        <v>7</v>
      </c>
      <c r="G107" s="510">
        <v>2464</v>
      </c>
      <c r="H107" s="510">
        <v>3.5</v>
      </c>
      <c r="I107" s="510">
        <v>352</v>
      </c>
      <c r="J107" s="510">
        <v>2</v>
      </c>
      <c r="K107" s="510">
        <v>704</v>
      </c>
      <c r="L107" s="510">
        <v>1</v>
      </c>
      <c r="M107" s="510">
        <v>352</v>
      </c>
      <c r="N107" s="510">
        <v>8</v>
      </c>
      <c r="O107" s="510">
        <v>2816</v>
      </c>
      <c r="P107" s="548">
        <v>4</v>
      </c>
      <c r="Q107" s="511">
        <v>352</v>
      </c>
    </row>
    <row r="108" spans="1:17" ht="14.4" customHeight="1" x14ac:dyDescent="0.3">
      <c r="A108" s="505" t="s">
        <v>1783</v>
      </c>
      <c r="B108" s="506" t="s">
        <v>1542</v>
      </c>
      <c r="C108" s="506" t="s">
        <v>1543</v>
      </c>
      <c r="D108" s="506" t="s">
        <v>1576</v>
      </c>
      <c r="E108" s="506" t="s">
        <v>1578</v>
      </c>
      <c r="F108" s="510">
        <v>1</v>
      </c>
      <c r="G108" s="510">
        <v>352</v>
      </c>
      <c r="H108" s="510">
        <v>0.2</v>
      </c>
      <c r="I108" s="510">
        <v>352</v>
      </c>
      <c r="J108" s="510">
        <v>5</v>
      </c>
      <c r="K108" s="510">
        <v>1760</v>
      </c>
      <c r="L108" s="510">
        <v>1</v>
      </c>
      <c r="M108" s="510">
        <v>352</v>
      </c>
      <c r="N108" s="510">
        <v>7</v>
      </c>
      <c r="O108" s="510">
        <v>2464</v>
      </c>
      <c r="P108" s="548">
        <v>1.4</v>
      </c>
      <c r="Q108" s="511">
        <v>352</v>
      </c>
    </row>
    <row r="109" spans="1:17" ht="14.4" customHeight="1" x14ac:dyDescent="0.3">
      <c r="A109" s="505" t="s">
        <v>1783</v>
      </c>
      <c r="B109" s="506" t="s">
        <v>1542</v>
      </c>
      <c r="C109" s="506" t="s">
        <v>1543</v>
      </c>
      <c r="D109" s="506" t="s">
        <v>1746</v>
      </c>
      <c r="E109" s="506" t="s">
        <v>1747</v>
      </c>
      <c r="F109" s="510">
        <v>2</v>
      </c>
      <c r="G109" s="510">
        <v>2076</v>
      </c>
      <c r="H109" s="510"/>
      <c r="I109" s="510">
        <v>1038</v>
      </c>
      <c r="J109" s="510"/>
      <c r="K109" s="510"/>
      <c r="L109" s="510"/>
      <c r="M109" s="510"/>
      <c r="N109" s="510">
        <v>2</v>
      </c>
      <c r="O109" s="510">
        <v>2076</v>
      </c>
      <c r="P109" s="548"/>
      <c r="Q109" s="511">
        <v>1038</v>
      </c>
    </row>
    <row r="110" spans="1:17" ht="14.4" customHeight="1" x14ac:dyDescent="0.3">
      <c r="A110" s="505" t="s">
        <v>1783</v>
      </c>
      <c r="B110" s="506" t="s">
        <v>1542</v>
      </c>
      <c r="C110" s="506" t="s">
        <v>1543</v>
      </c>
      <c r="D110" s="506" t="s">
        <v>1746</v>
      </c>
      <c r="E110" s="506" t="s">
        <v>1748</v>
      </c>
      <c r="F110" s="510"/>
      <c r="G110" s="510"/>
      <c r="H110" s="510"/>
      <c r="I110" s="510"/>
      <c r="J110" s="510">
        <v>2</v>
      </c>
      <c r="K110" s="510">
        <v>2076</v>
      </c>
      <c r="L110" s="510">
        <v>1</v>
      </c>
      <c r="M110" s="510">
        <v>1038</v>
      </c>
      <c r="N110" s="510"/>
      <c r="O110" s="510"/>
      <c r="P110" s="548"/>
      <c r="Q110" s="511"/>
    </row>
    <row r="111" spans="1:17" ht="14.4" customHeight="1" x14ac:dyDescent="0.3">
      <c r="A111" s="505" t="s">
        <v>1783</v>
      </c>
      <c r="B111" s="506" t="s">
        <v>1542</v>
      </c>
      <c r="C111" s="506" t="s">
        <v>1543</v>
      </c>
      <c r="D111" s="506" t="s">
        <v>1579</v>
      </c>
      <c r="E111" s="506" t="s">
        <v>1580</v>
      </c>
      <c r="F111" s="510">
        <v>1</v>
      </c>
      <c r="G111" s="510">
        <v>190</v>
      </c>
      <c r="H111" s="510">
        <v>0.5</v>
      </c>
      <c r="I111" s="510">
        <v>190</v>
      </c>
      <c r="J111" s="510">
        <v>2</v>
      </c>
      <c r="K111" s="510">
        <v>380</v>
      </c>
      <c r="L111" s="510">
        <v>1</v>
      </c>
      <c r="M111" s="510">
        <v>190</v>
      </c>
      <c r="N111" s="510">
        <v>3</v>
      </c>
      <c r="O111" s="510">
        <v>570</v>
      </c>
      <c r="P111" s="548">
        <v>1.5</v>
      </c>
      <c r="Q111" s="511">
        <v>190</v>
      </c>
    </row>
    <row r="112" spans="1:17" ht="14.4" customHeight="1" x14ac:dyDescent="0.3">
      <c r="A112" s="505" t="s">
        <v>1783</v>
      </c>
      <c r="B112" s="506" t="s">
        <v>1542</v>
      </c>
      <c r="C112" s="506" t="s">
        <v>1543</v>
      </c>
      <c r="D112" s="506" t="s">
        <v>1579</v>
      </c>
      <c r="E112" s="506" t="s">
        <v>1581</v>
      </c>
      <c r="F112" s="510">
        <v>1</v>
      </c>
      <c r="G112" s="510">
        <v>190</v>
      </c>
      <c r="H112" s="510">
        <v>0.16666666666666666</v>
      </c>
      <c r="I112" s="510">
        <v>190</v>
      </c>
      <c r="J112" s="510">
        <v>6</v>
      </c>
      <c r="K112" s="510">
        <v>1140</v>
      </c>
      <c r="L112" s="510">
        <v>1</v>
      </c>
      <c r="M112" s="510">
        <v>190</v>
      </c>
      <c r="N112" s="510">
        <v>2</v>
      </c>
      <c r="O112" s="510">
        <v>380</v>
      </c>
      <c r="P112" s="548">
        <v>0.33333333333333331</v>
      </c>
      <c r="Q112" s="511">
        <v>190</v>
      </c>
    </row>
    <row r="113" spans="1:17" ht="14.4" customHeight="1" x14ac:dyDescent="0.3">
      <c r="A113" s="505" t="s">
        <v>1783</v>
      </c>
      <c r="B113" s="506" t="s">
        <v>1542</v>
      </c>
      <c r="C113" s="506" t="s">
        <v>1543</v>
      </c>
      <c r="D113" s="506" t="s">
        <v>1586</v>
      </c>
      <c r="E113" s="506" t="s">
        <v>1587</v>
      </c>
      <c r="F113" s="510">
        <v>14</v>
      </c>
      <c r="G113" s="510">
        <v>7686</v>
      </c>
      <c r="H113" s="510">
        <v>3.5</v>
      </c>
      <c r="I113" s="510">
        <v>549</v>
      </c>
      <c r="J113" s="510">
        <v>4</v>
      </c>
      <c r="K113" s="510">
        <v>2196</v>
      </c>
      <c r="L113" s="510">
        <v>1</v>
      </c>
      <c r="M113" s="510">
        <v>549</v>
      </c>
      <c r="N113" s="510">
        <v>8</v>
      </c>
      <c r="O113" s="510">
        <v>4400</v>
      </c>
      <c r="P113" s="548">
        <v>2.0036429872495445</v>
      </c>
      <c r="Q113" s="511">
        <v>550</v>
      </c>
    </row>
    <row r="114" spans="1:17" ht="14.4" customHeight="1" x14ac:dyDescent="0.3">
      <c r="A114" s="505" t="s">
        <v>1783</v>
      </c>
      <c r="B114" s="506" t="s">
        <v>1542</v>
      </c>
      <c r="C114" s="506" t="s">
        <v>1543</v>
      </c>
      <c r="D114" s="506" t="s">
        <v>1586</v>
      </c>
      <c r="E114" s="506" t="s">
        <v>1588</v>
      </c>
      <c r="F114" s="510">
        <v>1</v>
      </c>
      <c r="G114" s="510">
        <v>549</v>
      </c>
      <c r="H114" s="510">
        <v>0.25</v>
      </c>
      <c r="I114" s="510">
        <v>549</v>
      </c>
      <c r="J114" s="510">
        <v>4</v>
      </c>
      <c r="K114" s="510">
        <v>2196</v>
      </c>
      <c r="L114" s="510">
        <v>1</v>
      </c>
      <c r="M114" s="510">
        <v>549</v>
      </c>
      <c r="N114" s="510">
        <v>5</v>
      </c>
      <c r="O114" s="510">
        <v>2750</v>
      </c>
      <c r="P114" s="548">
        <v>1.2522768670309654</v>
      </c>
      <c r="Q114" s="511">
        <v>550</v>
      </c>
    </row>
    <row r="115" spans="1:17" ht="14.4" customHeight="1" x14ac:dyDescent="0.3">
      <c r="A115" s="505" t="s">
        <v>1783</v>
      </c>
      <c r="B115" s="506" t="s">
        <v>1542</v>
      </c>
      <c r="C115" s="506" t="s">
        <v>1543</v>
      </c>
      <c r="D115" s="506" t="s">
        <v>1589</v>
      </c>
      <c r="E115" s="506" t="s">
        <v>1590</v>
      </c>
      <c r="F115" s="510">
        <v>2</v>
      </c>
      <c r="G115" s="510">
        <v>1308</v>
      </c>
      <c r="H115" s="510">
        <v>2</v>
      </c>
      <c r="I115" s="510">
        <v>654</v>
      </c>
      <c r="J115" s="510">
        <v>1</v>
      </c>
      <c r="K115" s="510">
        <v>654</v>
      </c>
      <c r="L115" s="510">
        <v>1</v>
      </c>
      <c r="M115" s="510">
        <v>654</v>
      </c>
      <c r="N115" s="510">
        <v>1</v>
      </c>
      <c r="O115" s="510">
        <v>655</v>
      </c>
      <c r="P115" s="548">
        <v>1.0015290519877675</v>
      </c>
      <c r="Q115" s="511">
        <v>655</v>
      </c>
    </row>
    <row r="116" spans="1:17" ht="14.4" customHeight="1" x14ac:dyDescent="0.3">
      <c r="A116" s="505" t="s">
        <v>1783</v>
      </c>
      <c r="B116" s="506" t="s">
        <v>1542</v>
      </c>
      <c r="C116" s="506" t="s">
        <v>1543</v>
      </c>
      <c r="D116" s="506" t="s">
        <v>1589</v>
      </c>
      <c r="E116" s="506" t="s">
        <v>1591</v>
      </c>
      <c r="F116" s="510"/>
      <c r="G116" s="510"/>
      <c r="H116" s="510"/>
      <c r="I116" s="510"/>
      <c r="J116" s="510">
        <v>1</v>
      </c>
      <c r="K116" s="510">
        <v>654</v>
      </c>
      <c r="L116" s="510">
        <v>1</v>
      </c>
      <c r="M116" s="510">
        <v>654</v>
      </c>
      <c r="N116" s="510">
        <v>1</v>
      </c>
      <c r="O116" s="510">
        <v>655</v>
      </c>
      <c r="P116" s="548">
        <v>1.0015290519877675</v>
      </c>
      <c r="Q116" s="511">
        <v>655</v>
      </c>
    </row>
    <row r="117" spans="1:17" ht="14.4" customHeight="1" x14ac:dyDescent="0.3">
      <c r="A117" s="505" t="s">
        <v>1783</v>
      </c>
      <c r="B117" s="506" t="s">
        <v>1542</v>
      </c>
      <c r="C117" s="506" t="s">
        <v>1543</v>
      </c>
      <c r="D117" s="506" t="s">
        <v>1592</v>
      </c>
      <c r="E117" s="506" t="s">
        <v>1593</v>
      </c>
      <c r="F117" s="510"/>
      <c r="G117" s="510"/>
      <c r="H117" s="510"/>
      <c r="I117" s="510"/>
      <c r="J117" s="510">
        <v>1</v>
      </c>
      <c r="K117" s="510">
        <v>654</v>
      </c>
      <c r="L117" s="510">
        <v>1</v>
      </c>
      <c r="M117" s="510">
        <v>654</v>
      </c>
      <c r="N117" s="510">
        <v>1</v>
      </c>
      <c r="O117" s="510">
        <v>655</v>
      </c>
      <c r="P117" s="548">
        <v>1.0015290519877675</v>
      </c>
      <c r="Q117" s="511">
        <v>655</v>
      </c>
    </row>
    <row r="118" spans="1:17" ht="14.4" customHeight="1" x14ac:dyDescent="0.3">
      <c r="A118" s="505" t="s">
        <v>1783</v>
      </c>
      <c r="B118" s="506" t="s">
        <v>1542</v>
      </c>
      <c r="C118" s="506" t="s">
        <v>1543</v>
      </c>
      <c r="D118" s="506" t="s">
        <v>1592</v>
      </c>
      <c r="E118" s="506" t="s">
        <v>1594</v>
      </c>
      <c r="F118" s="510">
        <v>2</v>
      </c>
      <c r="G118" s="510">
        <v>1308</v>
      </c>
      <c r="H118" s="510">
        <v>2</v>
      </c>
      <c r="I118" s="510">
        <v>654</v>
      </c>
      <c r="J118" s="510">
        <v>1</v>
      </c>
      <c r="K118" s="510">
        <v>654</v>
      </c>
      <c r="L118" s="510">
        <v>1</v>
      </c>
      <c r="M118" s="510">
        <v>654</v>
      </c>
      <c r="N118" s="510">
        <v>1</v>
      </c>
      <c r="O118" s="510">
        <v>655</v>
      </c>
      <c r="P118" s="548">
        <v>1.0015290519877675</v>
      </c>
      <c r="Q118" s="511">
        <v>655</v>
      </c>
    </row>
    <row r="119" spans="1:17" ht="14.4" customHeight="1" x14ac:dyDescent="0.3">
      <c r="A119" s="505" t="s">
        <v>1783</v>
      </c>
      <c r="B119" s="506" t="s">
        <v>1542</v>
      </c>
      <c r="C119" s="506" t="s">
        <v>1543</v>
      </c>
      <c r="D119" s="506" t="s">
        <v>1595</v>
      </c>
      <c r="E119" s="506" t="s">
        <v>1596</v>
      </c>
      <c r="F119" s="510">
        <v>2</v>
      </c>
      <c r="G119" s="510">
        <v>1356</v>
      </c>
      <c r="H119" s="510">
        <v>1</v>
      </c>
      <c r="I119" s="510">
        <v>678</v>
      </c>
      <c r="J119" s="510">
        <v>2</v>
      </c>
      <c r="K119" s="510">
        <v>1356</v>
      </c>
      <c r="L119" s="510">
        <v>1</v>
      </c>
      <c r="M119" s="510">
        <v>678</v>
      </c>
      <c r="N119" s="510">
        <v>1</v>
      </c>
      <c r="O119" s="510">
        <v>679</v>
      </c>
      <c r="P119" s="548">
        <v>0.50073746312684364</v>
      </c>
      <c r="Q119" s="511">
        <v>679</v>
      </c>
    </row>
    <row r="120" spans="1:17" ht="14.4" customHeight="1" x14ac:dyDescent="0.3">
      <c r="A120" s="505" t="s">
        <v>1783</v>
      </c>
      <c r="B120" s="506" t="s">
        <v>1542</v>
      </c>
      <c r="C120" s="506" t="s">
        <v>1543</v>
      </c>
      <c r="D120" s="506" t="s">
        <v>1595</v>
      </c>
      <c r="E120" s="506" t="s">
        <v>1597</v>
      </c>
      <c r="F120" s="510">
        <v>4</v>
      </c>
      <c r="G120" s="510">
        <v>2712</v>
      </c>
      <c r="H120" s="510">
        <v>2</v>
      </c>
      <c r="I120" s="510">
        <v>678</v>
      </c>
      <c r="J120" s="510">
        <v>2</v>
      </c>
      <c r="K120" s="510">
        <v>1356</v>
      </c>
      <c r="L120" s="510">
        <v>1</v>
      </c>
      <c r="M120" s="510">
        <v>678</v>
      </c>
      <c r="N120" s="510">
        <v>1</v>
      </c>
      <c r="O120" s="510">
        <v>679</v>
      </c>
      <c r="P120" s="548">
        <v>0.50073746312684364</v>
      </c>
      <c r="Q120" s="511">
        <v>679</v>
      </c>
    </row>
    <row r="121" spans="1:17" ht="14.4" customHeight="1" x14ac:dyDescent="0.3">
      <c r="A121" s="505" t="s">
        <v>1783</v>
      </c>
      <c r="B121" s="506" t="s">
        <v>1542</v>
      </c>
      <c r="C121" s="506" t="s">
        <v>1543</v>
      </c>
      <c r="D121" s="506" t="s">
        <v>1598</v>
      </c>
      <c r="E121" s="506" t="s">
        <v>1599</v>
      </c>
      <c r="F121" s="510">
        <v>6</v>
      </c>
      <c r="G121" s="510">
        <v>3078</v>
      </c>
      <c r="H121" s="510">
        <v>6</v>
      </c>
      <c r="I121" s="510">
        <v>513</v>
      </c>
      <c r="J121" s="510">
        <v>1</v>
      </c>
      <c r="K121" s="510">
        <v>513</v>
      </c>
      <c r="L121" s="510">
        <v>1</v>
      </c>
      <c r="M121" s="510">
        <v>513</v>
      </c>
      <c r="N121" s="510">
        <v>5</v>
      </c>
      <c r="O121" s="510">
        <v>2570</v>
      </c>
      <c r="P121" s="548">
        <v>5.0097465886939574</v>
      </c>
      <c r="Q121" s="511">
        <v>514</v>
      </c>
    </row>
    <row r="122" spans="1:17" ht="14.4" customHeight="1" x14ac:dyDescent="0.3">
      <c r="A122" s="505" t="s">
        <v>1783</v>
      </c>
      <c r="B122" s="506" t="s">
        <v>1542</v>
      </c>
      <c r="C122" s="506" t="s">
        <v>1543</v>
      </c>
      <c r="D122" s="506" t="s">
        <v>1598</v>
      </c>
      <c r="E122" s="506" t="s">
        <v>1600</v>
      </c>
      <c r="F122" s="510">
        <v>1</v>
      </c>
      <c r="G122" s="510">
        <v>513</v>
      </c>
      <c r="H122" s="510">
        <v>1</v>
      </c>
      <c r="I122" s="510">
        <v>513</v>
      </c>
      <c r="J122" s="510">
        <v>1</v>
      </c>
      <c r="K122" s="510">
        <v>513</v>
      </c>
      <c r="L122" s="510">
        <v>1</v>
      </c>
      <c r="M122" s="510">
        <v>513</v>
      </c>
      <c r="N122" s="510">
        <v>7</v>
      </c>
      <c r="O122" s="510">
        <v>3598</v>
      </c>
      <c r="P122" s="548">
        <v>7.0136452241715403</v>
      </c>
      <c r="Q122" s="511">
        <v>514</v>
      </c>
    </row>
    <row r="123" spans="1:17" ht="14.4" customHeight="1" x14ac:dyDescent="0.3">
      <c r="A123" s="505" t="s">
        <v>1783</v>
      </c>
      <c r="B123" s="506" t="s">
        <v>1542</v>
      </c>
      <c r="C123" s="506" t="s">
        <v>1543</v>
      </c>
      <c r="D123" s="506" t="s">
        <v>1601</v>
      </c>
      <c r="E123" s="506" t="s">
        <v>1602</v>
      </c>
      <c r="F123" s="510">
        <v>1</v>
      </c>
      <c r="G123" s="510">
        <v>423</v>
      </c>
      <c r="H123" s="510">
        <v>1</v>
      </c>
      <c r="I123" s="510">
        <v>423</v>
      </c>
      <c r="J123" s="510">
        <v>1</v>
      </c>
      <c r="K123" s="510">
        <v>423</v>
      </c>
      <c r="L123" s="510">
        <v>1</v>
      </c>
      <c r="M123" s="510">
        <v>423</v>
      </c>
      <c r="N123" s="510">
        <v>7</v>
      </c>
      <c r="O123" s="510">
        <v>2968</v>
      </c>
      <c r="P123" s="548">
        <v>7.0165484633569744</v>
      </c>
      <c r="Q123" s="511">
        <v>424</v>
      </c>
    </row>
    <row r="124" spans="1:17" ht="14.4" customHeight="1" x14ac:dyDescent="0.3">
      <c r="A124" s="505" t="s">
        <v>1783</v>
      </c>
      <c r="B124" s="506" t="s">
        <v>1542</v>
      </c>
      <c r="C124" s="506" t="s">
        <v>1543</v>
      </c>
      <c r="D124" s="506" t="s">
        <v>1601</v>
      </c>
      <c r="E124" s="506" t="s">
        <v>1603</v>
      </c>
      <c r="F124" s="510">
        <v>6</v>
      </c>
      <c r="G124" s="510">
        <v>2538</v>
      </c>
      <c r="H124" s="510">
        <v>6</v>
      </c>
      <c r="I124" s="510">
        <v>423</v>
      </c>
      <c r="J124" s="510">
        <v>1</v>
      </c>
      <c r="K124" s="510">
        <v>423</v>
      </c>
      <c r="L124" s="510">
        <v>1</v>
      </c>
      <c r="M124" s="510">
        <v>423</v>
      </c>
      <c r="N124" s="510">
        <v>5</v>
      </c>
      <c r="O124" s="510">
        <v>2120</v>
      </c>
      <c r="P124" s="548">
        <v>5.0118203309692673</v>
      </c>
      <c r="Q124" s="511">
        <v>424</v>
      </c>
    </row>
    <row r="125" spans="1:17" ht="14.4" customHeight="1" x14ac:dyDescent="0.3">
      <c r="A125" s="505" t="s">
        <v>1783</v>
      </c>
      <c r="B125" s="506" t="s">
        <v>1542</v>
      </c>
      <c r="C125" s="506" t="s">
        <v>1543</v>
      </c>
      <c r="D125" s="506" t="s">
        <v>1604</v>
      </c>
      <c r="E125" s="506" t="s">
        <v>1605</v>
      </c>
      <c r="F125" s="510">
        <v>1</v>
      </c>
      <c r="G125" s="510">
        <v>349</v>
      </c>
      <c r="H125" s="510">
        <v>0.25</v>
      </c>
      <c r="I125" s="510">
        <v>349</v>
      </c>
      <c r="J125" s="510">
        <v>4</v>
      </c>
      <c r="K125" s="510">
        <v>1396</v>
      </c>
      <c r="L125" s="510">
        <v>1</v>
      </c>
      <c r="M125" s="510">
        <v>349</v>
      </c>
      <c r="N125" s="510">
        <v>13</v>
      </c>
      <c r="O125" s="510">
        <v>4550</v>
      </c>
      <c r="P125" s="548">
        <v>3.2593123209169055</v>
      </c>
      <c r="Q125" s="511">
        <v>350</v>
      </c>
    </row>
    <row r="126" spans="1:17" ht="14.4" customHeight="1" x14ac:dyDescent="0.3">
      <c r="A126" s="505" t="s">
        <v>1783</v>
      </c>
      <c r="B126" s="506" t="s">
        <v>1542</v>
      </c>
      <c r="C126" s="506" t="s">
        <v>1543</v>
      </c>
      <c r="D126" s="506" t="s">
        <v>1604</v>
      </c>
      <c r="E126" s="506" t="s">
        <v>1606</v>
      </c>
      <c r="F126" s="510">
        <v>20</v>
      </c>
      <c r="G126" s="510">
        <v>6980</v>
      </c>
      <c r="H126" s="510">
        <v>4</v>
      </c>
      <c r="I126" s="510">
        <v>349</v>
      </c>
      <c r="J126" s="510">
        <v>5</v>
      </c>
      <c r="K126" s="510">
        <v>1745</v>
      </c>
      <c r="L126" s="510">
        <v>1</v>
      </c>
      <c r="M126" s="510">
        <v>349</v>
      </c>
      <c r="N126" s="510">
        <v>13</v>
      </c>
      <c r="O126" s="510">
        <v>4550</v>
      </c>
      <c r="P126" s="548">
        <v>2.6074498567335245</v>
      </c>
      <c r="Q126" s="511">
        <v>350</v>
      </c>
    </row>
    <row r="127" spans="1:17" ht="14.4" customHeight="1" x14ac:dyDescent="0.3">
      <c r="A127" s="505" t="s">
        <v>1783</v>
      </c>
      <c r="B127" s="506" t="s">
        <v>1542</v>
      </c>
      <c r="C127" s="506" t="s">
        <v>1543</v>
      </c>
      <c r="D127" s="506" t="s">
        <v>1607</v>
      </c>
      <c r="E127" s="506" t="s">
        <v>1608</v>
      </c>
      <c r="F127" s="510">
        <v>1</v>
      </c>
      <c r="G127" s="510">
        <v>221</v>
      </c>
      <c r="H127" s="510">
        <v>1</v>
      </c>
      <c r="I127" s="510">
        <v>221</v>
      </c>
      <c r="J127" s="510">
        <v>1</v>
      </c>
      <c r="K127" s="510">
        <v>221</v>
      </c>
      <c r="L127" s="510">
        <v>1</v>
      </c>
      <c r="M127" s="510">
        <v>221</v>
      </c>
      <c r="N127" s="510">
        <v>1</v>
      </c>
      <c r="O127" s="510">
        <v>222</v>
      </c>
      <c r="P127" s="548">
        <v>1.004524886877828</v>
      </c>
      <c r="Q127" s="511">
        <v>222</v>
      </c>
    </row>
    <row r="128" spans="1:17" ht="14.4" customHeight="1" x14ac:dyDescent="0.3">
      <c r="A128" s="505" t="s">
        <v>1783</v>
      </c>
      <c r="B128" s="506" t="s">
        <v>1542</v>
      </c>
      <c r="C128" s="506" t="s">
        <v>1543</v>
      </c>
      <c r="D128" s="506" t="s">
        <v>1613</v>
      </c>
      <c r="E128" s="506" t="s">
        <v>1614</v>
      </c>
      <c r="F128" s="510">
        <v>3</v>
      </c>
      <c r="G128" s="510">
        <v>717</v>
      </c>
      <c r="H128" s="510">
        <v>0.5</v>
      </c>
      <c r="I128" s="510">
        <v>239</v>
      </c>
      <c r="J128" s="510">
        <v>6</v>
      </c>
      <c r="K128" s="510">
        <v>1434</v>
      </c>
      <c r="L128" s="510">
        <v>1</v>
      </c>
      <c r="M128" s="510">
        <v>239</v>
      </c>
      <c r="N128" s="510">
        <v>5</v>
      </c>
      <c r="O128" s="510">
        <v>1195</v>
      </c>
      <c r="P128" s="548">
        <v>0.83333333333333337</v>
      </c>
      <c r="Q128" s="511">
        <v>239</v>
      </c>
    </row>
    <row r="129" spans="1:17" ht="14.4" customHeight="1" x14ac:dyDescent="0.3">
      <c r="A129" s="505" t="s">
        <v>1783</v>
      </c>
      <c r="B129" s="506" t="s">
        <v>1542</v>
      </c>
      <c r="C129" s="506" t="s">
        <v>1543</v>
      </c>
      <c r="D129" s="506" t="s">
        <v>1615</v>
      </c>
      <c r="E129" s="506" t="s">
        <v>1616</v>
      </c>
      <c r="F129" s="510">
        <v>7</v>
      </c>
      <c r="G129" s="510">
        <v>777</v>
      </c>
      <c r="H129" s="510">
        <v>2.3333333333333335</v>
      </c>
      <c r="I129" s="510">
        <v>111</v>
      </c>
      <c r="J129" s="510">
        <v>3</v>
      </c>
      <c r="K129" s="510">
        <v>333</v>
      </c>
      <c r="L129" s="510">
        <v>1</v>
      </c>
      <c r="M129" s="510">
        <v>111</v>
      </c>
      <c r="N129" s="510">
        <v>2</v>
      </c>
      <c r="O129" s="510">
        <v>222</v>
      </c>
      <c r="P129" s="548">
        <v>0.66666666666666663</v>
      </c>
      <c r="Q129" s="511">
        <v>111</v>
      </c>
    </row>
    <row r="130" spans="1:17" ht="14.4" customHeight="1" x14ac:dyDescent="0.3">
      <c r="A130" s="505" t="s">
        <v>1783</v>
      </c>
      <c r="B130" s="506" t="s">
        <v>1542</v>
      </c>
      <c r="C130" s="506" t="s">
        <v>1543</v>
      </c>
      <c r="D130" s="506" t="s">
        <v>1617</v>
      </c>
      <c r="E130" s="506" t="s">
        <v>1618</v>
      </c>
      <c r="F130" s="510">
        <v>4</v>
      </c>
      <c r="G130" s="510">
        <v>1324</v>
      </c>
      <c r="H130" s="510"/>
      <c r="I130" s="510">
        <v>331</v>
      </c>
      <c r="J130" s="510"/>
      <c r="K130" s="510"/>
      <c r="L130" s="510"/>
      <c r="M130" s="510"/>
      <c r="N130" s="510"/>
      <c r="O130" s="510"/>
      <c r="P130" s="548"/>
      <c r="Q130" s="511"/>
    </row>
    <row r="131" spans="1:17" ht="14.4" customHeight="1" x14ac:dyDescent="0.3">
      <c r="A131" s="505" t="s">
        <v>1783</v>
      </c>
      <c r="B131" s="506" t="s">
        <v>1542</v>
      </c>
      <c r="C131" s="506" t="s">
        <v>1543</v>
      </c>
      <c r="D131" s="506" t="s">
        <v>1619</v>
      </c>
      <c r="E131" s="506" t="s">
        <v>1620</v>
      </c>
      <c r="F131" s="510"/>
      <c r="G131" s="510"/>
      <c r="H131" s="510"/>
      <c r="I131" s="510"/>
      <c r="J131" s="510">
        <v>1</v>
      </c>
      <c r="K131" s="510">
        <v>312</v>
      </c>
      <c r="L131" s="510">
        <v>1</v>
      </c>
      <c r="M131" s="510">
        <v>312</v>
      </c>
      <c r="N131" s="510">
        <v>2</v>
      </c>
      <c r="O131" s="510">
        <v>624</v>
      </c>
      <c r="P131" s="548">
        <v>2</v>
      </c>
      <c r="Q131" s="511">
        <v>312</v>
      </c>
    </row>
    <row r="132" spans="1:17" ht="14.4" customHeight="1" x14ac:dyDescent="0.3">
      <c r="A132" s="505" t="s">
        <v>1783</v>
      </c>
      <c r="B132" s="506" t="s">
        <v>1542</v>
      </c>
      <c r="C132" s="506" t="s">
        <v>1543</v>
      </c>
      <c r="D132" s="506" t="s">
        <v>1619</v>
      </c>
      <c r="E132" s="506" t="s">
        <v>1621</v>
      </c>
      <c r="F132" s="510">
        <v>3</v>
      </c>
      <c r="G132" s="510">
        <v>936</v>
      </c>
      <c r="H132" s="510">
        <v>0.42857142857142855</v>
      </c>
      <c r="I132" s="510">
        <v>312</v>
      </c>
      <c r="J132" s="510">
        <v>7</v>
      </c>
      <c r="K132" s="510">
        <v>2184</v>
      </c>
      <c r="L132" s="510">
        <v>1</v>
      </c>
      <c r="M132" s="510">
        <v>312</v>
      </c>
      <c r="N132" s="510">
        <v>3</v>
      </c>
      <c r="O132" s="510">
        <v>936</v>
      </c>
      <c r="P132" s="548">
        <v>0.42857142857142855</v>
      </c>
      <c r="Q132" s="511">
        <v>312</v>
      </c>
    </row>
    <row r="133" spans="1:17" ht="14.4" customHeight="1" x14ac:dyDescent="0.3">
      <c r="A133" s="505" t="s">
        <v>1783</v>
      </c>
      <c r="B133" s="506" t="s">
        <v>1542</v>
      </c>
      <c r="C133" s="506" t="s">
        <v>1543</v>
      </c>
      <c r="D133" s="506" t="s">
        <v>1625</v>
      </c>
      <c r="E133" s="506" t="s">
        <v>1626</v>
      </c>
      <c r="F133" s="510">
        <v>3</v>
      </c>
      <c r="G133" s="510">
        <v>51</v>
      </c>
      <c r="H133" s="510"/>
      <c r="I133" s="510">
        <v>17</v>
      </c>
      <c r="J133" s="510"/>
      <c r="K133" s="510"/>
      <c r="L133" s="510"/>
      <c r="M133" s="510"/>
      <c r="N133" s="510">
        <v>2</v>
      </c>
      <c r="O133" s="510">
        <v>34</v>
      </c>
      <c r="P133" s="548"/>
      <c r="Q133" s="511">
        <v>17</v>
      </c>
    </row>
    <row r="134" spans="1:17" ht="14.4" customHeight="1" x14ac:dyDescent="0.3">
      <c r="A134" s="505" t="s">
        <v>1783</v>
      </c>
      <c r="B134" s="506" t="s">
        <v>1542</v>
      </c>
      <c r="C134" s="506" t="s">
        <v>1543</v>
      </c>
      <c r="D134" s="506" t="s">
        <v>1625</v>
      </c>
      <c r="E134" s="506" t="s">
        <v>1627</v>
      </c>
      <c r="F134" s="510">
        <v>3</v>
      </c>
      <c r="G134" s="510">
        <v>51</v>
      </c>
      <c r="H134" s="510">
        <v>0.5</v>
      </c>
      <c r="I134" s="510">
        <v>17</v>
      </c>
      <c r="J134" s="510">
        <v>6</v>
      </c>
      <c r="K134" s="510">
        <v>102</v>
      </c>
      <c r="L134" s="510">
        <v>1</v>
      </c>
      <c r="M134" s="510">
        <v>17</v>
      </c>
      <c r="N134" s="510">
        <v>13</v>
      </c>
      <c r="O134" s="510">
        <v>221</v>
      </c>
      <c r="P134" s="548">
        <v>2.1666666666666665</v>
      </c>
      <c r="Q134" s="511">
        <v>17</v>
      </c>
    </row>
    <row r="135" spans="1:17" ht="14.4" customHeight="1" x14ac:dyDescent="0.3">
      <c r="A135" s="505" t="s">
        <v>1783</v>
      </c>
      <c r="B135" s="506" t="s">
        <v>1542</v>
      </c>
      <c r="C135" s="506" t="s">
        <v>1543</v>
      </c>
      <c r="D135" s="506" t="s">
        <v>1630</v>
      </c>
      <c r="E135" s="506" t="s">
        <v>1631</v>
      </c>
      <c r="F135" s="510"/>
      <c r="G135" s="510"/>
      <c r="H135" s="510"/>
      <c r="I135" s="510"/>
      <c r="J135" s="510">
        <v>3</v>
      </c>
      <c r="K135" s="510">
        <v>1050</v>
      </c>
      <c r="L135" s="510">
        <v>1</v>
      </c>
      <c r="M135" s="510">
        <v>350</v>
      </c>
      <c r="N135" s="510"/>
      <c r="O135" s="510"/>
      <c r="P135" s="548"/>
      <c r="Q135" s="511"/>
    </row>
    <row r="136" spans="1:17" ht="14.4" customHeight="1" x14ac:dyDescent="0.3">
      <c r="A136" s="505" t="s">
        <v>1783</v>
      </c>
      <c r="B136" s="506" t="s">
        <v>1542</v>
      </c>
      <c r="C136" s="506" t="s">
        <v>1543</v>
      </c>
      <c r="D136" s="506" t="s">
        <v>1634</v>
      </c>
      <c r="E136" s="506" t="s">
        <v>1636</v>
      </c>
      <c r="F136" s="510">
        <v>1</v>
      </c>
      <c r="G136" s="510">
        <v>149</v>
      </c>
      <c r="H136" s="510"/>
      <c r="I136" s="510">
        <v>149</v>
      </c>
      <c r="J136" s="510"/>
      <c r="K136" s="510"/>
      <c r="L136" s="510"/>
      <c r="M136" s="510"/>
      <c r="N136" s="510"/>
      <c r="O136" s="510"/>
      <c r="P136" s="548"/>
      <c r="Q136" s="511"/>
    </row>
    <row r="137" spans="1:17" ht="14.4" customHeight="1" x14ac:dyDescent="0.3">
      <c r="A137" s="505" t="s">
        <v>1783</v>
      </c>
      <c r="B137" s="506" t="s">
        <v>1542</v>
      </c>
      <c r="C137" s="506" t="s">
        <v>1543</v>
      </c>
      <c r="D137" s="506" t="s">
        <v>1639</v>
      </c>
      <c r="E137" s="506" t="s">
        <v>1640</v>
      </c>
      <c r="F137" s="510">
        <v>3</v>
      </c>
      <c r="G137" s="510">
        <v>885</v>
      </c>
      <c r="H137" s="510">
        <v>0.5</v>
      </c>
      <c r="I137" s="510">
        <v>295</v>
      </c>
      <c r="J137" s="510">
        <v>6</v>
      </c>
      <c r="K137" s="510">
        <v>1770</v>
      </c>
      <c r="L137" s="510">
        <v>1</v>
      </c>
      <c r="M137" s="510">
        <v>295</v>
      </c>
      <c r="N137" s="510">
        <v>5</v>
      </c>
      <c r="O137" s="510">
        <v>1475</v>
      </c>
      <c r="P137" s="548">
        <v>0.83333333333333337</v>
      </c>
      <c r="Q137" s="511">
        <v>295</v>
      </c>
    </row>
    <row r="138" spans="1:17" ht="14.4" customHeight="1" x14ac:dyDescent="0.3">
      <c r="A138" s="505" t="s">
        <v>1783</v>
      </c>
      <c r="B138" s="506" t="s">
        <v>1542</v>
      </c>
      <c r="C138" s="506" t="s">
        <v>1543</v>
      </c>
      <c r="D138" s="506" t="s">
        <v>1641</v>
      </c>
      <c r="E138" s="506" t="s">
        <v>1642</v>
      </c>
      <c r="F138" s="510">
        <v>3</v>
      </c>
      <c r="G138" s="510">
        <v>627</v>
      </c>
      <c r="H138" s="510">
        <v>0.75</v>
      </c>
      <c r="I138" s="510">
        <v>209</v>
      </c>
      <c r="J138" s="510">
        <v>4</v>
      </c>
      <c r="K138" s="510">
        <v>836</v>
      </c>
      <c r="L138" s="510">
        <v>1</v>
      </c>
      <c r="M138" s="510">
        <v>209</v>
      </c>
      <c r="N138" s="510">
        <v>7</v>
      </c>
      <c r="O138" s="510">
        <v>1470</v>
      </c>
      <c r="P138" s="548">
        <v>1.7583732057416268</v>
      </c>
      <c r="Q138" s="511">
        <v>210</v>
      </c>
    </row>
    <row r="139" spans="1:17" ht="14.4" customHeight="1" x14ac:dyDescent="0.3">
      <c r="A139" s="505" t="s">
        <v>1783</v>
      </c>
      <c r="B139" s="506" t="s">
        <v>1542</v>
      </c>
      <c r="C139" s="506" t="s">
        <v>1543</v>
      </c>
      <c r="D139" s="506" t="s">
        <v>1641</v>
      </c>
      <c r="E139" s="506" t="s">
        <v>1643</v>
      </c>
      <c r="F139" s="510">
        <v>18</v>
      </c>
      <c r="G139" s="510">
        <v>3762</v>
      </c>
      <c r="H139" s="510">
        <v>3.6</v>
      </c>
      <c r="I139" s="510">
        <v>209</v>
      </c>
      <c r="J139" s="510">
        <v>5</v>
      </c>
      <c r="K139" s="510">
        <v>1045</v>
      </c>
      <c r="L139" s="510">
        <v>1</v>
      </c>
      <c r="M139" s="510">
        <v>209</v>
      </c>
      <c r="N139" s="510">
        <v>5</v>
      </c>
      <c r="O139" s="510">
        <v>1050</v>
      </c>
      <c r="P139" s="548">
        <v>1.0047846889952152</v>
      </c>
      <c r="Q139" s="511">
        <v>210</v>
      </c>
    </row>
    <row r="140" spans="1:17" ht="14.4" customHeight="1" x14ac:dyDescent="0.3">
      <c r="A140" s="505" t="s">
        <v>1783</v>
      </c>
      <c r="B140" s="506" t="s">
        <v>1542</v>
      </c>
      <c r="C140" s="506" t="s">
        <v>1543</v>
      </c>
      <c r="D140" s="506" t="s">
        <v>1644</v>
      </c>
      <c r="E140" s="506" t="s">
        <v>1645</v>
      </c>
      <c r="F140" s="510">
        <v>7</v>
      </c>
      <c r="G140" s="510">
        <v>280</v>
      </c>
      <c r="H140" s="510">
        <v>7</v>
      </c>
      <c r="I140" s="510">
        <v>40</v>
      </c>
      <c r="J140" s="510">
        <v>1</v>
      </c>
      <c r="K140" s="510">
        <v>40</v>
      </c>
      <c r="L140" s="510">
        <v>1</v>
      </c>
      <c r="M140" s="510">
        <v>40</v>
      </c>
      <c r="N140" s="510">
        <v>2</v>
      </c>
      <c r="O140" s="510">
        <v>80</v>
      </c>
      <c r="P140" s="548">
        <v>2</v>
      </c>
      <c r="Q140" s="511">
        <v>40</v>
      </c>
    </row>
    <row r="141" spans="1:17" ht="14.4" customHeight="1" x14ac:dyDescent="0.3">
      <c r="A141" s="505" t="s">
        <v>1783</v>
      </c>
      <c r="B141" s="506" t="s">
        <v>1542</v>
      </c>
      <c r="C141" s="506" t="s">
        <v>1543</v>
      </c>
      <c r="D141" s="506" t="s">
        <v>1644</v>
      </c>
      <c r="E141" s="506" t="s">
        <v>1646</v>
      </c>
      <c r="F141" s="510"/>
      <c r="G141" s="510"/>
      <c r="H141" s="510"/>
      <c r="I141" s="510"/>
      <c r="J141" s="510">
        <v>2</v>
      </c>
      <c r="K141" s="510">
        <v>80</v>
      </c>
      <c r="L141" s="510">
        <v>1</v>
      </c>
      <c r="M141" s="510">
        <v>40</v>
      </c>
      <c r="N141" s="510">
        <v>1</v>
      </c>
      <c r="O141" s="510">
        <v>40</v>
      </c>
      <c r="P141" s="548">
        <v>0.5</v>
      </c>
      <c r="Q141" s="511">
        <v>40</v>
      </c>
    </row>
    <row r="142" spans="1:17" ht="14.4" customHeight="1" x14ac:dyDescent="0.3">
      <c r="A142" s="505" t="s">
        <v>1783</v>
      </c>
      <c r="B142" s="506" t="s">
        <v>1542</v>
      </c>
      <c r="C142" s="506" t="s">
        <v>1543</v>
      </c>
      <c r="D142" s="506" t="s">
        <v>1647</v>
      </c>
      <c r="E142" s="506" t="s">
        <v>1648</v>
      </c>
      <c r="F142" s="510">
        <v>1</v>
      </c>
      <c r="G142" s="510">
        <v>5022</v>
      </c>
      <c r="H142" s="510"/>
      <c r="I142" s="510">
        <v>5022</v>
      </c>
      <c r="J142" s="510"/>
      <c r="K142" s="510"/>
      <c r="L142" s="510"/>
      <c r="M142" s="510"/>
      <c r="N142" s="510">
        <v>3</v>
      </c>
      <c r="O142" s="510">
        <v>15072</v>
      </c>
      <c r="P142" s="548"/>
      <c r="Q142" s="511">
        <v>5024</v>
      </c>
    </row>
    <row r="143" spans="1:17" ht="14.4" customHeight="1" x14ac:dyDescent="0.3">
      <c r="A143" s="505" t="s">
        <v>1783</v>
      </c>
      <c r="B143" s="506" t="s">
        <v>1542</v>
      </c>
      <c r="C143" s="506" t="s">
        <v>1543</v>
      </c>
      <c r="D143" s="506" t="s">
        <v>1650</v>
      </c>
      <c r="E143" s="506" t="s">
        <v>1651</v>
      </c>
      <c r="F143" s="510">
        <v>12</v>
      </c>
      <c r="G143" s="510">
        <v>2052</v>
      </c>
      <c r="H143" s="510">
        <v>1.7142857142857142</v>
      </c>
      <c r="I143" s="510">
        <v>171</v>
      </c>
      <c r="J143" s="510">
        <v>7</v>
      </c>
      <c r="K143" s="510">
        <v>1197</v>
      </c>
      <c r="L143" s="510">
        <v>1</v>
      </c>
      <c r="M143" s="510">
        <v>171</v>
      </c>
      <c r="N143" s="510">
        <v>4</v>
      </c>
      <c r="O143" s="510">
        <v>684</v>
      </c>
      <c r="P143" s="548">
        <v>0.5714285714285714</v>
      </c>
      <c r="Q143" s="511">
        <v>171</v>
      </c>
    </row>
    <row r="144" spans="1:17" ht="14.4" customHeight="1" x14ac:dyDescent="0.3">
      <c r="A144" s="505" t="s">
        <v>1783</v>
      </c>
      <c r="B144" s="506" t="s">
        <v>1542</v>
      </c>
      <c r="C144" s="506" t="s">
        <v>1543</v>
      </c>
      <c r="D144" s="506" t="s">
        <v>1650</v>
      </c>
      <c r="E144" s="506" t="s">
        <v>1652</v>
      </c>
      <c r="F144" s="510">
        <v>3</v>
      </c>
      <c r="G144" s="510">
        <v>513</v>
      </c>
      <c r="H144" s="510">
        <v>0.42857142857142855</v>
      </c>
      <c r="I144" s="510">
        <v>171</v>
      </c>
      <c r="J144" s="510">
        <v>7</v>
      </c>
      <c r="K144" s="510">
        <v>1197</v>
      </c>
      <c r="L144" s="510">
        <v>1</v>
      </c>
      <c r="M144" s="510">
        <v>171</v>
      </c>
      <c r="N144" s="510">
        <v>4</v>
      </c>
      <c r="O144" s="510">
        <v>682</v>
      </c>
      <c r="P144" s="548">
        <v>0.56975772765246446</v>
      </c>
      <c r="Q144" s="511">
        <v>170.5</v>
      </c>
    </row>
    <row r="145" spans="1:17" ht="14.4" customHeight="1" x14ac:dyDescent="0.3">
      <c r="A145" s="505" t="s">
        <v>1783</v>
      </c>
      <c r="B145" s="506" t="s">
        <v>1542</v>
      </c>
      <c r="C145" s="506" t="s">
        <v>1543</v>
      </c>
      <c r="D145" s="506" t="s">
        <v>1653</v>
      </c>
      <c r="E145" s="506" t="s">
        <v>1654</v>
      </c>
      <c r="F145" s="510"/>
      <c r="G145" s="510"/>
      <c r="H145" s="510"/>
      <c r="I145" s="510"/>
      <c r="J145" s="510">
        <v>1</v>
      </c>
      <c r="K145" s="510">
        <v>327</v>
      </c>
      <c r="L145" s="510">
        <v>1</v>
      </c>
      <c r="M145" s="510">
        <v>327</v>
      </c>
      <c r="N145" s="510">
        <v>1</v>
      </c>
      <c r="O145" s="510">
        <v>327</v>
      </c>
      <c r="P145" s="548">
        <v>1</v>
      </c>
      <c r="Q145" s="511">
        <v>327</v>
      </c>
    </row>
    <row r="146" spans="1:17" ht="14.4" customHeight="1" x14ac:dyDescent="0.3">
      <c r="A146" s="505" t="s">
        <v>1783</v>
      </c>
      <c r="B146" s="506" t="s">
        <v>1542</v>
      </c>
      <c r="C146" s="506" t="s">
        <v>1543</v>
      </c>
      <c r="D146" s="506" t="s">
        <v>1653</v>
      </c>
      <c r="E146" s="506" t="s">
        <v>1655</v>
      </c>
      <c r="F146" s="510">
        <v>2</v>
      </c>
      <c r="G146" s="510">
        <v>654</v>
      </c>
      <c r="H146" s="510">
        <v>0.5</v>
      </c>
      <c r="I146" s="510">
        <v>327</v>
      </c>
      <c r="J146" s="510">
        <v>4</v>
      </c>
      <c r="K146" s="510">
        <v>1308</v>
      </c>
      <c r="L146" s="510">
        <v>1</v>
      </c>
      <c r="M146" s="510">
        <v>327</v>
      </c>
      <c r="N146" s="510"/>
      <c r="O146" s="510"/>
      <c r="P146" s="548"/>
      <c r="Q146" s="511"/>
    </row>
    <row r="147" spans="1:17" ht="14.4" customHeight="1" x14ac:dyDescent="0.3">
      <c r="A147" s="505" t="s">
        <v>1783</v>
      </c>
      <c r="B147" s="506" t="s">
        <v>1542</v>
      </c>
      <c r="C147" s="506" t="s">
        <v>1543</v>
      </c>
      <c r="D147" s="506" t="s">
        <v>1656</v>
      </c>
      <c r="E147" s="506" t="s">
        <v>1657</v>
      </c>
      <c r="F147" s="510"/>
      <c r="G147" s="510"/>
      <c r="H147" s="510"/>
      <c r="I147" s="510"/>
      <c r="J147" s="510">
        <v>1</v>
      </c>
      <c r="K147" s="510">
        <v>690</v>
      </c>
      <c r="L147" s="510">
        <v>1</v>
      </c>
      <c r="M147" s="510">
        <v>690</v>
      </c>
      <c r="N147" s="510"/>
      <c r="O147" s="510"/>
      <c r="P147" s="548"/>
      <c r="Q147" s="511"/>
    </row>
    <row r="148" spans="1:17" ht="14.4" customHeight="1" x14ac:dyDescent="0.3">
      <c r="A148" s="505" t="s">
        <v>1783</v>
      </c>
      <c r="B148" s="506" t="s">
        <v>1542</v>
      </c>
      <c r="C148" s="506" t="s">
        <v>1543</v>
      </c>
      <c r="D148" s="506" t="s">
        <v>1656</v>
      </c>
      <c r="E148" s="506" t="s">
        <v>1658</v>
      </c>
      <c r="F148" s="510">
        <v>4</v>
      </c>
      <c r="G148" s="510">
        <v>2760</v>
      </c>
      <c r="H148" s="510">
        <v>4</v>
      </c>
      <c r="I148" s="510">
        <v>690</v>
      </c>
      <c r="J148" s="510">
        <v>1</v>
      </c>
      <c r="K148" s="510">
        <v>690</v>
      </c>
      <c r="L148" s="510">
        <v>1</v>
      </c>
      <c r="M148" s="510">
        <v>690</v>
      </c>
      <c r="N148" s="510">
        <v>1</v>
      </c>
      <c r="O148" s="510">
        <v>691</v>
      </c>
      <c r="P148" s="548">
        <v>1.0014492753623188</v>
      </c>
      <c r="Q148" s="511">
        <v>691</v>
      </c>
    </row>
    <row r="149" spans="1:17" ht="14.4" customHeight="1" x14ac:dyDescent="0.3">
      <c r="A149" s="505" t="s">
        <v>1783</v>
      </c>
      <c r="B149" s="506" t="s">
        <v>1542</v>
      </c>
      <c r="C149" s="506" t="s">
        <v>1543</v>
      </c>
      <c r="D149" s="506" t="s">
        <v>1659</v>
      </c>
      <c r="E149" s="506" t="s">
        <v>1660</v>
      </c>
      <c r="F149" s="510">
        <v>9</v>
      </c>
      <c r="G149" s="510">
        <v>3150</v>
      </c>
      <c r="H149" s="510">
        <v>3</v>
      </c>
      <c r="I149" s="510">
        <v>350</v>
      </c>
      <c r="J149" s="510">
        <v>3</v>
      </c>
      <c r="K149" s="510">
        <v>1050</v>
      </c>
      <c r="L149" s="510">
        <v>1</v>
      </c>
      <c r="M149" s="510">
        <v>350</v>
      </c>
      <c r="N149" s="510">
        <v>4</v>
      </c>
      <c r="O149" s="510">
        <v>1400</v>
      </c>
      <c r="P149" s="548">
        <v>1.3333333333333333</v>
      </c>
      <c r="Q149" s="511">
        <v>350</v>
      </c>
    </row>
    <row r="150" spans="1:17" ht="14.4" customHeight="1" x14ac:dyDescent="0.3">
      <c r="A150" s="505" t="s">
        <v>1783</v>
      </c>
      <c r="B150" s="506" t="s">
        <v>1542</v>
      </c>
      <c r="C150" s="506" t="s">
        <v>1543</v>
      </c>
      <c r="D150" s="506" t="s">
        <v>1659</v>
      </c>
      <c r="E150" s="506" t="s">
        <v>1661</v>
      </c>
      <c r="F150" s="510">
        <v>3</v>
      </c>
      <c r="G150" s="510">
        <v>1050</v>
      </c>
      <c r="H150" s="510">
        <v>1</v>
      </c>
      <c r="I150" s="510">
        <v>350</v>
      </c>
      <c r="J150" s="510">
        <v>3</v>
      </c>
      <c r="K150" s="510">
        <v>1050</v>
      </c>
      <c r="L150" s="510">
        <v>1</v>
      </c>
      <c r="M150" s="510">
        <v>350</v>
      </c>
      <c r="N150" s="510">
        <v>3</v>
      </c>
      <c r="O150" s="510">
        <v>1050</v>
      </c>
      <c r="P150" s="548">
        <v>1</v>
      </c>
      <c r="Q150" s="511">
        <v>350</v>
      </c>
    </row>
    <row r="151" spans="1:17" ht="14.4" customHeight="1" x14ac:dyDescent="0.3">
      <c r="A151" s="505" t="s">
        <v>1783</v>
      </c>
      <c r="B151" s="506" t="s">
        <v>1542</v>
      </c>
      <c r="C151" s="506" t="s">
        <v>1543</v>
      </c>
      <c r="D151" s="506" t="s">
        <v>1662</v>
      </c>
      <c r="E151" s="506" t="s">
        <v>1663</v>
      </c>
      <c r="F151" s="510">
        <v>11</v>
      </c>
      <c r="G151" s="510">
        <v>1914</v>
      </c>
      <c r="H151" s="510">
        <v>3.6666666666666665</v>
      </c>
      <c r="I151" s="510">
        <v>174</v>
      </c>
      <c r="J151" s="510">
        <v>3</v>
      </c>
      <c r="K151" s="510">
        <v>522</v>
      </c>
      <c r="L151" s="510">
        <v>1</v>
      </c>
      <c r="M151" s="510">
        <v>174</v>
      </c>
      <c r="N151" s="510">
        <v>3</v>
      </c>
      <c r="O151" s="510">
        <v>522</v>
      </c>
      <c r="P151" s="548">
        <v>1</v>
      </c>
      <c r="Q151" s="511">
        <v>174</v>
      </c>
    </row>
    <row r="152" spans="1:17" ht="14.4" customHeight="1" x14ac:dyDescent="0.3">
      <c r="A152" s="505" t="s">
        <v>1783</v>
      </c>
      <c r="B152" s="506" t="s">
        <v>1542</v>
      </c>
      <c r="C152" s="506" t="s">
        <v>1543</v>
      </c>
      <c r="D152" s="506" t="s">
        <v>1662</v>
      </c>
      <c r="E152" s="506" t="s">
        <v>1664</v>
      </c>
      <c r="F152" s="510">
        <v>3</v>
      </c>
      <c r="G152" s="510">
        <v>522</v>
      </c>
      <c r="H152" s="510">
        <v>0.6</v>
      </c>
      <c r="I152" s="510">
        <v>174</v>
      </c>
      <c r="J152" s="510">
        <v>5</v>
      </c>
      <c r="K152" s="510">
        <v>870</v>
      </c>
      <c r="L152" s="510">
        <v>1</v>
      </c>
      <c r="M152" s="510">
        <v>174</v>
      </c>
      <c r="N152" s="510">
        <v>3</v>
      </c>
      <c r="O152" s="510">
        <v>521</v>
      </c>
      <c r="P152" s="548">
        <v>0.59885057471264369</v>
      </c>
      <c r="Q152" s="511">
        <v>173.66666666666666</v>
      </c>
    </row>
    <row r="153" spans="1:17" ht="14.4" customHeight="1" x14ac:dyDescent="0.3">
      <c r="A153" s="505" t="s">
        <v>1783</v>
      </c>
      <c r="B153" s="506" t="s">
        <v>1542</v>
      </c>
      <c r="C153" s="506" t="s">
        <v>1543</v>
      </c>
      <c r="D153" s="506" t="s">
        <v>1665</v>
      </c>
      <c r="E153" s="506" t="s">
        <v>1666</v>
      </c>
      <c r="F153" s="510">
        <v>220</v>
      </c>
      <c r="G153" s="510">
        <v>88220</v>
      </c>
      <c r="H153" s="510">
        <v>1.4473684210526316</v>
      </c>
      <c r="I153" s="510">
        <v>401</v>
      </c>
      <c r="J153" s="510">
        <v>152</v>
      </c>
      <c r="K153" s="510">
        <v>60952</v>
      </c>
      <c r="L153" s="510">
        <v>1</v>
      </c>
      <c r="M153" s="510">
        <v>401</v>
      </c>
      <c r="N153" s="510">
        <v>142</v>
      </c>
      <c r="O153" s="510">
        <v>56908</v>
      </c>
      <c r="P153" s="548">
        <v>0.93365271032943953</v>
      </c>
      <c r="Q153" s="511">
        <v>400.76056338028167</v>
      </c>
    </row>
    <row r="154" spans="1:17" ht="14.4" customHeight="1" x14ac:dyDescent="0.3">
      <c r="A154" s="505" t="s">
        <v>1783</v>
      </c>
      <c r="B154" s="506" t="s">
        <v>1542</v>
      </c>
      <c r="C154" s="506" t="s">
        <v>1543</v>
      </c>
      <c r="D154" s="506" t="s">
        <v>1667</v>
      </c>
      <c r="E154" s="506" t="s">
        <v>1668</v>
      </c>
      <c r="F154" s="510">
        <v>2</v>
      </c>
      <c r="G154" s="510">
        <v>1308</v>
      </c>
      <c r="H154" s="510">
        <v>2</v>
      </c>
      <c r="I154" s="510">
        <v>654</v>
      </c>
      <c r="J154" s="510">
        <v>1</v>
      </c>
      <c r="K154" s="510">
        <v>654</v>
      </c>
      <c r="L154" s="510">
        <v>1</v>
      </c>
      <c r="M154" s="510">
        <v>654</v>
      </c>
      <c r="N154" s="510">
        <v>1</v>
      </c>
      <c r="O154" s="510">
        <v>655</v>
      </c>
      <c r="P154" s="548">
        <v>1.0015290519877675</v>
      </c>
      <c r="Q154" s="511">
        <v>655</v>
      </c>
    </row>
    <row r="155" spans="1:17" ht="14.4" customHeight="1" x14ac:dyDescent="0.3">
      <c r="A155" s="505" t="s">
        <v>1783</v>
      </c>
      <c r="B155" s="506" t="s">
        <v>1542</v>
      </c>
      <c r="C155" s="506" t="s">
        <v>1543</v>
      </c>
      <c r="D155" s="506" t="s">
        <v>1667</v>
      </c>
      <c r="E155" s="506" t="s">
        <v>1669</v>
      </c>
      <c r="F155" s="510"/>
      <c r="G155" s="510"/>
      <c r="H155" s="510"/>
      <c r="I155" s="510"/>
      <c r="J155" s="510">
        <v>1</v>
      </c>
      <c r="K155" s="510">
        <v>654</v>
      </c>
      <c r="L155" s="510">
        <v>1</v>
      </c>
      <c r="M155" s="510">
        <v>654</v>
      </c>
      <c r="N155" s="510">
        <v>1</v>
      </c>
      <c r="O155" s="510">
        <v>655</v>
      </c>
      <c r="P155" s="548">
        <v>1.0015290519877675</v>
      </c>
      <c r="Q155" s="511">
        <v>655</v>
      </c>
    </row>
    <row r="156" spans="1:17" ht="14.4" customHeight="1" x14ac:dyDescent="0.3">
      <c r="A156" s="505" t="s">
        <v>1783</v>
      </c>
      <c r="B156" s="506" t="s">
        <v>1542</v>
      </c>
      <c r="C156" s="506" t="s">
        <v>1543</v>
      </c>
      <c r="D156" s="506" t="s">
        <v>1670</v>
      </c>
      <c r="E156" s="506" t="s">
        <v>1671</v>
      </c>
      <c r="F156" s="510"/>
      <c r="G156" s="510"/>
      <c r="H156" s="510"/>
      <c r="I156" s="510"/>
      <c r="J156" s="510">
        <v>1</v>
      </c>
      <c r="K156" s="510">
        <v>654</v>
      </c>
      <c r="L156" s="510">
        <v>1</v>
      </c>
      <c r="M156" s="510">
        <v>654</v>
      </c>
      <c r="N156" s="510">
        <v>1</v>
      </c>
      <c r="O156" s="510">
        <v>655</v>
      </c>
      <c r="P156" s="548">
        <v>1.0015290519877675</v>
      </c>
      <c r="Q156" s="511">
        <v>655</v>
      </c>
    </row>
    <row r="157" spans="1:17" ht="14.4" customHeight="1" x14ac:dyDescent="0.3">
      <c r="A157" s="505" t="s">
        <v>1783</v>
      </c>
      <c r="B157" s="506" t="s">
        <v>1542</v>
      </c>
      <c r="C157" s="506" t="s">
        <v>1543</v>
      </c>
      <c r="D157" s="506" t="s">
        <v>1670</v>
      </c>
      <c r="E157" s="506" t="s">
        <v>1672</v>
      </c>
      <c r="F157" s="510">
        <v>2</v>
      </c>
      <c r="G157" s="510">
        <v>1308</v>
      </c>
      <c r="H157" s="510">
        <v>2</v>
      </c>
      <c r="I157" s="510">
        <v>654</v>
      </c>
      <c r="J157" s="510">
        <v>1</v>
      </c>
      <c r="K157" s="510">
        <v>654</v>
      </c>
      <c r="L157" s="510">
        <v>1</v>
      </c>
      <c r="M157" s="510">
        <v>654</v>
      </c>
      <c r="N157" s="510">
        <v>1</v>
      </c>
      <c r="O157" s="510">
        <v>655</v>
      </c>
      <c r="P157" s="548">
        <v>1.0015290519877675</v>
      </c>
      <c r="Q157" s="511">
        <v>655</v>
      </c>
    </row>
    <row r="158" spans="1:17" ht="14.4" customHeight="1" x14ac:dyDescent="0.3">
      <c r="A158" s="505" t="s">
        <v>1783</v>
      </c>
      <c r="B158" s="506" t="s">
        <v>1542</v>
      </c>
      <c r="C158" s="506" t="s">
        <v>1543</v>
      </c>
      <c r="D158" s="506" t="s">
        <v>1676</v>
      </c>
      <c r="E158" s="506" t="s">
        <v>1677</v>
      </c>
      <c r="F158" s="510">
        <v>2</v>
      </c>
      <c r="G158" s="510">
        <v>1388</v>
      </c>
      <c r="H158" s="510">
        <v>1</v>
      </c>
      <c r="I158" s="510">
        <v>694</v>
      </c>
      <c r="J158" s="510">
        <v>2</v>
      </c>
      <c r="K158" s="510">
        <v>1388</v>
      </c>
      <c r="L158" s="510">
        <v>1</v>
      </c>
      <c r="M158" s="510">
        <v>694</v>
      </c>
      <c r="N158" s="510">
        <v>2</v>
      </c>
      <c r="O158" s="510">
        <v>1390</v>
      </c>
      <c r="P158" s="548">
        <v>1.0014409221902016</v>
      </c>
      <c r="Q158" s="511">
        <v>695</v>
      </c>
    </row>
    <row r="159" spans="1:17" ht="14.4" customHeight="1" x14ac:dyDescent="0.3">
      <c r="A159" s="505" t="s">
        <v>1783</v>
      </c>
      <c r="B159" s="506" t="s">
        <v>1542</v>
      </c>
      <c r="C159" s="506" t="s">
        <v>1543</v>
      </c>
      <c r="D159" s="506" t="s">
        <v>1676</v>
      </c>
      <c r="E159" s="506" t="s">
        <v>1678</v>
      </c>
      <c r="F159" s="510">
        <v>1</v>
      </c>
      <c r="G159" s="510">
        <v>694</v>
      </c>
      <c r="H159" s="510"/>
      <c r="I159" s="510">
        <v>694</v>
      </c>
      <c r="J159" s="510"/>
      <c r="K159" s="510"/>
      <c r="L159" s="510"/>
      <c r="M159" s="510"/>
      <c r="N159" s="510">
        <v>1</v>
      </c>
      <c r="O159" s="510">
        <v>695</v>
      </c>
      <c r="P159" s="548"/>
      <c r="Q159" s="511">
        <v>695</v>
      </c>
    </row>
    <row r="160" spans="1:17" ht="14.4" customHeight="1" x14ac:dyDescent="0.3">
      <c r="A160" s="505" t="s">
        <v>1783</v>
      </c>
      <c r="B160" s="506" t="s">
        <v>1542</v>
      </c>
      <c r="C160" s="506" t="s">
        <v>1543</v>
      </c>
      <c r="D160" s="506" t="s">
        <v>1679</v>
      </c>
      <c r="E160" s="506" t="s">
        <v>1680</v>
      </c>
      <c r="F160" s="510">
        <v>4</v>
      </c>
      <c r="G160" s="510">
        <v>2712</v>
      </c>
      <c r="H160" s="510">
        <v>2</v>
      </c>
      <c r="I160" s="510">
        <v>678</v>
      </c>
      <c r="J160" s="510">
        <v>2</v>
      </c>
      <c r="K160" s="510">
        <v>1356</v>
      </c>
      <c r="L160" s="510">
        <v>1</v>
      </c>
      <c r="M160" s="510">
        <v>678</v>
      </c>
      <c r="N160" s="510">
        <v>1</v>
      </c>
      <c r="O160" s="510">
        <v>679</v>
      </c>
      <c r="P160" s="548">
        <v>0.50073746312684364</v>
      </c>
      <c r="Q160" s="511">
        <v>679</v>
      </c>
    </row>
    <row r="161" spans="1:17" ht="14.4" customHeight="1" x14ac:dyDescent="0.3">
      <c r="A161" s="505" t="s">
        <v>1783</v>
      </c>
      <c r="B161" s="506" t="s">
        <v>1542</v>
      </c>
      <c r="C161" s="506" t="s">
        <v>1543</v>
      </c>
      <c r="D161" s="506" t="s">
        <v>1679</v>
      </c>
      <c r="E161" s="506" t="s">
        <v>1681</v>
      </c>
      <c r="F161" s="510">
        <v>2</v>
      </c>
      <c r="G161" s="510">
        <v>1356</v>
      </c>
      <c r="H161" s="510">
        <v>1</v>
      </c>
      <c r="I161" s="510">
        <v>678</v>
      </c>
      <c r="J161" s="510">
        <v>2</v>
      </c>
      <c r="K161" s="510">
        <v>1356</v>
      </c>
      <c r="L161" s="510">
        <v>1</v>
      </c>
      <c r="M161" s="510">
        <v>678</v>
      </c>
      <c r="N161" s="510">
        <v>1</v>
      </c>
      <c r="O161" s="510">
        <v>679</v>
      </c>
      <c r="P161" s="548">
        <v>0.50073746312684364</v>
      </c>
      <c r="Q161" s="511">
        <v>679</v>
      </c>
    </row>
    <row r="162" spans="1:17" ht="14.4" customHeight="1" x14ac:dyDescent="0.3">
      <c r="A162" s="505" t="s">
        <v>1783</v>
      </c>
      <c r="B162" s="506" t="s">
        <v>1542</v>
      </c>
      <c r="C162" s="506" t="s">
        <v>1543</v>
      </c>
      <c r="D162" s="506" t="s">
        <v>1682</v>
      </c>
      <c r="E162" s="506" t="s">
        <v>1683</v>
      </c>
      <c r="F162" s="510">
        <v>3</v>
      </c>
      <c r="G162" s="510">
        <v>1431</v>
      </c>
      <c r="H162" s="510">
        <v>3</v>
      </c>
      <c r="I162" s="510">
        <v>477</v>
      </c>
      <c r="J162" s="510">
        <v>1</v>
      </c>
      <c r="K162" s="510">
        <v>477</v>
      </c>
      <c r="L162" s="510">
        <v>1</v>
      </c>
      <c r="M162" s="510">
        <v>477</v>
      </c>
      <c r="N162" s="510">
        <v>7</v>
      </c>
      <c r="O162" s="510">
        <v>3344</v>
      </c>
      <c r="P162" s="548">
        <v>7.0104821802935007</v>
      </c>
      <c r="Q162" s="511">
        <v>477.71428571428572</v>
      </c>
    </row>
    <row r="163" spans="1:17" ht="14.4" customHeight="1" x14ac:dyDescent="0.3">
      <c r="A163" s="505" t="s">
        <v>1783</v>
      </c>
      <c r="B163" s="506" t="s">
        <v>1542</v>
      </c>
      <c r="C163" s="506" t="s">
        <v>1543</v>
      </c>
      <c r="D163" s="506" t="s">
        <v>1682</v>
      </c>
      <c r="E163" s="506" t="s">
        <v>1684</v>
      </c>
      <c r="F163" s="510">
        <v>8</v>
      </c>
      <c r="G163" s="510">
        <v>3816</v>
      </c>
      <c r="H163" s="510">
        <v>2</v>
      </c>
      <c r="I163" s="510">
        <v>477</v>
      </c>
      <c r="J163" s="510">
        <v>4</v>
      </c>
      <c r="K163" s="510">
        <v>1908</v>
      </c>
      <c r="L163" s="510">
        <v>1</v>
      </c>
      <c r="M163" s="510">
        <v>477</v>
      </c>
      <c r="N163" s="510">
        <v>10</v>
      </c>
      <c r="O163" s="510">
        <v>4780</v>
      </c>
      <c r="P163" s="548">
        <v>2.5052410901467503</v>
      </c>
      <c r="Q163" s="511">
        <v>478</v>
      </c>
    </row>
    <row r="164" spans="1:17" ht="14.4" customHeight="1" x14ac:dyDescent="0.3">
      <c r="A164" s="505" t="s">
        <v>1783</v>
      </c>
      <c r="B164" s="506" t="s">
        <v>1542</v>
      </c>
      <c r="C164" s="506" t="s">
        <v>1543</v>
      </c>
      <c r="D164" s="506" t="s">
        <v>1685</v>
      </c>
      <c r="E164" s="506" t="s">
        <v>1686</v>
      </c>
      <c r="F164" s="510">
        <v>6</v>
      </c>
      <c r="G164" s="510">
        <v>1746</v>
      </c>
      <c r="H164" s="510">
        <v>6</v>
      </c>
      <c r="I164" s="510">
        <v>291</v>
      </c>
      <c r="J164" s="510">
        <v>1</v>
      </c>
      <c r="K164" s="510">
        <v>291</v>
      </c>
      <c r="L164" s="510">
        <v>1</v>
      </c>
      <c r="M164" s="510">
        <v>291</v>
      </c>
      <c r="N164" s="510">
        <v>5</v>
      </c>
      <c r="O164" s="510">
        <v>1460</v>
      </c>
      <c r="P164" s="548">
        <v>5.0171821305841924</v>
      </c>
      <c r="Q164" s="511">
        <v>292</v>
      </c>
    </row>
    <row r="165" spans="1:17" ht="14.4" customHeight="1" x14ac:dyDescent="0.3">
      <c r="A165" s="505" t="s">
        <v>1783</v>
      </c>
      <c r="B165" s="506" t="s">
        <v>1542</v>
      </c>
      <c r="C165" s="506" t="s">
        <v>1543</v>
      </c>
      <c r="D165" s="506" t="s">
        <v>1685</v>
      </c>
      <c r="E165" s="506" t="s">
        <v>1687</v>
      </c>
      <c r="F165" s="510">
        <v>1</v>
      </c>
      <c r="G165" s="510">
        <v>291</v>
      </c>
      <c r="H165" s="510">
        <v>1</v>
      </c>
      <c r="I165" s="510">
        <v>291</v>
      </c>
      <c r="J165" s="510">
        <v>1</v>
      </c>
      <c r="K165" s="510">
        <v>291</v>
      </c>
      <c r="L165" s="510">
        <v>1</v>
      </c>
      <c r="M165" s="510">
        <v>291</v>
      </c>
      <c r="N165" s="510">
        <v>7</v>
      </c>
      <c r="O165" s="510">
        <v>2044</v>
      </c>
      <c r="P165" s="548">
        <v>7.0240549828178693</v>
      </c>
      <c r="Q165" s="511">
        <v>292</v>
      </c>
    </row>
    <row r="166" spans="1:17" ht="14.4" customHeight="1" x14ac:dyDescent="0.3">
      <c r="A166" s="505" t="s">
        <v>1783</v>
      </c>
      <c r="B166" s="506" t="s">
        <v>1542</v>
      </c>
      <c r="C166" s="506" t="s">
        <v>1543</v>
      </c>
      <c r="D166" s="506" t="s">
        <v>1688</v>
      </c>
      <c r="E166" s="506" t="s">
        <v>1689</v>
      </c>
      <c r="F166" s="510">
        <v>5</v>
      </c>
      <c r="G166" s="510">
        <v>4065</v>
      </c>
      <c r="H166" s="510">
        <v>1.2484643734643734</v>
      </c>
      <c r="I166" s="510">
        <v>813</v>
      </c>
      <c r="J166" s="510">
        <v>4</v>
      </c>
      <c r="K166" s="510">
        <v>3256</v>
      </c>
      <c r="L166" s="510">
        <v>1</v>
      </c>
      <c r="M166" s="510">
        <v>814</v>
      </c>
      <c r="N166" s="510">
        <v>3</v>
      </c>
      <c r="O166" s="510">
        <v>2442</v>
      </c>
      <c r="P166" s="548">
        <v>0.75</v>
      </c>
      <c r="Q166" s="511">
        <v>814</v>
      </c>
    </row>
    <row r="167" spans="1:17" ht="14.4" customHeight="1" x14ac:dyDescent="0.3">
      <c r="A167" s="505" t="s">
        <v>1783</v>
      </c>
      <c r="B167" s="506" t="s">
        <v>1542</v>
      </c>
      <c r="C167" s="506" t="s">
        <v>1543</v>
      </c>
      <c r="D167" s="506" t="s">
        <v>1688</v>
      </c>
      <c r="E167" s="506" t="s">
        <v>1690</v>
      </c>
      <c r="F167" s="510">
        <v>3</v>
      </c>
      <c r="G167" s="510">
        <v>2439</v>
      </c>
      <c r="H167" s="510">
        <v>0.49938574938574937</v>
      </c>
      <c r="I167" s="510">
        <v>813</v>
      </c>
      <c r="J167" s="510">
        <v>6</v>
      </c>
      <c r="K167" s="510">
        <v>4884</v>
      </c>
      <c r="L167" s="510">
        <v>1</v>
      </c>
      <c r="M167" s="510">
        <v>814</v>
      </c>
      <c r="N167" s="510">
        <v>2</v>
      </c>
      <c r="O167" s="510">
        <v>1628</v>
      </c>
      <c r="P167" s="548">
        <v>0.33333333333333331</v>
      </c>
      <c r="Q167" s="511">
        <v>814</v>
      </c>
    </row>
    <row r="168" spans="1:17" ht="14.4" customHeight="1" x14ac:dyDescent="0.3">
      <c r="A168" s="505" t="s">
        <v>1783</v>
      </c>
      <c r="B168" s="506" t="s">
        <v>1542</v>
      </c>
      <c r="C168" s="506" t="s">
        <v>1543</v>
      </c>
      <c r="D168" s="506" t="s">
        <v>1693</v>
      </c>
      <c r="E168" s="506" t="s">
        <v>1694</v>
      </c>
      <c r="F168" s="510">
        <v>1</v>
      </c>
      <c r="G168" s="510">
        <v>168</v>
      </c>
      <c r="H168" s="510"/>
      <c r="I168" s="510">
        <v>168</v>
      </c>
      <c r="J168" s="510"/>
      <c r="K168" s="510"/>
      <c r="L168" s="510"/>
      <c r="M168" s="510"/>
      <c r="N168" s="510">
        <v>2</v>
      </c>
      <c r="O168" s="510">
        <v>336</v>
      </c>
      <c r="P168" s="548"/>
      <c r="Q168" s="511">
        <v>168</v>
      </c>
    </row>
    <row r="169" spans="1:17" ht="14.4" customHeight="1" x14ac:dyDescent="0.3">
      <c r="A169" s="505" t="s">
        <v>1783</v>
      </c>
      <c r="B169" s="506" t="s">
        <v>1542</v>
      </c>
      <c r="C169" s="506" t="s">
        <v>1543</v>
      </c>
      <c r="D169" s="506" t="s">
        <v>1693</v>
      </c>
      <c r="E169" s="506" t="s">
        <v>1695</v>
      </c>
      <c r="F169" s="510">
        <v>1</v>
      </c>
      <c r="G169" s="510">
        <v>168</v>
      </c>
      <c r="H169" s="510">
        <v>0.5</v>
      </c>
      <c r="I169" s="510">
        <v>168</v>
      </c>
      <c r="J169" s="510">
        <v>2</v>
      </c>
      <c r="K169" s="510">
        <v>336</v>
      </c>
      <c r="L169" s="510">
        <v>1</v>
      </c>
      <c r="M169" s="510">
        <v>168</v>
      </c>
      <c r="N169" s="510">
        <v>1</v>
      </c>
      <c r="O169" s="510">
        <v>168</v>
      </c>
      <c r="P169" s="548">
        <v>0.5</v>
      </c>
      <c r="Q169" s="511">
        <v>168</v>
      </c>
    </row>
    <row r="170" spans="1:17" ht="14.4" customHeight="1" x14ac:dyDescent="0.3">
      <c r="A170" s="505" t="s">
        <v>1783</v>
      </c>
      <c r="B170" s="506" t="s">
        <v>1542</v>
      </c>
      <c r="C170" s="506" t="s">
        <v>1543</v>
      </c>
      <c r="D170" s="506" t="s">
        <v>1698</v>
      </c>
      <c r="E170" s="506" t="s">
        <v>1699</v>
      </c>
      <c r="F170" s="510">
        <v>55</v>
      </c>
      <c r="G170" s="510">
        <v>31570</v>
      </c>
      <c r="H170" s="510">
        <v>1.4473684210526316</v>
      </c>
      <c r="I170" s="510">
        <v>574</v>
      </c>
      <c r="J170" s="510">
        <v>38</v>
      </c>
      <c r="K170" s="510">
        <v>21812</v>
      </c>
      <c r="L170" s="510">
        <v>1</v>
      </c>
      <c r="M170" s="510">
        <v>574</v>
      </c>
      <c r="N170" s="510">
        <v>35</v>
      </c>
      <c r="O170" s="510">
        <v>20082</v>
      </c>
      <c r="P170" s="548">
        <v>0.92068586099394834</v>
      </c>
      <c r="Q170" s="511">
        <v>573.7714285714286</v>
      </c>
    </row>
    <row r="171" spans="1:17" ht="14.4" customHeight="1" x14ac:dyDescent="0.3">
      <c r="A171" s="505" t="s">
        <v>1783</v>
      </c>
      <c r="B171" s="506" t="s">
        <v>1542</v>
      </c>
      <c r="C171" s="506" t="s">
        <v>1543</v>
      </c>
      <c r="D171" s="506" t="s">
        <v>1702</v>
      </c>
      <c r="E171" s="506" t="s">
        <v>1703</v>
      </c>
      <c r="F171" s="510">
        <v>1</v>
      </c>
      <c r="G171" s="510">
        <v>187</v>
      </c>
      <c r="H171" s="510">
        <v>0.5</v>
      </c>
      <c r="I171" s="510">
        <v>187</v>
      </c>
      <c r="J171" s="510">
        <v>2</v>
      </c>
      <c r="K171" s="510">
        <v>374</v>
      </c>
      <c r="L171" s="510">
        <v>1</v>
      </c>
      <c r="M171" s="510">
        <v>187</v>
      </c>
      <c r="N171" s="510">
        <v>3</v>
      </c>
      <c r="O171" s="510">
        <v>561</v>
      </c>
      <c r="P171" s="548">
        <v>1.5</v>
      </c>
      <c r="Q171" s="511">
        <v>187</v>
      </c>
    </row>
    <row r="172" spans="1:17" ht="14.4" customHeight="1" x14ac:dyDescent="0.3">
      <c r="A172" s="505" t="s">
        <v>1783</v>
      </c>
      <c r="B172" s="506" t="s">
        <v>1542</v>
      </c>
      <c r="C172" s="506" t="s">
        <v>1543</v>
      </c>
      <c r="D172" s="506" t="s">
        <v>1702</v>
      </c>
      <c r="E172" s="506" t="s">
        <v>1704</v>
      </c>
      <c r="F172" s="510">
        <v>1</v>
      </c>
      <c r="G172" s="510">
        <v>187</v>
      </c>
      <c r="H172" s="510">
        <v>0.16666666666666666</v>
      </c>
      <c r="I172" s="510">
        <v>187</v>
      </c>
      <c r="J172" s="510">
        <v>6</v>
      </c>
      <c r="K172" s="510">
        <v>1122</v>
      </c>
      <c r="L172" s="510">
        <v>1</v>
      </c>
      <c r="M172" s="510">
        <v>187</v>
      </c>
      <c r="N172" s="510">
        <v>2</v>
      </c>
      <c r="O172" s="510">
        <v>374</v>
      </c>
      <c r="P172" s="548">
        <v>0.33333333333333331</v>
      </c>
      <c r="Q172" s="511">
        <v>187</v>
      </c>
    </row>
    <row r="173" spans="1:17" ht="14.4" customHeight="1" x14ac:dyDescent="0.3">
      <c r="A173" s="505" t="s">
        <v>1783</v>
      </c>
      <c r="B173" s="506" t="s">
        <v>1542</v>
      </c>
      <c r="C173" s="506" t="s">
        <v>1543</v>
      </c>
      <c r="D173" s="506" t="s">
        <v>1709</v>
      </c>
      <c r="E173" s="506" t="s">
        <v>1710</v>
      </c>
      <c r="F173" s="510"/>
      <c r="G173" s="510"/>
      <c r="H173" s="510"/>
      <c r="I173" s="510"/>
      <c r="J173" s="510">
        <v>1</v>
      </c>
      <c r="K173" s="510">
        <v>1399</v>
      </c>
      <c r="L173" s="510">
        <v>1</v>
      </c>
      <c r="M173" s="510">
        <v>1399</v>
      </c>
      <c r="N173" s="510">
        <v>1</v>
      </c>
      <c r="O173" s="510">
        <v>1400</v>
      </c>
      <c r="P173" s="548">
        <v>1.0007147962830594</v>
      </c>
      <c r="Q173" s="511">
        <v>1400</v>
      </c>
    </row>
    <row r="174" spans="1:17" ht="14.4" customHeight="1" x14ac:dyDescent="0.3">
      <c r="A174" s="505" t="s">
        <v>1783</v>
      </c>
      <c r="B174" s="506" t="s">
        <v>1542</v>
      </c>
      <c r="C174" s="506" t="s">
        <v>1543</v>
      </c>
      <c r="D174" s="506" t="s">
        <v>1709</v>
      </c>
      <c r="E174" s="506" t="s">
        <v>1711</v>
      </c>
      <c r="F174" s="510">
        <v>2</v>
      </c>
      <c r="G174" s="510">
        <v>2798</v>
      </c>
      <c r="H174" s="510">
        <v>2</v>
      </c>
      <c r="I174" s="510">
        <v>1399</v>
      </c>
      <c r="J174" s="510">
        <v>1</v>
      </c>
      <c r="K174" s="510">
        <v>1399</v>
      </c>
      <c r="L174" s="510">
        <v>1</v>
      </c>
      <c r="M174" s="510">
        <v>1399</v>
      </c>
      <c r="N174" s="510">
        <v>1</v>
      </c>
      <c r="O174" s="510">
        <v>1400</v>
      </c>
      <c r="P174" s="548">
        <v>1.0007147962830594</v>
      </c>
      <c r="Q174" s="511">
        <v>1400</v>
      </c>
    </row>
    <row r="175" spans="1:17" ht="14.4" customHeight="1" x14ac:dyDescent="0.3">
      <c r="A175" s="505" t="s">
        <v>1783</v>
      </c>
      <c r="B175" s="506" t="s">
        <v>1542</v>
      </c>
      <c r="C175" s="506" t="s">
        <v>1543</v>
      </c>
      <c r="D175" s="506" t="s">
        <v>1712</v>
      </c>
      <c r="E175" s="506" t="s">
        <v>1713</v>
      </c>
      <c r="F175" s="510"/>
      <c r="G175" s="510"/>
      <c r="H175" s="510"/>
      <c r="I175" s="510"/>
      <c r="J175" s="510">
        <v>1</v>
      </c>
      <c r="K175" s="510">
        <v>1022</v>
      </c>
      <c r="L175" s="510">
        <v>1</v>
      </c>
      <c r="M175" s="510">
        <v>1022</v>
      </c>
      <c r="N175" s="510"/>
      <c r="O175" s="510"/>
      <c r="P175" s="548"/>
      <c r="Q175" s="511"/>
    </row>
    <row r="176" spans="1:17" ht="14.4" customHeight="1" x14ac:dyDescent="0.3">
      <c r="A176" s="505" t="s">
        <v>1783</v>
      </c>
      <c r="B176" s="506" t="s">
        <v>1542</v>
      </c>
      <c r="C176" s="506" t="s">
        <v>1543</v>
      </c>
      <c r="D176" s="506" t="s">
        <v>1714</v>
      </c>
      <c r="E176" s="506" t="s">
        <v>1715</v>
      </c>
      <c r="F176" s="510"/>
      <c r="G176" s="510"/>
      <c r="H176" s="510"/>
      <c r="I176" s="510"/>
      <c r="J176" s="510">
        <v>2</v>
      </c>
      <c r="K176" s="510">
        <v>380</v>
      </c>
      <c r="L176" s="510">
        <v>1</v>
      </c>
      <c r="M176" s="510">
        <v>190</v>
      </c>
      <c r="N176" s="510"/>
      <c r="O176" s="510"/>
      <c r="P176" s="548"/>
      <c r="Q176" s="511"/>
    </row>
    <row r="177" spans="1:17" ht="14.4" customHeight="1" x14ac:dyDescent="0.3">
      <c r="A177" s="505" t="s">
        <v>1783</v>
      </c>
      <c r="B177" s="506" t="s">
        <v>1542</v>
      </c>
      <c r="C177" s="506" t="s">
        <v>1543</v>
      </c>
      <c r="D177" s="506" t="s">
        <v>1714</v>
      </c>
      <c r="E177" s="506" t="s">
        <v>1716</v>
      </c>
      <c r="F177" s="510">
        <v>3</v>
      </c>
      <c r="G177" s="510">
        <v>570</v>
      </c>
      <c r="H177" s="510">
        <v>3</v>
      </c>
      <c r="I177" s="510">
        <v>190</v>
      </c>
      <c r="J177" s="510">
        <v>1</v>
      </c>
      <c r="K177" s="510">
        <v>190</v>
      </c>
      <c r="L177" s="510">
        <v>1</v>
      </c>
      <c r="M177" s="510">
        <v>190</v>
      </c>
      <c r="N177" s="510"/>
      <c r="O177" s="510"/>
      <c r="P177" s="548"/>
      <c r="Q177" s="511"/>
    </row>
    <row r="178" spans="1:17" ht="14.4" customHeight="1" x14ac:dyDescent="0.3">
      <c r="A178" s="505" t="s">
        <v>1783</v>
      </c>
      <c r="B178" s="506" t="s">
        <v>1542</v>
      </c>
      <c r="C178" s="506" t="s">
        <v>1543</v>
      </c>
      <c r="D178" s="506" t="s">
        <v>1717</v>
      </c>
      <c r="E178" s="506" t="s">
        <v>1718</v>
      </c>
      <c r="F178" s="510">
        <v>5</v>
      </c>
      <c r="G178" s="510">
        <v>4065</v>
      </c>
      <c r="H178" s="510">
        <v>1.2484643734643734</v>
      </c>
      <c r="I178" s="510">
        <v>813</v>
      </c>
      <c r="J178" s="510">
        <v>4</v>
      </c>
      <c r="K178" s="510">
        <v>3256</v>
      </c>
      <c r="L178" s="510">
        <v>1</v>
      </c>
      <c r="M178" s="510">
        <v>814</v>
      </c>
      <c r="N178" s="510">
        <v>3</v>
      </c>
      <c r="O178" s="510">
        <v>2442</v>
      </c>
      <c r="P178" s="548">
        <v>0.75</v>
      </c>
      <c r="Q178" s="511">
        <v>814</v>
      </c>
    </row>
    <row r="179" spans="1:17" ht="14.4" customHeight="1" x14ac:dyDescent="0.3">
      <c r="A179" s="505" t="s">
        <v>1783</v>
      </c>
      <c r="B179" s="506" t="s">
        <v>1542</v>
      </c>
      <c r="C179" s="506" t="s">
        <v>1543</v>
      </c>
      <c r="D179" s="506" t="s">
        <v>1717</v>
      </c>
      <c r="E179" s="506" t="s">
        <v>1719</v>
      </c>
      <c r="F179" s="510">
        <v>3</v>
      </c>
      <c r="G179" s="510">
        <v>2439</v>
      </c>
      <c r="H179" s="510">
        <v>0.49938574938574937</v>
      </c>
      <c r="I179" s="510">
        <v>813</v>
      </c>
      <c r="J179" s="510">
        <v>6</v>
      </c>
      <c r="K179" s="510">
        <v>4884</v>
      </c>
      <c r="L179" s="510">
        <v>1</v>
      </c>
      <c r="M179" s="510">
        <v>814</v>
      </c>
      <c r="N179" s="510">
        <v>2</v>
      </c>
      <c r="O179" s="510">
        <v>1628</v>
      </c>
      <c r="P179" s="548">
        <v>0.33333333333333331</v>
      </c>
      <c r="Q179" s="511">
        <v>814</v>
      </c>
    </row>
    <row r="180" spans="1:17" ht="14.4" customHeight="1" x14ac:dyDescent="0.3">
      <c r="A180" s="505" t="s">
        <v>1783</v>
      </c>
      <c r="B180" s="506" t="s">
        <v>1542</v>
      </c>
      <c r="C180" s="506" t="s">
        <v>1543</v>
      </c>
      <c r="D180" s="506" t="s">
        <v>1723</v>
      </c>
      <c r="E180" s="506" t="s">
        <v>1724</v>
      </c>
      <c r="F180" s="510">
        <v>1</v>
      </c>
      <c r="G180" s="510">
        <v>260</v>
      </c>
      <c r="H180" s="510">
        <v>1</v>
      </c>
      <c r="I180" s="510">
        <v>260</v>
      </c>
      <c r="J180" s="510">
        <v>1</v>
      </c>
      <c r="K180" s="510">
        <v>260</v>
      </c>
      <c r="L180" s="510">
        <v>1</v>
      </c>
      <c r="M180" s="510">
        <v>260</v>
      </c>
      <c r="N180" s="510">
        <v>1</v>
      </c>
      <c r="O180" s="510">
        <v>261</v>
      </c>
      <c r="P180" s="548">
        <v>1.0038461538461538</v>
      </c>
      <c r="Q180" s="511">
        <v>261</v>
      </c>
    </row>
    <row r="181" spans="1:17" ht="14.4" customHeight="1" x14ac:dyDescent="0.3">
      <c r="A181" s="505" t="s">
        <v>1783</v>
      </c>
      <c r="B181" s="506" t="s">
        <v>1542</v>
      </c>
      <c r="C181" s="506" t="s">
        <v>1543</v>
      </c>
      <c r="D181" s="506" t="s">
        <v>1723</v>
      </c>
      <c r="E181" s="506" t="s">
        <v>1725</v>
      </c>
      <c r="F181" s="510">
        <v>1</v>
      </c>
      <c r="G181" s="510">
        <v>260</v>
      </c>
      <c r="H181" s="510"/>
      <c r="I181" s="510">
        <v>260</v>
      </c>
      <c r="J181" s="510"/>
      <c r="K181" s="510"/>
      <c r="L181" s="510"/>
      <c r="M181" s="510"/>
      <c r="N181" s="510">
        <v>1</v>
      </c>
      <c r="O181" s="510">
        <v>261</v>
      </c>
      <c r="P181" s="548"/>
      <c r="Q181" s="511">
        <v>261</v>
      </c>
    </row>
    <row r="182" spans="1:17" ht="14.4" customHeight="1" x14ac:dyDescent="0.3">
      <c r="A182" s="505" t="s">
        <v>1783</v>
      </c>
      <c r="B182" s="506" t="s">
        <v>1542</v>
      </c>
      <c r="C182" s="506" t="s">
        <v>1543</v>
      </c>
      <c r="D182" s="506" t="s">
        <v>1727</v>
      </c>
      <c r="E182" s="506" t="s">
        <v>1728</v>
      </c>
      <c r="F182" s="510"/>
      <c r="G182" s="510"/>
      <c r="H182" s="510"/>
      <c r="I182" s="510"/>
      <c r="J182" s="510"/>
      <c r="K182" s="510"/>
      <c r="L182" s="510"/>
      <c r="M182" s="510"/>
      <c r="N182" s="510">
        <v>2</v>
      </c>
      <c r="O182" s="510">
        <v>8174</v>
      </c>
      <c r="P182" s="548"/>
      <c r="Q182" s="511">
        <v>4087</v>
      </c>
    </row>
    <row r="183" spans="1:17" ht="14.4" customHeight="1" x14ac:dyDescent="0.3">
      <c r="A183" s="505" t="s">
        <v>1784</v>
      </c>
      <c r="B183" s="506" t="s">
        <v>1542</v>
      </c>
      <c r="C183" s="506" t="s">
        <v>1543</v>
      </c>
      <c r="D183" s="506" t="s">
        <v>1544</v>
      </c>
      <c r="E183" s="506" t="s">
        <v>1545</v>
      </c>
      <c r="F183" s="510">
        <v>48</v>
      </c>
      <c r="G183" s="510">
        <v>56976</v>
      </c>
      <c r="H183" s="510">
        <v>0.9604855023600809</v>
      </c>
      <c r="I183" s="510">
        <v>1187</v>
      </c>
      <c r="J183" s="510">
        <v>40</v>
      </c>
      <c r="K183" s="510">
        <v>59320</v>
      </c>
      <c r="L183" s="510">
        <v>1</v>
      </c>
      <c r="M183" s="510">
        <v>1483</v>
      </c>
      <c r="N183" s="510">
        <v>51</v>
      </c>
      <c r="O183" s="510">
        <v>75633</v>
      </c>
      <c r="P183" s="548">
        <v>1.2749999999999999</v>
      </c>
      <c r="Q183" s="511">
        <v>1483</v>
      </c>
    </row>
    <row r="184" spans="1:17" ht="14.4" customHeight="1" x14ac:dyDescent="0.3">
      <c r="A184" s="505" t="s">
        <v>1784</v>
      </c>
      <c r="B184" s="506" t="s">
        <v>1542</v>
      </c>
      <c r="C184" s="506" t="s">
        <v>1543</v>
      </c>
      <c r="D184" s="506" t="s">
        <v>1546</v>
      </c>
      <c r="E184" s="506" t="s">
        <v>1547</v>
      </c>
      <c r="F184" s="510">
        <v>3</v>
      </c>
      <c r="G184" s="510">
        <v>11736</v>
      </c>
      <c r="H184" s="510"/>
      <c r="I184" s="510">
        <v>3912</v>
      </c>
      <c r="J184" s="510"/>
      <c r="K184" s="510"/>
      <c r="L184" s="510"/>
      <c r="M184" s="510"/>
      <c r="N184" s="510">
        <v>5</v>
      </c>
      <c r="O184" s="510">
        <v>19580</v>
      </c>
      <c r="P184" s="548"/>
      <c r="Q184" s="511">
        <v>3916</v>
      </c>
    </row>
    <row r="185" spans="1:17" ht="14.4" customHeight="1" x14ac:dyDescent="0.3">
      <c r="A185" s="505" t="s">
        <v>1784</v>
      </c>
      <c r="B185" s="506" t="s">
        <v>1542</v>
      </c>
      <c r="C185" s="506" t="s">
        <v>1543</v>
      </c>
      <c r="D185" s="506" t="s">
        <v>1546</v>
      </c>
      <c r="E185" s="506" t="s">
        <v>1548</v>
      </c>
      <c r="F185" s="510">
        <v>1</v>
      </c>
      <c r="G185" s="510">
        <v>3912</v>
      </c>
      <c r="H185" s="510">
        <v>0.49974450689831373</v>
      </c>
      <c r="I185" s="510">
        <v>3912</v>
      </c>
      <c r="J185" s="510">
        <v>2</v>
      </c>
      <c r="K185" s="510">
        <v>7828</v>
      </c>
      <c r="L185" s="510">
        <v>1</v>
      </c>
      <c r="M185" s="510">
        <v>3914</v>
      </c>
      <c r="N185" s="510">
        <v>1</v>
      </c>
      <c r="O185" s="510">
        <v>3916</v>
      </c>
      <c r="P185" s="548">
        <v>0.50025549310168627</v>
      </c>
      <c r="Q185" s="511">
        <v>3916</v>
      </c>
    </row>
    <row r="186" spans="1:17" ht="14.4" customHeight="1" x14ac:dyDescent="0.3">
      <c r="A186" s="505" t="s">
        <v>1784</v>
      </c>
      <c r="B186" s="506" t="s">
        <v>1542</v>
      </c>
      <c r="C186" s="506" t="s">
        <v>1543</v>
      </c>
      <c r="D186" s="506" t="s">
        <v>1549</v>
      </c>
      <c r="E186" s="506" t="s">
        <v>1550</v>
      </c>
      <c r="F186" s="510">
        <v>72</v>
      </c>
      <c r="G186" s="510">
        <v>47304</v>
      </c>
      <c r="H186" s="510">
        <v>1.4378115501519757</v>
      </c>
      <c r="I186" s="510">
        <v>657</v>
      </c>
      <c r="J186" s="510">
        <v>50</v>
      </c>
      <c r="K186" s="510">
        <v>32900</v>
      </c>
      <c r="L186" s="510">
        <v>1</v>
      </c>
      <c r="M186" s="510">
        <v>658</v>
      </c>
      <c r="N186" s="510">
        <v>66</v>
      </c>
      <c r="O186" s="510">
        <v>43428</v>
      </c>
      <c r="P186" s="548">
        <v>1.32</v>
      </c>
      <c r="Q186" s="511">
        <v>658</v>
      </c>
    </row>
    <row r="187" spans="1:17" ht="14.4" customHeight="1" x14ac:dyDescent="0.3">
      <c r="A187" s="505" t="s">
        <v>1784</v>
      </c>
      <c r="B187" s="506" t="s">
        <v>1542</v>
      </c>
      <c r="C187" s="506" t="s">
        <v>1543</v>
      </c>
      <c r="D187" s="506" t="s">
        <v>1549</v>
      </c>
      <c r="E187" s="506" t="s">
        <v>1551</v>
      </c>
      <c r="F187" s="510"/>
      <c r="G187" s="510"/>
      <c r="H187" s="510"/>
      <c r="I187" s="510"/>
      <c r="J187" s="510">
        <v>1</v>
      </c>
      <c r="K187" s="510">
        <v>658</v>
      </c>
      <c r="L187" s="510">
        <v>1</v>
      </c>
      <c r="M187" s="510">
        <v>658</v>
      </c>
      <c r="N187" s="510"/>
      <c r="O187" s="510"/>
      <c r="P187" s="548"/>
      <c r="Q187" s="511"/>
    </row>
    <row r="188" spans="1:17" ht="14.4" customHeight="1" x14ac:dyDescent="0.3">
      <c r="A188" s="505" t="s">
        <v>1784</v>
      </c>
      <c r="B188" s="506" t="s">
        <v>1542</v>
      </c>
      <c r="C188" s="506" t="s">
        <v>1543</v>
      </c>
      <c r="D188" s="506" t="s">
        <v>1552</v>
      </c>
      <c r="E188" s="506" t="s">
        <v>1553</v>
      </c>
      <c r="F188" s="510">
        <v>21</v>
      </c>
      <c r="G188" s="510">
        <v>21588</v>
      </c>
      <c r="H188" s="510"/>
      <c r="I188" s="510">
        <v>1028</v>
      </c>
      <c r="J188" s="510"/>
      <c r="K188" s="510"/>
      <c r="L188" s="510"/>
      <c r="M188" s="510"/>
      <c r="N188" s="510">
        <v>4</v>
      </c>
      <c r="O188" s="510">
        <v>4136</v>
      </c>
      <c r="P188" s="548"/>
      <c r="Q188" s="511">
        <v>1034</v>
      </c>
    </row>
    <row r="189" spans="1:17" ht="14.4" customHeight="1" x14ac:dyDescent="0.3">
      <c r="A189" s="505" t="s">
        <v>1784</v>
      </c>
      <c r="B189" s="506" t="s">
        <v>1542</v>
      </c>
      <c r="C189" s="506" t="s">
        <v>1543</v>
      </c>
      <c r="D189" s="506" t="s">
        <v>1552</v>
      </c>
      <c r="E189" s="506" t="s">
        <v>1554</v>
      </c>
      <c r="F189" s="510"/>
      <c r="G189" s="510"/>
      <c r="H189" s="510"/>
      <c r="I189" s="510"/>
      <c r="J189" s="510">
        <v>4</v>
      </c>
      <c r="K189" s="510">
        <v>4120</v>
      </c>
      <c r="L189" s="510">
        <v>1</v>
      </c>
      <c r="M189" s="510">
        <v>1030</v>
      </c>
      <c r="N189" s="510">
        <v>3</v>
      </c>
      <c r="O189" s="510">
        <v>3102</v>
      </c>
      <c r="P189" s="548">
        <v>0.75291262135922332</v>
      </c>
      <c r="Q189" s="511">
        <v>1034</v>
      </c>
    </row>
    <row r="190" spans="1:17" ht="14.4" customHeight="1" x14ac:dyDescent="0.3">
      <c r="A190" s="505" t="s">
        <v>1784</v>
      </c>
      <c r="B190" s="506" t="s">
        <v>1542</v>
      </c>
      <c r="C190" s="506" t="s">
        <v>1543</v>
      </c>
      <c r="D190" s="506" t="s">
        <v>1555</v>
      </c>
      <c r="E190" s="506" t="s">
        <v>1556</v>
      </c>
      <c r="F190" s="510">
        <v>37</v>
      </c>
      <c r="G190" s="510">
        <v>40108</v>
      </c>
      <c r="H190" s="510">
        <v>0.9478435542951672</v>
      </c>
      <c r="I190" s="510">
        <v>1084</v>
      </c>
      <c r="J190" s="510">
        <v>39</v>
      </c>
      <c r="K190" s="510">
        <v>42315</v>
      </c>
      <c r="L190" s="510">
        <v>1</v>
      </c>
      <c r="M190" s="510">
        <v>1085</v>
      </c>
      <c r="N190" s="510">
        <v>29</v>
      </c>
      <c r="O190" s="510">
        <v>31581</v>
      </c>
      <c r="P190" s="548">
        <v>0.74633108826657213</v>
      </c>
      <c r="Q190" s="511">
        <v>1089</v>
      </c>
    </row>
    <row r="191" spans="1:17" ht="14.4" customHeight="1" x14ac:dyDescent="0.3">
      <c r="A191" s="505" t="s">
        <v>1784</v>
      </c>
      <c r="B191" s="506" t="s">
        <v>1542</v>
      </c>
      <c r="C191" s="506" t="s">
        <v>1543</v>
      </c>
      <c r="D191" s="506" t="s">
        <v>1555</v>
      </c>
      <c r="E191" s="506" t="s">
        <v>1557</v>
      </c>
      <c r="F191" s="510">
        <v>8</v>
      </c>
      <c r="G191" s="510">
        <v>8672</v>
      </c>
      <c r="H191" s="510">
        <v>1.9981566820276497</v>
      </c>
      <c r="I191" s="510">
        <v>1084</v>
      </c>
      <c r="J191" s="510">
        <v>4</v>
      </c>
      <c r="K191" s="510">
        <v>4340</v>
      </c>
      <c r="L191" s="510">
        <v>1</v>
      </c>
      <c r="M191" s="510">
        <v>1085</v>
      </c>
      <c r="N191" s="510">
        <v>3</v>
      </c>
      <c r="O191" s="510">
        <v>3267</v>
      </c>
      <c r="P191" s="548">
        <v>0.7527649769585254</v>
      </c>
      <c r="Q191" s="511">
        <v>1089</v>
      </c>
    </row>
    <row r="192" spans="1:17" ht="14.4" customHeight="1" x14ac:dyDescent="0.3">
      <c r="A192" s="505" t="s">
        <v>1784</v>
      </c>
      <c r="B192" s="506" t="s">
        <v>1542</v>
      </c>
      <c r="C192" s="506" t="s">
        <v>1543</v>
      </c>
      <c r="D192" s="506" t="s">
        <v>1558</v>
      </c>
      <c r="E192" s="506" t="s">
        <v>1559</v>
      </c>
      <c r="F192" s="510">
        <v>9</v>
      </c>
      <c r="G192" s="510">
        <v>7578</v>
      </c>
      <c r="H192" s="510">
        <v>2.2473309608540926</v>
      </c>
      <c r="I192" s="510">
        <v>842</v>
      </c>
      <c r="J192" s="510">
        <v>4</v>
      </c>
      <c r="K192" s="510">
        <v>3372</v>
      </c>
      <c r="L192" s="510">
        <v>1</v>
      </c>
      <c r="M192" s="510">
        <v>843</v>
      </c>
      <c r="N192" s="510">
        <v>2</v>
      </c>
      <c r="O192" s="510">
        <v>1686</v>
      </c>
      <c r="P192" s="548">
        <v>0.5</v>
      </c>
      <c r="Q192" s="511">
        <v>843</v>
      </c>
    </row>
    <row r="193" spans="1:17" ht="14.4" customHeight="1" x14ac:dyDescent="0.3">
      <c r="A193" s="505" t="s">
        <v>1784</v>
      </c>
      <c r="B193" s="506" t="s">
        <v>1542</v>
      </c>
      <c r="C193" s="506" t="s">
        <v>1543</v>
      </c>
      <c r="D193" s="506" t="s">
        <v>1558</v>
      </c>
      <c r="E193" s="506" t="s">
        <v>1560</v>
      </c>
      <c r="F193" s="510">
        <v>6</v>
      </c>
      <c r="G193" s="510">
        <v>5052</v>
      </c>
      <c r="H193" s="510">
        <v>1.9976275207591934</v>
      </c>
      <c r="I193" s="510">
        <v>842</v>
      </c>
      <c r="J193" s="510">
        <v>3</v>
      </c>
      <c r="K193" s="510">
        <v>2529</v>
      </c>
      <c r="L193" s="510">
        <v>1</v>
      </c>
      <c r="M193" s="510">
        <v>843</v>
      </c>
      <c r="N193" s="510">
        <v>8</v>
      </c>
      <c r="O193" s="510">
        <v>6744</v>
      </c>
      <c r="P193" s="548">
        <v>2.6666666666666665</v>
      </c>
      <c r="Q193" s="511">
        <v>843</v>
      </c>
    </row>
    <row r="194" spans="1:17" ht="14.4" customHeight="1" x14ac:dyDescent="0.3">
      <c r="A194" s="505" t="s">
        <v>1784</v>
      </c>
      <c r="B194" s="506" t="s">
        <v>1542</v>
      </c>
      <c r="C194" s="506" t="s">
        <v>1543</v>
      </c>
      <c r="D194" s="506" t="s">
        <v>1561</v>
      </c>
      <c r="E194" s="506" t="s">
        <v>1562</v>
      </c>
      <c r="F194" s="510">
        <v>48</v>
      </c>
      <c r="G194" s="510">
        <v>9888</v>
      </c>
      <c r="H194" s="510">
        <v>1.4049445865302643</v>
      </c>
      <c r="I194" s="510">
        <v>206</v>
      </c>
      <c r="J194" s="510">
        <v>34</v>
      </c>
      <c r="K194" s="510">
        <v>7038</v>
      </c>
      <c r="L194" s="510">
        <v>1</v>
      </c>
      <c r="M194" s="510">
        <v>207</v>
      </c>
      <c r="N194" s="510">
        <v>29</v>
      </c>
      <c r="O194" s="510">
        <v>6003</v>
      </c>
      <c r="P194" s="548">
        <v>0.8529411764705882</v>
      </c>
      <c r="Q194" s="511">
        <v>207</v>
      </c>
    </row>
    <row r="195" spans="1:17" ht="14.4" customHeight="1" x14ac:dyDescent="0.3">
      <c r="A195" s="505" t="s">
        <v>1784</v>
      </c>
      <c r="B195" s="506" t="s">
        <v>1542</v>
      </c>
      <c r="C195" s="506" t="s">
        <v>1543</v>
      </c>
      <c r="D195" s="506" t="s">
        <v>1561</v>
      </c>
      <c r="E195" s="506" t="s">
        <v>1563</v>
      </c>
      <c r="F195" s="510">
        <v>3</v>
      </c>
      <c r="G195" s="510">
        <v>618</v>
      </c>
      <c r="H195" s="510">
        <v>0.74637681159420288</v>
      </c>
      <c r="I195" s="510">
        <v>206</v>
      </c>
      <c r="J195" s="510">
        <v>4</v>
      </c>
      <c r="K195" s="510">
        <v>828</v>
      </c>
      <c r="L195" s="510">
        <v>1</v>
      </c>
      <c r="M195" s="510">
        <v>207</v>
      </c>
      <c r="N195" s="510">
        <v>4</v>
      </c>
      <c r="O195" s="510">
        <v>828</v>
      </c>
      <c r="P195" s="548">
        <v>1</v>
      </c>
      <c r="Q195" s="511">
        <v>207</v>
      </c>
    </row>
    <row r="196" spans="1:17" ht="14.4" customHeight="1" x14ac:dyDescent="0.3">
      <c r="A196" s="505" t="s">
        <v>1784</v>
      </c>
      <c r="B196" s="506" t="s">
        <v>1542</v>
      </c>
      <c r="C196" s="506" t="s">
        <v>1543</v>
      </c>
      <c r="D196" s="506" t="s">
        <v>1564</v>
      </c>
      <c r="E196" s="506" t="s">
        <v>1565</v>
      </c>
      <c r="F196" s="510">
        <v>13</v>
      </c>
      <c r="G196" s="510">
        <v>10569</v>
      </c>
      <c r="H196" s="510">
        <v>0.72133497133497138</v>
      </c>
      <c r="I196" s="510">
        <v>813</v>
      </c>
      <c r="J196" s="510">
        <v>18</v>
      </c>
      <c r="K196" s="510">
        <v>14652</v>
      </c>
      <c r="L196" s="510">
        <v>1</v>
      </c>
      <c r="M196" s="510">
        <v>814</v>
      </c>
      <c r="N196" s="510">
        <v>10</v>
      </c>
      <c r="O196" s="510">
        <v>8140</v>
      </c>
      <c r="P196" s="548">
        <v>0.55555555555555558</v>
      </c>
      <c r="Q196" s="511">
        <v>814</v>
      </c>
    </row>
    <row r="197" spans="1:17" ht="14.4" customHeight="1" x14ac:dyDescent="0.3">
      <c r="A197" s="505" t="s">
        <v>1784</v>
      </c>
      <c r="B197" s="506" t="s">
        <v>1542</v>
      </c>
      <c r="C197" s="506" t="s">
        <v>1543</v>
      </c>
      <c r="D197" s="506" t="s">
        <v>1564</v>
      </c>
      <c r="E197" s="506" t="s">
        <v>1566</v>
      </c>
      <c r="F197" s="510">
        <v>3</v>
      </c>
      <c r="G197" s="510">
        <v>2439</v>
      </c>
      <c r="H197" s="510">
        <v>2.9963144963144965</v>
      </c>
      <c r="I197" s="510">
        <v>813</v>
      </c>
      <c r="J197" s="510">
        <v>1</v>
      </c>
      <c r="K197" s="510">
        <v>814</v>
      </c>
      <c r="L197" s="510">
        <v>1</v>
      </c>
      <c r="M197" s="510">
        <v>814</v>
      </c>
      <c r="N197" s="510">
        <v>4</v>
      </c>
      <c r="O197" s="510">
        <v>3256</v>
      </c>
      <c r="P197" s="548">
        <v>4</v>
      </c>
      <c r="Q197" s="511">
        <v>814</v>
      </c>
    </row>
    <row r="198" spans="1:17" ht="14.4" customHeight="1" x14ac:dyDescent="0.3">
      <c r="A198" s="505" t="s">
        <v>1784</v>
      </c>
      <c r="B198" s="506" t="s">
        <v>1542</v>
      </c>
      <c r="C198" s="506" t="s">
        <v>1543</v>
      </c>
      <c r="D198" s="506" t="s">
        <v>1567</v>
      </c>
      <c r="E198" s="506" t="s">
        <v>1568</v>
      </c>
      <c r="F198" s="510">
        <v>13</v>
      </c>
      <c r="G198" s="510">
        <v>10569</v>
      </c>
      <c r="H198" s="510">
        <v>0.72133497133497138</v>
      </c>
      <c r="I198" s="510">
        <v>813</v>
      </c>
      <c r="J198" s="510">
        <v>18</v>
      </c>
      <c r="K198" s="510">
        <v>14652</v>
      </c>
      <c r="L198" s="510">
        <v>1</v>
      </c>
      <c r="M198" s="510">
        <v>814</v>
      </c>
      <c r="N198" s="510">
        <v>10</v>
      </c>
      <c r="O198" s="510">
        <v>8140</v>
      </c>
      <c r="P198" s="548">
        <v>0.55555555555555558</v>
      </c>
      <c r="Q198" s="511">
        <v>814</v>
      </c>
    </row>
    <row r="199" spans="1:17" ht="14.4" customHeight="1" x14ac:dyDescent="0.3">
      <c r="A199" s="505" t="s">
        <v>1784</v>
      </c>
      <c r="B199" s="506" t="s">
        <v>1542</v>
      </c>
      <c r="C199" s="506" t="s">
        <v>1543</v>
      </c>
      <c r="D199" s="506" t="s">
        <v>1567</v>
      </c>
      <c r="E199" s="506" t="s">
        <v>1569</v>
      </c>
      <c r="F199" s="510">
        <v>3</v>
      </c>
      <c r="G199" s="510">
        <v>2439</v>
      </c>
      <c r="H199" s="510">
        <v>2.9963144963144965</v>
      </c>
      <c r="I199" s="510">
        <v>813</v>
      </c>
      <c r="J199" s="510">
        <v>1</v>
      </c>
      <c r="K199" s="510">
        <v>814</v>
      </c>
      <c r="L199" s="510">
        <v>1</v>
      </c>
      <c r="M199" s="510">
        <v>814</v>
      </c>
      <c r="N199" s="510">
        <v>4</v>
      </c>
      <c r="O199" s="510">
        <v>3256</v>
      </c>
      <c r="P199" s="548">
        <v>4</v>
      </c>
      <c r="Q199" s="511">
        <v>814</v>
      </c>
    </row>
    <row r="200" spans="1:17" ht="14.4" customHeight="1" x14ac:dyDescent="0.3">
      <c r="A200" s="505" t="s">
        <v>1784</v>
      </c>
      <c r="B200" s="506" t="s">
        <v>1542</v>
      </c>
      <c r="C200" s="506" t="s">
        <v>1543</v>
      </c>
      <c r="D200" s="506" t="s">
        <v>1570</v>
      </c>
      <c r="E200" s="506" t="s">
        <v>1571</v>
      </c>
      <c r="F200" s="510">
        <v>85</v>
      </c>
      <c r="G200" s="510">
        <v>14280</v>
      </c>
      <c r="H200" s="510">
        <v>0.9042553191489362</v>
      </c>
      <c r="I200" s="510">
        <v>168</v>
      </c>
      <c r="J200" s="510">
        <v>94</v>
      </c>
      <c r="K200" s="510">
        <v>15792</v>
      </c>
      <c r="L200" s="510">
        <v>1</v>
      </c>
      <c r="M200" s="510">
        <v>168</v>
      </c>
      <c r="N200" s="510">
        <v>79</v>
      </c>
      <c r="O200" s="510">
        <v>13265</v>
      </c>
      <c r="P200" s="548">
        <v>0.83998226950354615</v>
      </c>
      <c r="Q200" s="511">
        <v>167.91139240506328</v>
      </c>
    </row>
    <row r="201" spans="1:17" ht="14.4" customHeight="1" x14ac:dyDescent="0.3">
      <c r="A201" s="505" t="s">
        <v>1784</v>
      </c>
      <c r="B201" s="506" t="s">
        <v>1542</v>
      </c>
      <c r="C201" s="506" t="s">
        <v>1543</v>
      </c>
      <c r="D201" s="506" t="s">
        <v>1570</v>
      </c>
      <c r="E201" s="506" t="s">
        <v>1572</v>
      </c>
      <c r="F201" s="510">
        <v>3</v>
      </c>
      <c r="G201" s="510">
        <v>504</v>
      </c>
      <c r="H201" s="510">
        <v>3</v>
      </c>
      <c r="I201" s="510">
        <v>168</v>
      </c>
      <c r="J201" s="510">
        <v>1</v>
      </c>
      <c r="K201" s="510">
        <v>168</v>
      </c>
      <c r="L201" s="510">
        <v>1</v>
      </c>
      <c r="M201" s="510">
        <v>168</v>
      </c>
      <c r="N201" s="510">
        <v>4</v>
      </c>
      <c r="O201" s="510">
        <v>671</v>
      </c>
      <c r="P201" s="548">
        <v>3.9940476190476191</v>
      </c>
      <c r="Q201" s="511">
        <v>167.75</v>
      </c>
    </row>
    <row r="202" spans="1:17" ht="14.4" customHeight="1" x14ac:dyDescent="0.3">
      <c r="A202" s="505" t="s">
        <v>1784</v>
      </c>
      <c r="B202" s="506" t="s">
        <v>1542</v>
      </c>
      <c r="C202" s="506" t="s">
        <v>1543</v>
      </c>
      <c r="D202" s="506" t="s">
        <v>1573</v>
      </c>
      <c r="E202" s="506" t="s">
        <v>1574</v>
      </c>
      <c r="F202" s="510">
        <v>233</v>
      </c>
      <c r="G202" s="510">
        <v>40542</v>
      </c>
      <c r="H202" s="510">
        <v>0.88593155893536124</v>
      </c>
      <c r="I202" s="510">
        <v>174</v>
      </c>
      <c r="J202" s="510">
        <v>263</v>
      </c>
      <c r="K202" s="510">
        <v>45762</v>
      </c>
      <c r="L202" s="510">
        <v>1</v>
      </c>
      <c r="M202" s="510">
        <v>174</v>
      </c>
      <c r="N202" s="510">
        <v>256</v>
      </c>
      <c r="O202" s="510">
        <v>44544</v>
      </c>
      <c r="P202" s="548">
        <v>0.97338403041825095</v>
      </c>
      <c r="Q202" s="511">
        <v>174</v>
      </c>
    </row>
    <row r="203" spans="1:17" ht="14.4" customHeight="1" x14ac:dyDescent="0.3">
      <c r="A203" s="505" t="s">
        <v>1784</v>
      </c>
      <c r="B203" s="506" t="s">
        <v>1542</v>
      </c>
      <c r="C203" s="506" t="s">
        <v>1543</v>
      </c>
      <c r="D203" s="506" t="s">
        <v>1573</v>
      </c>
      <c r="E203" s="506" t="s">
        <v>1575</v>
      </c>
      <c r="F203" s="510">
        <v>2</v>
      </c>
      <c r="G203" s="510">
        <v>348</v>
      </c>
      <c r="H203" s="510">
        <v>2</v>
      </c>
      <c r="I203" s="510">
        <v>174</v>
      </c>
      <c r="J203" s="510">
        <v>1</v>
      </c>
      <c r="K203" s="510">
        <v>174</v>
      </c>
      <c r="L203" s="510">
        <v>1</v>
      </c>
      <c r="M203" s="510">
        <v>174</v>
      </c>
      <c r="N203" s="510">
        <v>3</v>
      </c>
      <c r="O203" s="510">
        <v>522</v>
      </c>
      <c r="P203" s="548">
        <v>3</v>
      </c>
      <c r="Q203" s="511">
        <v>174</v>
      </c>
    </row>
    <row r="204" spans="1:17" ht="14.4" customHeight="1" x14ac:dyDescent="0.3">
      <c r="A204" s="505" t="s">
        <v>1784</v>
      </c>
      <c r="B204" s="506" t="s">
        <v>1542</v>
      </c>
      <c r="C204" s="506" t="s">
        <v>1543</v>
      </c>
      <c r="D204" s="506" t="s">
        <v>1576</v>
      </c>
      <c r="E204" s="506" t="s">
        <v>1577</v>
      </c>
      <c r="F204" s="510">
        <v>252</v>
      </c>
      <c r="G204" s="510">
        <v>88704</v>
      </c>
      <c r="H204" s="510">
        <v>0.95817490494296575</v>
      </c>
      <c r="I204" s="510">
        <v>352</v>
      </c>
      <c r="J204" s="510">
        <v>263</v>
      </c>
      <c r="K204" s="510">
        <v>92576</v>
      </c>
      <c r="L204" s="510">
        <v>1</v>
      </c>
      <c r="M204" s="510">
        <v>352</v>
      </c>
      <c r="N204" s="510">
        <v>254</v>
      </c>
      <c r="O204" s="510">
        <v>89408</v>
      </c>
      <c r="P204" s="548">
        <v>0.96577946768060841</v>
      </c>
      <c r="Q204" s="511">
        <v>352</v>
      </c>
    </row>
    <row r="205" spans="1:17" ht="14.4" customHeight="1" x14ac:dyDescent="0.3">
      <c r="A205" s="505" t="s">
        <v>1784</v>
      </c>
      <c r="B205" s="506" t="s">
        <v>1542</v>
      </c>
      <c r="C205" s="506" t="s">
        <v>1543</v>
      </c>
      <c r="D205" s="506" t="s">
        <v>1576</v>
      </c>
      <c r="E205" s="506" t="s">
        <v>1578</v>
      </c>
      <c r="F205" s="510"/>
      <c r="G205" s="510"/>
      <c r="H205" s="510"/>
      <c r="I205" s="510"/>
      <c r="J205" s="510">
        <v>1</v>
      </c>
      <c r="K205" s="510">
        <v>352</v>
      </c>
      <c r="L205" s="510">
        <v>1</v>
      </c>
      <c r="M205" s="510">
        <v>352</v>
      </c>
      <c r="N205" s="510">
        <v>2</v>
      </c>
      <c r="O205" s="510">
        <v>704</v>
      </c>
      <c r="P205" s="548">
        <v>2</v>
      </c>
      <c r="Q205" s="511">
        <v>352</v>
      </c>
    </row>
    <row r="206" spans="1:17" ht="14.4" customHeight="1" x14ac:dyDescent="0.3">
      <c r="A206" s="505" t="s">
        <v>1784</v>
      </c>
      <c r="B206" s="506" t="s">
        <v>1542</v>
      </c>
      <c r="C206" s="506" t="s">
        <v>1543</v>
      </c>
      <c r="D206" s="506" t="s">
        <v>1746</v>
      </c>
      <c r="E206" s="506" t="s">
        <v>1747</v>
      </c>
      <c r="F206" s="510">
        <v>47</v>
      </c>
      <c r="G206" s="510">
        <v>48786</v>
      </c>
      <c r="H206" s="510">
        <v>1.236842105263158</v>
      </c>
      <c r="I206" s="510">
        <v>1038</v>
      </c>
      <c r="J206" s="510">
        <v>38</v>
      </c>
      <c r="K206" s="510">
        <v>39444</v>
      </c>
      <c r="L206" s="510">
        <v>1</v>
      </c>
      <c r="M206" s="510">
        <v>1038</v>
      </c>
      <c r="N206" s="510">
        <v>16</v>
      </c>
      <c r="O206" s="510">
        <v>16608</v>
      </c>
      <c r="P206" s="548">
        <v>0.42105263157894735</v>
      </c>
      <c r="Q206" s="511">
        <v>1038</v>
      </c>
    </row>
    <row r="207" spans="1:17" ht="14.4" customHeight="1" x14ac:dyDescent="0.3">
      <c r="A207" s="505" t="s">
        <v>1784</v>
      </c>
      <c r="B207" s="506" t="s">
        <v>1542</v>
      </c>
      <c r="C207" s="506" t="s">
        <v>1543</v>
      </c>
      <c r="D207" s="506" t="s">
        <v>1746</v>
      </c>
      <c r="E207" s="506" t="s">
        <v>1748</v>
      </c>
      <c r="F207" s="510">
        <v>2</v>
      </c>
      <c r="G207" s="510">
        <v>2076</v>
      </c>
      <c r="H207" s="510">
        <v>0.33333333333333331</v>
      </c>
      <c r="I207" s="510">
        <v>1038</v>
      </c>
      <c r="J207" s="510">
        <v>6</v>
      </c>
      <c r="K207" s="510">
        <v>6228</v>
      </c>
      <c r="L207" s="510">
        <v>1</v>
      </c>
      <c r="M207" s="510">
        <v>1038</v>
      </c>
      <c r="N207" s="510">
        <v>6</v>
      </c>
      <c r="O207" s="510">
        <v>6228</v>
      </c>
      <c r="P207" s="548">
        <v>1</v>
      </c>
      <c r="Q207" s="511">
        <v>1038</v>
      </c>
    </row>
    <row r="208" spans="1:17" ht="14.4" customHeight="1" x14ac:dyDescent="0.3">
      <c r="A208" s="505" t="s">
        <v>1784</v>
      </c>
      <c r="B208" s="506" t="s">
        <v>1542</v>
      </c>
      <c r="C208" s="506" t="s">
        <v>1543</v>
      </c>
      <c r="D208" s="506" t="s">
        <v>1579</v>
      </c>
      <c r="E208" s="506" t="s">
        <v>1580</v>
      </c>
      <c r="F208" s="510">
        <v>50</v>
      </c>
      <c r="G208" s="510">
        <v>9500</v>
      </c>
      <c r="H208" s="510">
        <v>1</v>
      </c>
      <c r="I208" s="510">
        <v>190</v>
      </c>
      <c r="J208" s="510">
        <v>50</v>
      </c>
      <c r="K208" s="510">
        <v>9500</v>
      </c>
      <c r="L208" s="510">
        <v>1</v>
      </c>
      <c r="M208" s="510">
        <v>190</v>
      </c>
      <c r="N208" s="510">
        <v>28</v>
      </c>
      <c r="O208" s="510">
        <v>5320</v>
      </c>
      <c r="P208" s="548">
        <v>0.56000000000000005</v>
      </c>
      <c r="Q208" s="511">
        <v>190</v>
      </c>
    </row>
    <row r="209" spans="1:17" ht="14.4" customHeight="1" x14ac:dyDescent="0.3">
      <c r="A209" s="505" t="s">
        <v>1784</v>
      </c>
      <c r="B209" s="506" t="s">
        <v>1542</v>
      </c>
      <c r="C209" s="506" t="s">
        <v>1543</v>
      </c>
      <c r="D209" s="506" t="s">
        <v>1579</v>
      </c>
      <c r="E209" s="506" t="s">
        <v>1581</v>
      </c>
      <c r="F209" s="510">
        <v>2</v>
      </c>
      <c r="G209" s="510">
        <v>380</v>
      </c>
      <c r="H209" s="510">
        <v>2</v>
      </c>
      <c r="I209" s="510">
        <v>190</v>
      </c>
      <c r="J209" s="510">
        <v>1</v>
      </c>
      <c r="K209" s="510">
        <v>190</v>
      </c>
      <c r="L209" s="510">
        <v>1</v>
      </c>
      <c r="M209" s="510">
        <v>190</v>
      </c>
      <c r="N209" s="510">
        <v>6</v>
      </c>
      <c r="O209" s="510">
        <v>1140</v>
      </c>
      <c r="P209" s="548">
        <v>6</v>
      </c>
      <c r="Q209" s="511">
        <v>190</v>
      </c>
    </row>
    <row r="210" spans="1:17" ht="14.4" customHeight="1" x14ac:dyDescent="0.3">
      <c r="A210" s="505" t="s">
        <v>1784</v>
      </c>
      <c r="B210" s="506" t="s">
        <v>1542</v>
      </c>
      <c r="C210" s="506" t="s">
        <v>1543</v>
      </c>
      <c r="D210" s="506" t="s">
        <v>1582</v>
      </c>
      <c r="E210" s="506" t="s">
        <v>1583</v>
      </c>
      <c r="F210" s="510">
        <v>1</v>
      </c>
      <c r="G210" s="510">
        <v>823</v>
      </c>
      <c r="H210" s="510">
        <v>1</v>
      </c>
      <c r="I210" s="510">
        <v>823</v>
      </c>
      <c r="J210" s="510">
        <v>1</v>
      </c>
      <c r="K210" s="510">
        <v>823</v>
      </c>
      <c r="L210" s="510">
        <v>1</v>
      </c>
      <c r="M210" s="510">
        <v>823</v>
      </c>
      <c r="N210" s="510"/>
      <c r="O210" s="510"/>
      <c r="P210" s="548"/>
      <c r="Q210" s="511"/>
    </row>
    <row r="211" spans="1:17" ht="14.4" customHeight="1" x14ac:dyDescent="0.3">
      <c r="A211" s="505" t="s">
        <v>1784</v>
      </c>
      <c r="B211" s="506" t="s">
        <v>1542</v>
      </c>
      <c r="C211" s="506" t="s">
        <v>1543</v>
      </c>
      <c r="D211" s="506" t="s">
        <v>1586</v>
      </c>
      <c r="E211" s="506" t="s">
        <v>1587</v>
      </c>
      <c r="F211" s="510">
        <v>215</v>
      </c>
      <c r="G211" s="510">
        <v>118035</v>
      </c>
      <c r="H211" s="510">
        <v>0.88842975206611574</v>
      </c>
      <c r="I211" s="510">
        <v>549</v>
      </c>
      <c r="J211" s="510">
        <v>242</v>
      </c>
      <c r="K211" s="510">
        <v>132858</v>
      </c>
      <c r="L211" s="510">
        <v>1</v>
      </c>
      <c r="M211" s="510">
        <v>549</v>
      </c>
      <c r="N211" s="510">
        <v>253</v>
      </c>
      <c r="O211" s="510">
        <v>139150</v>
      </c>
      <c r="P211" s="548">
        <v>1.0473588342440801</v>
      </c>
      <c r="Q211" s="511">
        <v>550</v>
      </c>
    </row>
    <row r="212" spans="1:17" ht="14.4" customHeight="1" x14ac:dyDescent="0.3">
      <c r="A212" s="505" t="s">
        <v>1784</v>
      </c>
      <c r="B212" s="506" t="s">
        <v>1542</v>
      </c>
      <c r="C212" s="506" t="s">
        <v>1543</v>
      </c>
      <c r="D212" s="506" t="s">
        <v>1586</v>
      </c>
      <c r="E212" s="506" t="s">
        <v>1588</v>
      </c>
      <c r="F212" s="510">
        <v>2</v>
      </c>
      <c r="G212" s="510">
        <v>1098</v>
      </c>
      <c r="H212" s="510">
        <v>2</v>
      </c>
      <c r="I212" s="510">
        <v>549</v>
      </c>
      <c r="J212" s="510">
        <v>1</v>
      </c>
      <c r="K212" s="510">
        <v>549</v>
      </c>
      <c r="L212" s="510">
        <v>1</v>
      </c>
      <c r="M212" s="510">
        <v>549</v>
      </c>
      <c r="N212" s="510">
        <v>3</v>
      </c>
      <c r="O212" s="510">
        <v>1650</v>
      </c>
      <c r="P212" s="548">
        <v>3.0054644808743167</v>
      </c>
      <c r="Q212" s="511">
        <v>550</v>
      </c>
    </row>
    <row r="213" spans="1:17" ht="14.4" customHeight="1" x14ac:dyDescent="0.3">
      <c r="A213" s="505" t="s">
        <v>1784</v>
      </c>
      <c r="B213" s="506" t="s">
        <v>1542</v>
      </c>
      <c r="C213" s="506" t="s">
        <v>1543</v>
      </c>
      <c r="D213" s="506" t="s">
        <v>1589</v>
      </c>
      <c r="E213" s="506" t="s">
        <v>1590</v>
      </c>
      <c r="F213" s="510">
        <v>54</v>
      </c>
      <c r="G213" s="510">
        <v>35316</v>
      </c>
      <c r="H213" s="510">
        <v>0.58064516129032262</v>
      </c>
      <c r="I213" s="510">
        <v>654</v>
      </c>
      <c r="J213" s="510">
        <v>93</v>
      </c>
      <c r="K213" s="510">
        <v>60822</v>
      </c>
      <c r="L213" s="510">
        <v>1</v>
      </c>
      <c r="M213" s="510">
        <v>654</v>
      </c>
      <c r="N213" s="510">
        <v>95</v>
      </c>
      <c r="O213" s="510">
        <v>62225</v>
      </c>
      <c r="P213" s="548">
        <v>1.0230673111703001</v>
      </c>
      <c r="Q213" s="511">
        <v>655</v>
      </c>
    </row>
    <row r="214" spans="1:17" ht="14.4" customHeight="1" x14ac:dyDescent="0.3">
      <c r="A214" s="505" t="s">
        <v>1784</v>
      </c>
      <c r="B214" s="506" t="s">
        <v>1542</v>
      </c>
      <c r="C214" s="506" t="s">
        <v>1543</v>
      </c>
      <c r="D214" s="506" t="s">
        <v>1589</v>
      </c>
      <c r="E214" s="506" t="s">
        <v>1591</v>
      </c>
      <c r="F214" s="510"/>
      <c r="G214" s="510"/>
      <c r="H214" s="510"/>
      <c r="I214" s="510"/>
      <c r="J214" s="510">
        <v>1</v>
      </c>
      <c r="K214" s="510">
        <v>654</v>
      </c>
      <c r="L214" s="510">
        <v>1</v>
      </c>
      <c r="M214" s="510">
        <v>654</v>
      </c>
      <c r="N214" s="510">
        <v>5</v>
      </c>
      <c r="O214" s="510">
        <v>3275</v>
      </c>
      <c r="P214" s="548">
        <v>5.0076452599388377</v>
      </c>
      <c r="Q214" s="511">
        <v>655</v>
      </c>
    </row>
    <row r="215" spans="1:17" ht="14.4" customHeight="1" x14ac:dyDescent="0.3">
      <c r="A215" s="505" t="s">
        <v>1784</v>
      </c>
      <c r="B215" s="506" t="s">
        <v>1542</v>
      </c>
      <c r="C215" s="506" t="s">
        <v>1543</v>
      </c>
      <c r="D215" s="506" t="s">
        <v>1592</v>
      </c>
      <c r="E215" s="506" t="s">
        <v>1593</v>
      </c>
      <c r="F215" s="510"/>
      <c r="G215" s="510"/>
      <c r="H215" s="510"/>
      <c r="I215" s="510"/>
      <c r="J215" s="510">
        <v>1</v>
      </c>
      <c r="K215" s="510">
        <v>654</v>
      </c>
      <c r="L215" s="510">
        <v>1</v>
      </c>
      <c r="M215" s="510">
        <v>654</v>
      </c>
      <c r="N215" s="510">
        <v>5</v>
      </c>
      <c r="O215" s="510">
        <v>3275</v>
      </c>
      <c r="P215" s="548">
        <v>5.0076452599388377</v>
      </c>
      <c r="Q215" s="511">
        <v>655</v>
      </c>
    </row>
    <row r="216" spans="1:17" ht="14.4" customHeight="1" x14ac:dyDescent="0.3">
      <c r="A216" s="505" t="s">
        <v>1784</v>
      </c>
      <c r="B216" s="506" t="s">
        <v>1542</v>
      </c>
      <c r="C216" s="506" t="s">
        <v>1543</v>
      </c>
      <c r="D216" s="506" t="s">
        <v>1592</v>
      </c>
      <c r="E216" s="506" t="s">
        <v>1594</v>
      </c>
      <c r="F216" s="510">
        <v>54</v>
      </c>
      <c r="G216" s="510">
        <v>35316</v>
      </c>
      <c r="H216" s="510">
        <v>0.58064516129032262</v>
      </c>
      <c r="I216" s="510">
        <v>654</v>
      </c>
      <c r="J216" s="510">
        <v>93</v>
      </c>
      <c r="K216" s="510">
        <v>60822</v>
      </c>
      <c r="L216" s="510">
        <v>1</v>
      </c>
      <c r="M216" s="510">
        <v>654</v>
      </c>
      <c r="N216" s="510">
        <v>95</v>
      </c>
      <c r="O216" s="510">
        <v>62225</v>
      </c>
      <c r="P216" s="548">
        <v>1.0230673111703001</v>
      </c>
      <c r="Q216" s="511">
        <v>655</v>
      </c>
    </row>
    <row r="217" spans="1:17" ht="14.4" customHeight="1" x14ac:dyDescent="0.3">
      <c r="A217" s="505" t="s">
        <v>1784</v>
      </c>
      <c r="B217" s="506" t="s">
        <v>1542</v>
      </c>
      <c r="C217" s="506" t="s">
        <v>1543</v>
      </c>
      <c r="D217" s="506" t="s">
        <v>1595</v>
      </c>
      <c r="E217" s="506" t="s">
        <v>1596</v>
      </c>
      <c r="F217" s="510">
        <v>1</v>
      </c>
      <c r="G217" s="510">
        <v>678</v>
      </c>
      <c r="H217" s="510">
        <v>0.25</v>
      </c>
      <c r="I217" s="510">
        <v>678</v>
      </c>
      <c r="J217" s="510">
        <v>4</v>
      </c>
      <c r="K217" s="510">
        <v>2712</v>
      </c>
      <c r="L217" s="510">
        <v>1</v>
      </c>
      <c r="M217" s="510">
        <v>678</v>
      </c>
      <c r="N217" s="510">
        <v>2</v>
      </c>
      <c r="O217" s="510">
        <v>1357</v>
      </c>
      <c r="P217" s="548">
        <v>0.50036873156342188</v>
      </c>
      <c r="Q217" s="511">
        <v>678.5</v>
      </c>
    </row>
    <row r="218" spans="1:17" ht="14.4" customHeight="1" x14ac:dyDescent="0.3">
      <c r="A218" s="505" t="s">
        <v>1784</v>
      </c>
      <c r="B218" s="506" t="s">
        <v>1542</v>
      </c>
      <c r="C218" s="506" t="s">
        <v>1543</v>
      </c>
      <c r="D218" s="506" t="s">
        <v>1595</v>
      </c>
      <c r="E218" s="506" t="s">
        <v>1597</v>
      </c>
      <c r="F218" s="510">
        <v>87</v>
      </c>
      <c r="G218" s="510">
        <v>58986</v>
      </c>
      <c r="H218" s="510">
        <v>0.94565217391304346</v>
      </c>
      <c r="I218" s="510">
        <v>678</v>
      </c>
      <c r="J218" s="510">
        <v>92</v>
      </c>
      <c r="K218" s="510">
        <v>62376</v>
      </c>
      <c r="L218" s="510">
        <v>1</v>
      </c>
      <c r="M218" s="510">
        <v>678</v>
      </c>
      <c r="N218" s="510">
        <v>99</v>
      </c>
      <c r="O218" s="510">
        <v>67194</v>
      </c>
      <c r="P218" s="548">
        <v>1.0772412466333205</v>
      </c>
      <c r="Q218" s="511">
        <v>678.72727272727275</v>
      </c>
    </row>
    <row r="219" spans="1:17" ht="14.4" customHeight="1" x14ac:dyDescent="0.3">
      <c r="A219" s="505" t="s">
        <v>1784</v>
      </c>
      <c r="B219" s="506" t="s">
        <v>1542</v>
      </c>
      <c r="C219" s="506" t="s">
        <v>1543</v>
      </c>
      <c r="D219" s="506" t="s">
        <v>1598</v>
      </c>
      <c r="E219" s="506" t="s">
        <v>1599</v>
      </c>
      <c r="F219" s="510">
        <v>17</v>
      </c>
      <c r="G219" s="510">
        <v>8721</v>
      </c>
      <c r="H219" s="510">
        <v>0.73913043478260865</v>
      </c>
      <c r="I219" s="510">
        <v>513</v>
      </c>
      <c r="J219" s="510">
        <v>23</v>
      </c>
      <c r="K219" s="510">
        <v>11799</v>
      </c>
      <c r="L219" s="510">
        <v>1</v>
      </c>
      <c r="M219" s="510">
        <v>513</v>
      </c>
      <c r="N219" s="510">
        <v>45</v>
      </c>
      <c r="O219" s="510">
        <v>23130</v>
      </c>
      <c r="P219" s="548">
        <v>1.9603356216628527</v>
      </c>
      <c r="Q219" s="511">
        <v>514</v>
      </c>
    </row>
    <row r="220" spans="1:17" ht="14.4" customHeight="1" x14ac:dyDescent="0.3">
      <c r="A220" s="505" t="s">
        <v>1784</v>
      </c>
      <c r="B220" s="506" t="s">
        <v>1542</v>
      </c>
      <c r="C220" s="506" t="s">
        <v>1543</v>
      </c>
      <c r="D220" s="506" t="s">
        <v>1598</v>
      </c>
      <c r="E220" s="506" t="s">
        <v>1600</v>
      </c>
      <c r="F220" s="510">
        <v>8</v>
      </c>
      <c r="G220" s="510">
        <v>4104</v>
      </c>
      <c r="H220" s="510">
        <v>0.88888888888888884</v>
      </c>
      <c r="I220" s="510">
        <v>513</v>
      </c>
      <c r="J220" s="510">
        <v>9</v>
      </c>
      <c r="K220" s="510">
        <v>4617</v>
      </c>
      <c r="L220" s="510">
        <v>1</v>
      </c>
      <c r="M220" s="510">
        <v>513</v>
      </c>
      <c r="N220" s="510">
        <v>3</v>
      </c>
      <c r="O220" s="510">
        <v>1542</v>
      </c>
      <c r="P220" s="548">
        <v>0.33398310591293046</v>
      </c>
      <c r="Q220" s="511">
        <v>514</v>
      </c>
    </row>
    <row r="221" spans="1:17" ht="14.4" customHeight="1" x14ac:dyDescent="0.3">
      <c r="A221" s="505" t="s">
        <v>1784</v>
      </c>
      <c r="B221" s="506" t="s">
        <v>1542</v>
      </c>
      <c r="C221" s="506" t="s">
        <v>1543</v>
      </c>
      <c r="D221" s="506" t="s">
        <v>1601</v>
      </c>
      <c r="E221" s="506" t="s">
        <v>1602</v>
      </c>
      <c r="F221" s="510">
        <v>8</v>
      </c>
      <c r="G221" s="510">
        <v>3384</v>
      </c>
      <c r="H221" s="510">
        <v>0.88888888888888884</v>
      </c>
      <c r="I221" s="510">
        <v>423</v>
      </c>
      <c r="J221" s="510">
        <v>9</v>
      </c>
      <c r="K221" s="510">
        <v>3807</v>
      </c>
      <c r="L221" s="510">
        <v>1</v>
      </c>
      <c r="M221" s="510">
        <v>423</v>
      </c>
      <c r="N221" s="510">
        <v>3</v>
      </c>
      <c r="O221" s="510">
        <v>1272</v>
      </c>
      <c r="P221" s="548">
        <v>0.33412135539795113</v>
      </c>
      <c r="Q221" s="511">
        <v>424</v>
      </c>
    </row>
    <row r="222" spans="1:17" ht="14.4" customHeight="1" x14ac:dyDescent="0.3">
      <c r="A222" s="505" t="s">
        <v>1784</v>
      </c>
      <c r="B222" s="506" t="s">
        <v>1542</v>
      </c>
      <c r="C222" s="506" t="s">
        <v>1543</v>
      </c>
      <c r="D222" s="506" t="s">
        <v>1601</v>
      </c>
      <c r="E222" s="506" t="s">
        <v>1603</v>
      </c>
      <c r="F222" s="510">
        <v>17</v>
      </c>
      <c r="G222" s="510">
        <v>7191</v>
      </c>
      <c r="H222" s="510">
        <v>0.73913043478260865</v>
      </c>
      <c r="I222" s="510">
        <v>423</v>
      </c>
      <c r="J222" s="510">
        <v>23</v>
      </c>
      <c r="K222" s="510">
        <v>9729</v>
      </c>
      <c r="L222" s="510">
        <v>1</v>
      </c>
      <c r="M222" s="510">
        <v>423</v>
      </c>
      <c r="N222" s="510">
        <v>45</v>
      </c>
      <c r="O222" s="510">
        <v>19080</v>
      </c>
      <c r="P222" s="548">
        <v>1.9611470860314524</v>
      </c>
      <c r="Q222" s="511">
        <v>424</v>
      </c>
    </row>
    <row r="223" spans="1:17" ht="14.4" customHeight="1" x14ac:dyDescent="0.3">
      <c r="A223" s="505" t="s">
        <v>1784</v>
      </c>
      <c r="B223" s="506" t="s">
        <v>1542</v>
      </c>
      <c r="C223" s="506" t="s">
        <v>1543</v>
      </c>
      <c r="D223" s="506" t="s">
        <v>1604</v>
      </c>
      <c r="E223" s="506" t="s">
        <v>1605</v>
      </c>
      <c r="F223" s="510">
        <v>3</v>
      </c>
      <c r="G223" s="510">
        <v>1047</v>
      </c>
      <c r="H223" s="510">
        <v>3</v>
      </c>
      <c r="I223" s="510">
        <v>349</v>
      </c>
      <c r="J223" s="510">
        <v>1</v>
      </c>
      <c r="K223" s="510">
        <v>349</v>
      </c>
      <c r="L223" s="510">
        <v>1</v>
      </c>
      <c r="M223" s="510">
        <v>349</v>
      </c>
      <c r="N223" s="510">
        <v>3</v>
      </c>
      <c r="O223" s="510">
        <v>1050</v>
      </c>
      <c r="P223" s="548">
        <v>3.0085959885386822</v>
      </c>
      <c r="Q223" s="511">
        <v>350</v>
      </c>
    </row>
    <row r="224" spans="1:17" ht="14.4" customHeight="1" x14ac:dyDescent="0.3">
      <c r="A224" s="505" t="s">
        <v>1784</v>
      </c>
      <c r="B224" s="506" t="s">
        <v>1542</v>
      </c>
      <c r="C224" s="506" t="s">
        <v>1543</v>
      </c>
      <c r="D224" s="506" t="s">
        <v>1604</v>
      </c>
      <c r="E224" s="506" t="s">
        <v>1606</v>
      </c>
      <c r="F224" s="510">
        <v>231</v>
      </c>
      <c r="G224" s="510">
        <v>80619</v>
      </c>
      <c r="H224" s="510">
        <v>0.90234375</v>
      </c>
      <c r="I224" s="510">
        <v>349</v>
      </c>
      <c r="J224" s="510">
        <v>256</v>
      </c>
      <c r="K224" s="510">
        <v>89344</v>
      </c>
      <c r="L224" s="510">
        <v>1</v>
      </c>
      <c r="M224" s="510">
        <v>349</v>
      </c>
      <c r="N224" s="510">
        <v>268</v>
      </c>
      <c r="O224" s="510">
        <v>93800</v>
      </c>
      <c r="P224" s="548">
        <v>1.049874641833811</v>
      </c>
      <c r="Q224" s="511">
        <v>350</v>
      </c>
    </row>
    <row r="225" spans="1:17" ht="14.4" customHeight="1" x14ac:dyDescent="0.3">
      <c r="A225" s="505" t="s">
        <v>1784</v>
      </c>
      <c r="B225" s="506" t="s">
        <v>1542</v>
      </c>
      <c r="C225" s="506" t="s">
        <v>1543</v>
      </c>
      <c r="D225" s="506" t="s">
        <v>1607</v>
      </c>
      <c r="E225" s="506" t="s">
        <v>1608</v>
      </c>
      <c r="F225" s="510">
        <v>100</v>
      </c>
      <c r="G225" s="510">
        <v>22100</v>
      </c>
      <c r="H225" s="510">
        <v>1.3333333333333333</v>
      </c>
      <c r="I225" s="510">
        <v>221</v>
      </c>
      <c r="J225" s="510">
        <v>75</v>
      </c>
      <c r="K225" s="510">
        <v>16575</v>
      </c>
      <c r="L225" s="510">
        <v>1</v>
      </c>
      <c r="M225" s="510">
        <v>221</v>
      </c>
      <c r="N225" s="510">
        <v>85</v>
      </c>
      <c r="O225" s="510">
        <v>18870</v>
      </c>
      <c r="P225" s="548">
        <v>1.1384615384615384</v>
      </c>
      <c r="Q225" s="511">
        <v>222</v>
      </c>
    </row>
    <row r="226" spans="1:17" ht="14.4" customHeight="1" x14ac:dyDescent="0.3">
      <c r="A226" s="505" t="s">
        <v>1784</v>
      </c>
      <c r="B226" s="506" t="s">
        <v>1542</v>
      </c>
      <c r="C226" s="506" t="s">
        <v>1543</v>
      </c>
      <c r="D226" s="506" t="s">
        <v>1609</v>
      </c>
      <c r="E226" s="506" t="s">
        <v>1610</v>
      </c>
      <c r="F226" s="510">
        <v>16</v>
      </c>
      <c r="G226" s="510">
        <v>8128</v>
      </c>
      <c r="H226" s="510">
        <v>2.6666666666666665</v>
      </c>
      <c r="I226" s="510">
        <v>508</v>
      </c>
      <c r="J226" s="510">
        <v>6</v>
      </c>
      <c r="K226" s="510">
        <v>3048</v>
      </c>
      <c r="L226" s="510">
        <v>1</v>
      </c>
      <c r="M226" s="510">
        <v>508</v>
      </c>
      <c r="N226" s="510">
        <v>10</v>
      </c>
      <c r="O226" s="510">
        <v>5090</v>
      </c>
      <c r="P226" s="548">
        <v>1.6699475065616798</v>
      </c>
      <c r="Q226" s="511">
        <v>509</v>
      </c>
    </row>
    <row r="227" spans="1:17" ht="14.4" customHeight="1" x14ac:dyDescent="0.3">
      <c r="A227" s="505" t="s">
        <v>1784</v>
      </c>
      <c r="B227" s="506" t="s">
        <v>1542</v>
      </c>
      <c r="C227" s="506" t="s">
        <v>1543</v>
      </c>
      <c r="D227" s="506" t="s">
        <v>1611</v>
      </c>
      <c r="E227" s="506" t="s">
        <v>1612</v>
      </c>
      <c r="F227" s="510">
        <v>1</v>
      </c>
      <c r="G227" s="510">
        <v>150</v>
      </c>
      <c r="H227" s="510"/>
      <c r="I227" s="510">
        <v>150</v>
      </c>
      <c r="J227" s="510"/>
      <c r="K227" s="510"/>
      <c r="L227" s="510"/>
      <c r="M227" s="510"/>
      <c r="N227" s="510"/>
      <c r="O227" s="510"/>
      <c r="P227" s="548"/>
      <c r="Q227" s="511"/>
    </row>
    <row r="228" spans="1:17" ht="14.4" customHeight="1" x14ac:dyDescent="0.3">
      <c r="A228" s="505" t="s">
        <v>1784</v>
      </c>
      <c r="B228" s="506" t="s">
        <v>1542</v>
      </c>
      <c r="C228" s="506" t="s">
        <v>1543</v>
      </c>
      <c r="D228" s="506" t="s">
        <v>1613</v>
      </c>
      <c r="E228" s="506" t="s">
        <v>1614</v>
      </c>
      <c r="F228" s="510">
        <v>39</v>
      </c>
      <c r="G228" s="510">
        <v>9321</v>
      </c>
      <c r="H228" s="510">
        <v>1.0263157894736843</v>
      </c>
      <c r="I228" s="510">
        <v>239</v>
      </c>
      <c r="J228" s="510">
        <v>38</v>
      </c>
      <c r="K228" s="510">
        <v>9082</v>
      </c>
      <c r="L228" s="510">
        <v>1</v>
      </c>
      <c r="M228" s="510">
        <v>239</v>
      </c>
      <c r="N228" s="510">
        <v>22</v>
      </c>
      <c r="O228" s="510">
        <v>5258</v>
      </c>
      <c r="P228" s="548">
        <v>0.57894736842105265</v>
      </c>
      <c r="Q228" s="511">
        <v>239</v>
      </c>
    </row>
    <row r="229" spans="1:17" ht="14.4" customHeight="1" x14ac:dyDescent="0.3">
      <c r="A229" s="505" t="s">
        <v>1784</v>
      </c>
      <c r="B229" s="506" t="s">
        <v>1542</v>
      </c>
      <c r="C229" s="506" t="s">
        <v>1543</v>
      </c>
      <c r="D229" s="506" t="s">
        <v>1615</v>
      </c>
      <c r="E229" s="506" t="s">
        <v>1616</v>
      </c>
      <c r="F229" s="510">
        <v>209</v>
      </c>
      <c r="G229" s="510">
        <v>23199</v>
      </c>
      <c r="H229" s="510">
        <v>0.9247787610619469</v>
      </c>
      <c r="I229" s="510">
        <v>111</v>
      </c>
      <c r="J229" s="510">
        <v>226</v>
      </c>
      <c r="K229" s="510">
        <v>25086</v>
      </c>
      <c r="L229" s="510">
        <v>1</v>
      </c>
      <c r="M229" s="510">
        <v>111</v>
      </c>
      <c r="N229" s="510">
        <v>223</v>
      </c>
      <c r="O229" s="510">
        <v>24753</v>
      </c>
      <c r="P229" s="548">
        <v>0.98672566371681414</v>
      </c>
      <c r="Q229" s="511">
        <v>111</v>
      </c>
    </row>
    <row r="230" spans="1:17" ht="14.4" customHeight="1" x14ac:dyDescent="0.3">
      <c r="A230" s="505" t="s">
        <v>1784</v>
      </c>
      <c r="B230" s="506" t="s">
        <v>1542</v>
      </c>
      <c r="C230" s="506" t="s">
        <v>1543</v>
      </c>
      <c r="D230" s="506" t="s">
        <v>1617</v>
      </c>
      <c r="E230" s="506" t="s">
        <v>1618</v>
      </c>
      <c r="F230" s="510">
        <v>22</v>
      </c>
      <c r="G230" s="510">
        <v>7282</v>
      </c>
      <c r="H230" s="510">
        <v>0.88</v>
      </c>
      <c r="I230" s="510">
        <v>331</v>
      </c>
      <c r="J230" s="510">
        <v>25</v>
      </c>
      <c r="K230" s="510">
        <v>8275</v>
      </c>
      <c r="L230" s="510">
        <v>1</v>
      </c>
      <c r="M230" s="510">
        <v>331</v>
      </c>
      <c r="N230" s="510"/>
      <c r="O230" s="510"/>
      <c r="P230" s="548"/>
      <c r="Q230" s="511"/>
    </row>
    <row r="231" spans="1:17" ht="14.4" customHeight="1" x14ac:dyDescent="0.3">
      <c r="A231" s="505" t="s">
        <v>1784</v>
      </c>
      <c r="B231" s="506" t="s">
        <v>1542</v>
      </c>
      <c r="C231" s="506" t="s">
        <v>1543</v>
      </c>
      <c r="D231" s="506" t="s">
        <v>1619</v>
      </c>
      <c r="E231" s="506" t="s">
        <v>1620</v>
      </c>
      <c r="F231" s="510"/>
      <c r="G231" s="510"/>
      <c r="H231" s="510"/>
      <c r="I231" s="510"/>
      <c r="J231" s="510">
        <v>1</v>
      </c>
      <c r="K231" s="510">
        <v>312</v>
      </c>
      <c r="L231" s="510">
        <v>1</v>
      </c>
      <c r="M231" s="510">
        <v>312</v>
      </c>
      <c r="N231" s="510"/>
      <c r="O231" s="510"/>
      <c r="P231" s="548"/>
      <c r="Q231" s="511"/>
    </row>
    <row r="232" spans="1:17" ht="14.4" customHeight="1" x14ac:dyDescent="0.3">
      <c r="A232" s="505" t="s">
        <v>1784</v>
      </c>
      <c r="B232" s="506" t="s">
        <v>1542</v>
      </c>
      <c r="C232" s="506" t="s">
        <v>1543</v>
      </c>
      <c r="D232" s="506" t="s">
        <v>1619</v>
      </c>
      <c r="E232" s="506" t="s">
        <v>1621</v>
      </c>
      <c r="F232" s="510">
        <v>222</v>
      </c>
      <c r="G232" s="510">
        <v>69264</v>
      </c>
      <c r="H232" s="510">
        <v>0.89878542510121462</v>
      </c>
      <c r="I232" s="510">
        <v>312</v>
      </c>
      <c r="J232" s="510">
        <v>247</v>
      </c>
      <c r="K232" s="510">
        <v>77064</v>
      </c>
      <c r="L232" s="510">
        <v>1</v>
      </c>
      <c r="M232" s="510">
        <v>312</v>
      </c>
      <c r="N232" s="510">
        <v>446</v>
      </c>
      <c r="O232" s="510">
        <v>139050</v>
      </c>
      <c r="P232" s="548">
        <v>1.8043444409841172</v>
      </c>
      <c r="Q232" s="511">
        <v>311.77130044843051</v>
      </c>
    </row>
    <row r="233" spans="1:17" ht="14.4" customHeight="1" x14ac:dyDescent="0.3">
      <c r="A233" s="505" t="s">
        <v>1784</v>
      </c>
      <c r="B233" s="506" t="s">
        <v>1542</v>
      </c>
      <c r="C233" s="506" t="s">
        <v>1543</v>
      </c>
      <c r="D233" s="506" t="s">
        <v>1622</v>
      </c>
      <c r="E233" s="506" t="s">
        <v>1623</v>
      </c>
      <c r="F233" s="510">
        <v>5</v>
      </c>
      <c r="G233" s="510">
        <v>115</v>
      </c>
      <c r="H233" s="510"/>
      <c r="I233" s="510">
        <v>23</v>
      </c>
      <c r="J233" s="510"/>
      <c r="K233" s="510"/>
      <c r="L233" s="510"/>
      <c r="M233" s="510"/>
      <c r="N233" s="510">
        <v>7</v>
      </c>
      <c r="O233" s="510">
        <v>84</v>
      </c>
      <c r="P233" s="548"/>
      <c r="Q233" s="511">
        <v>12</v>
      </c>
    </row>
    <row r="234" spans="1:17" ht="14.4" customHeight="1" x14ac:dyDescent="0.3">
      <c r="A234" s="505" t="s">
        <v>1784</v>
      </c>
      <c r="B234" s="506" t="s">
        <v>1542</v>
      </c>
      <c r="C234" s="506" t="s">
        <v>1543</v>
      </c>
      <c r="D234" s="506" t="s">
        <v>1622</v>
      </c>
      <c r="E234" s="506" t="s">
        <v>1624</v>
      </c>
      <c r="F234" s="510">
        <v>1</v>
      </c>
      <c r="G234" s="510">
        <v>23</v>
      </c>
      <c r="H234" s="510"/>
      <c r="I234" s="510">
        <v>23</v>
      </c>
      <c r="J234" s="510"/>
      <c r="K234" s="510"/>
      <c r="L234" s="510"/>
      <c r="M234" s="510"/>
      <c r="N234" s="510"/>
      <c r="O234" s="510"/>
      <c r="P234" s="548"/>
      <c r="Q234" s="511"/>
    </row>
    <row r="235" spans="1:17" ht="14.4" customHeight="1" x14ac:dyDescent="0.3">
      <c r="A235" s="505" t="s">
        <v>1784</v>
      </c>
      <c r="B235" s="506" t="s">
        <v>1542</v>
      </c>
      <c r="C235" s="506" t="s">
        <v>1543</v>
      </c>
      <c r="D235" s="506" t="s">
        <v>1625</v>
      </c>
      <c r="E235" s="506" t="s">
        <v>1626</v>
      </c>
      <c r="F235" s="510">
        <v>24</v>
      </c>
      <c r="G235" s="510">
        <v>408</v>
      </c>
      <c r="H235" s="510">
        <v>1.2</v>
      </c>
      <c r="I235" s="510">
        <v>17</v>
      </c>
      <c r="J235" s="510">
        <v>20</v>
      </c>
      <c r="K235" s="510">
        <v>340</v>
      </c>
      <c r="L235" s="510">
        <v>1</v>
      </c>
      <c r="M235" s="510">
        <v>17</v>
      </c>
      <c r="N235" s="510">
        <v>17</v>
      </c>
      <c r="O235" s="510">
        <v>289</v>
      </c>
      <c r="P235" s="548">
        <v>0.85</v>
      </c>
      <c r="Q235" s="511">
        <v>17</v>
      </c>
    </row>
    <row r="236" spans="1:17" ht="14.4" customHeight="1" x14ac:dyDescent="0.3">
      <c r="A236" s="505" t="s">
        <v>1784</v>
      </c>
      <c r="B236" s="506" t="s">
        <v>1542</v>
      </c>
      <c r="C236" s="506" t="s">
        <v>1543</v>
      </c>
      <c r="D236" s="506" t="s">
        <v>1625</v>
      </c>
      <c r="E236" s="506" t="s">
        <v>1627</v>
      </c>
      <c r="F236" s="510">
        <v>1</v>
      </c>
      <c r="G236" s="510">
        <v>17</v>
      </c>
      <c r="H236" s="510"/>
      <c r="I236" s="510">
        <v>17</v>
      </c>
      <c r="J236" s="510"/>
      <c r="K236" s="510"/>
      <c r="L236" s="510"/>
      <c r="M236" s="510"/>
      <c r="N236" s="510">
        <v>1</v>
      </c>
      <c r="O236" s="510">
        <v>17</v>
      </c>
      <c r="P236" s="548"/>
      <c r="Q236" s="511">
        <v>17</v>
      </c>
    </row>
    <row r="237" spans="1:17" ht="14.4" customHeight="1" x14ac:dyDescent="0.3">
      <c r="A237" s="505" t="s">
        <v>1784</v>
      </c>
      <c r="B237" s="506" t="s">
        <v>1542</v>
      </c>
      <c r="C237" s="506" t="s">
        <v>1543</v>
      </c>
      <c r="D237" s="506" t="s">
        <v>1630</v>
      </c>
      <c r="E237" s="506" t="s">
        <v>1631</v>
      </c>
      <c r="F237" s="510">
        <v>46</v>
      </c>
      <c r="G237" s="510">
        <v>16100</v>
      </c>
      <c r="H237" s="510">
        <v>2.0909090909090908</v>
      </c>
      <c r="I237" s="510">
        <v>350</v>
      </c>
      <c r="J237" s="510">
        <v>22</v>
      </c>
      <c r="K237" s="510">
        <v>7700</v>
      </c>
      <c r="L237" s="510">
        <v>1</v>
      </c>
      <c r="M237" s="510">
        <v>350</v>
      </c>
      <c r="N237" s="510">
        <v>20</v>
      </c>
      <c r="O237" s="510">
        <v>7000</v>
      </c>
      <c r="P237" s="548">
        <v>0.90909090909090906</v>
      </c>
      <c r="Q237" s="511">
        <v>350</v>
      </c>
    </row>
    <row r="238" spans="1:17" ht="14.4" customHeight="1" x14ac:dyDescent="0.3">
      <c r="A238" s="505" t="s">
        <v>1784</v>
      </c>
      <c r="B238" s="506" t="s">
        <v>1542</v>
      </c>
      <c r="C238" s="506" t="s">
        <v>1543</v>
      </c>
      <c r="D238" s="506" t="s">
        <v>1632</v>
      </c>
      <c r="E238" s="506" t="s">
        <v>1633</v>
      </c>
      <c r="F238" s="510">
        <v>1</v>
      </c>
      <c r="G238" s="510">
        <v>1283</v>
      </c>
      <c r="H238" s="510"/>
      <c r="I238" s="510">
        <v>1283</v>
      </c>
      <c r="J238" s="510"/>
      <c r="K238" s="510"/>
      <c r="L238" s="510"/>
      <c r="M238" s="510"/>
      <c r="N238" s="510"/>
      <c r="O238" s="510"/>
      <c r="P238" s="548"/>
      <c r="Q238" s="511"/>
    </row>
    <row r="239" spans="1:17" ht="14.4" customHeight="1" x14ac:dyDescent="0.3">
      <c r="A239" s="505" t="s">
        <v>1784</v>
      </c>
      <c r="B239" s="506" t="s">
        <v>1542</v>
      </c>
      <c r="C239" s="506" t="s">
        <v>1543</v>
      </c>
      <c r="D239" s="506" t="s">
        <v>1639</v>
      </c>
      <c r="E239" s="506" t="s">
        <v>1640</v>
      </c>
      <c r="F239" s="510">
        <v>38</v>
      </c>
      <c r="G239" s="510">
        <v>11210</v>
      </c>
      <c r="H239" s="510">
        <v>1.027027027027027</v>
      </c>
      <c r="I239" s="510">
        <v>295</v>
      </c>
      <c r="J239" s="510">
        <v>37</v>
      </c>
      <c r="K239" s="510">
        <v>10915</v>
      </c>
      <c r="L239" s="510">
        <v>1</v>
      </c>
      <c r="M239" s="510">
        <v>295</v>
      </c>
      <c r="N239" s="510">
        <v>22</v>
      </c>
      <c r="O239" s="510">
        <v>6490</v>
      </c>
      <c r="P239" s="548">
        <v>0.59459459459459463</v>
      </c>
      <c r="Q239" s="511">
        <v>295</v>
      </c>
    </row>
    <row r="240" spans="1:17" ht="14.4" customHeight="1" x14ac:dyDescent="0.3">
      <c r="A240" s="505" t="s">
        <v>1784</v>
      </c>
      <c r="B240" s="506" t="s">
        <v>1542</v>
      </c>
      <c r="C240" s="506" t="s">
        <v>1543</v>
      </c>
      <c r="D240" s="506" t="s">
        <v>1641</v>
      </c>
      <c r="E240" s="506" t="s">
        <v>1642</v>
      </c>
      <c r="F240" s="510">
        <v>2</v>
      </c>
      <c r="G240" s="510">
        <v>418</v>
      </c>
      <c r="H240" s="510">
        <v>0.33333333333333331</v>
      </c>
      <c r="I240" s="510">
        <v>209</v>
      </c>
      <c r="J240" s="510">
        <v>6</v>
      </c>
      <c r="K240" s="510">
        <v>1254</v>
      </c>
      <c r="L240" s="510">
        <v>1</v>
      </c>
      <c r="M240" s="510">
        <v>209</v>
      </c>
      <c r="N240" s="510">
        <v>3</v>
      </c>
      <c r="O240" s="510">
        <v>630</v>
      </c>
      <c r="P240" s="548">
        <v>0.50239234449760761</v>
      </c>
      <c r="Q240" s="511">
        <v>210</v>
      </c>
    </row>
    <row r="241" spans="1:17" ht="14.4" customHeight="1" x14ac:dyDescent="0.3">
      <c r="A241" s="505" t="s">
        <v>1784</v>
      </c>
      <c r="B241" s="506" t="s">
        <v>1542</v>
      </c>
      <c r="C241" s="506" t="s">
        <v>1543</v>
      </c>
      <c r="D241" s="506" t="s">
        <v>1641</v>
      </c>
      <c r="E241" s="506" t="s">
        <v>1643</v>
      </c>
      <c r="F241" s="510">
        <v>177</v>
      </c>
      <c r="G241" s="510">
        <v>36993</v>
      </c>
      <c r="H241" s="510">
        <v>0.97790055248618779</v>
      </c>
      <c r="I241" s="510">
        <v>209</v>
      </c>
      <c r="J241" s="510">
        <v>181</v>
      </c>
      <c r="K241" s="510">
        <v>37829</v>
      </c>
      <c r="L241" s="510">
        <v>1</v>
      </c>
      <c r="M241" s="510">
        <v>209</v>
      </c>
      <c r="N241" s="510">
        <v>189</v>
      </c>
      <c r="O241" s="510">
        <v>39690</v>
      </c>
      <c r="P241" s="548">
        <v>1.049195061989479</v>
      </c>
      <c r="Q241" s="511">
        <v>210</v>
      </c>
    </row>
    <row r="242" spans="1:17" ht="14.4" customHeight="1" x14ac:dyDescent="0.3">
      <c r="A242" s="505" t="s">
        <v>1784</v>
      </c>
      <c r="B242" s="506" t="s">
        <v>1542</v>
      </c>
      <c r="C242" s="506" t="s">
        <v>1543</v>
      </c>
      <c r="D242" s="506" t="s">
        <v>1644</v>
      </c>
      <c r="E242" s="506" t="s">
        <v>1645</v>
      </c>
      <c r="F242" s="510">
        <v>250</v>
      </c>
      <c r="G242" s="510">
        <v>10000</v>
      </c>
      <c r="H242" s="510">
        <v>0.91911764705882348</v>
      </c>
      <c r="I242" s="510">
        <v>40</v>
      </c>
      <c r="J242" s="510">
        <v>272</v>
      </c>
      <c r="K242" s="510">
        <v>10880</v>
      </c>
      <c r="L242" s="510">
        <v>1</v>
      </c>
      <c r="M242" s="510">
        <v>40</v>
      </c>
      <c r="N242" s="510">
        <v>272</v>
      </c>
      <c r="O242" s="510">
        <v>10833</v>
      </c>
      <c r="P242" s="548">
        <v>0.99568014705882357</v>
      </c>
      <c r="Q242" s="511">
        <v>39.827205882352942</v>
      </c>
    </row>
    <row r="243" spans="1:17" ht="14.4" customHeight="1" x14ac:dyDescent="0.3">
      <c r="A243" s="505" t="s">
        <v>1784</v>
      </c>
      <c r="B243" s="506" t="s">
        <v>1542</v>
      </c>
      <c r="C243" s="506" t="s">
        <v>1543</v>
      </c>
      <c r="D243" s="506" t="s">
        <v>1644</v>
      </c>
      <c r="E243" s="506" t="s">
        <v>1646</v>
      </c>
      <c r="F243" s="510">
        <v>2</v>
      </c>
      <c r="G243" s="510">
        <v>80</v>
      </c>
      <c r="H243" s="510">
        <v>0.4</v>
      </c>
      <c r="I243" s="510">
        <v>40</v>
      </c>
      <c r="J243" s="510">
        <v>5</v>
      </c>
      <c r="K243" s="510">
        <v>200</v>
      </c>
      <c r="L243" s="510">
        <v>1</v>
      </c>
      <c r="M243" s="510">
        <v>40</v>
      </c>
      <c r="N243" s="510">
        <v>4</v>
      </c>
      <c r="O243" s="510">
        <v>159</v>
      </c>
      <c r="P243" s="548">
        <v>0.79500000000000004</v>
      </c>
      <c r="Q243" s="511">
        <v>39.75</v>
      </c>
    </row>
    <row r="244" spans="1:17" ht="14.4" customHeight="1" x14ac:dyDescent="0.3">
      <c r="A244" s="505" t="s">
        <v>1784</v>
      </c>
      <c r="B244" s="506" t="s">
        <v>1542</v>
      </c>
      <c r="C244" s="506" t="s">
        <v>1543</v>
      </c>
      <c r="D244" s="506" t="s">
        <v>1647</v>
      </c>
      <c r="E244" s="506" t="s">
        <v>1648</v>
      </c>
      <c r="F244" s="510">
        <v>2</v>
      </c>
      <c r="G244" s="510">
        <v>10044</v>
      </c>
      <c r="H244" s="510">
        <v>0.99980091578737806</v>
      </c>
      <c r="I244" s="510">
        <v>5022</v>
      </c>
      <c r="J244" s="510">
        <v>2</v>
      </c>
      <c r="K244" s="510">
        <v>10046</v>
      </c>
      <c r="L244" s="510">
        <v>1</v>
      </c>
      <c r="M244" s="510">
        <v>5023</v>
      </c>
      <c r="N244" s="510">
        <v>10</v>
      </c>
      <c r="O244" s="510">
        <v>50240</v>
      </c>
      <c r="P244" s="548">
        <v>5.0009954210631093</v>
      </c>
      <c r="Q244" s="511">
        <v>5024</v>
      </c>
    </row>
    <row r="245" spans="1:17" ht="14.4" customHeight="1" x14ac:dyDescent="0.3">
      <c r="A245" s="505" t="s">
        <v>1784</v>
      </c>
      <c r="B245" s="506" t="s">
        <v>1542</v>
      </c>
      <c r="C245" s="506" t="s">
        <v>1543</v>
      </c>
      <c r="D245" s="506" t="s">
        <v>1647</v>
      </c>
      <c r="E245" s="506" t="s">
        <v>1649</v>
      </c>
      <c r="F245" s="510">
        <v>9</v>
      </c>
      <c r="G245" s="510">
        <v>45198</v>
      </c>
      <c r="H245" s="510">
        <v>0.47358990747823171</v>
      </c>
      <c r="I245" s="510">
        <v>5022</v>
      </c>
      <c r="J245" s="510">
        <v>19</v>
      </c>
      <c r="K245" s="510">
        <v>95437</v>
      </c>
      <c r="L245" s="510">
        <v>1</v>
      </c>
      <c r="M245" s="510">
        <v>5023</v>
      </c>
      <c r="N245" s="510">
        <v>4</v>
      </c>
      <c r="O245" s="510">
        <v>20096</v>
      </c>
      <c r="P245" s="548">
        <v>0.21056822825528884</v>
      </c>
      <c r="Q245" s="511">
        <v>5024</v>
      </c>
    </row>
    <row r="246" spans="1:17" ht="14.4" customHeight="1" x14ac:dyDescent="0.3">
      <c r="A246" s="505" t="s">
        <v>1784</v>
      </c>
      <c r="B246" s="506" t="s">
        <v>1542</v>
      </c>
      <c r="C246" s="506" t="s">
        <v>1543</v>
      </c>
      <c r="D246" s="506" t="s">
        <v>1650</v>
      </c>
      <c r="E246" s="506" t="s">
        <v>1651</v>
      </c>
      <c r="F246" s="510">
        <v>83</v>
      </c>
      <c r="G246" s="510">
        <v>14193</v>
      </c>
      <c r="H246" s="510">
        <v>0.85567010309278346</v>
      </c>
      <c r="I246" s="510">
        <v>171</v>
      </c>
      <c r="J246" s="510">
        <v>97</v>
      </c>
      <c r="K246" s="510">
        <v>16587</v>
      </c>
      <c r="L246" s="510">
        <v>1</v>
      </c>
      <c r="M246" s="510">
        <v>171</v>
      </c>
      <c r="N246" s="510">
        <v>84</v>
      </c>
      <c r="O246" s="510">
        <v>14355</v>
      </c>
      <c r="P246" s="548">
        <v>0.86543678784590339</v>
      </c>
      <c r="Q246" s="511">
        <v>170.89285714285714</v>
      </c>
    </row>
    <row r="247" spans="1:17" ht="14.4" customHeight="1" x14ac:dyDescent="0.3">
      <c r="A247" s="505" t="s">
        <v>1784</v>
      </c>
      <c r="B247" s="506" t="s">
        <v>1542</v>
      </c>
      <c r="C247" s="506" t="s">
        <v>1543</v>
      </c>
      <c r="D247" s="506" t="s">
        <v>1650</v>
      </c>
      <c r="E247" s="506" t="s">
        <v>1652</v>
      </c>
      <c r="F247" s="510">
        <v>3</v>
      </c>
      <c r="G247" s="510">
        <v>513</v>
      </c>
      <c r="H247" s="510">
        <v>3</v>
      </c>
      <c r="I247" s="510">
        <v>171</v>
      </c>
      <c r="J247" s="510">
        <v>1</v>
      </c>
      <c r="K247" s="510">
        <v>171</v>
      </c>
      <c r="L247" s="510">
        <v>1</v>
      </c>
      <c r="M247" s="510">
        <v>171</v>
      </c>
      <c r="N247" s="510">
        <v>3</v>
      </c>
      <c r="O247" s="510">
        <v>512</v>
      </c>
      <c r="P247" s="548">
        <v>2.9941520467836256</v>
      </c>
      <c r="Q247" s="511">
        <v>170.66666666666666</v>
      </c>
    </row>
    <row r="248" spans="1:17" ht="14.4" customHeight="1" x14ac:dyDescent="0.3">
      <c r="A248" s="505" t="s">
        <v>1784</v>
      </c>
      <c r="B248" s="506" t="s">
        <v>1542</v>
      </c>
      <c r="C248" s="506" t="s">
        <v>1543</v>
      </c>
      <c r="D248" s="506" t="s">
        <v>1653</v>
      </c>
      <c r="E248" s="506" t="s">
        <v>1654</v>
      </c>
      <c r="F248" s="510">
        <v>18</v>
      </c>
      <c r="G248" s="510">
        <v>5886</v>
      </c>
      <c r="H248" s="510">
        <v>1.2857142857142858</v>
      </c>
      <c r="I248" s="510">
        <v>327</v>
      </c>
      <c r="J248" s="510">
        <v>14</v>
      </c>
      <c r="K248" s="510">
        <v>4578</v>
      </c>
      <c r="L248" s="510">
        <v>1</v>
      </c>
      <c r="M248" s="510">
        <v>327</v>
      </c>
      <c r="N248" s="510">
        <v>17</v>
      </c>
      <c r="O248" s="510">
        <v>5559</v>
      </c>
      <c r="P248" s="548">
        <v>1.2142857142857142</v>
      </c>
      <c r="Q248" s="511">
        <v>327</v>
      </c>
    </row>
    <row r="249" spans="1:17" ht="14.4" customHeight="1" x14ac:dyDescent="0.3">
      <c r="A249" s="505" t="s">
        <v>1784</v>
      </c>
      <c r="B249" s="506" t="s">
        <v>1542</v>
      </c>
      <c r="C249" s="506" t="s">
        <v>1543</v>
      </c>
      <c r="D249" s="506" t="s">
        <v>1653</v>
      </c>
      <c r="E249" s="506" t="s">
        <v>1655</v>
      </c>
      <c r="F249" s="510">
        <v>1</v>
      </c>
      <c r="G249" s="510">
        <v>327</v>
      </c>
      <c r="H249" s="510"/>
      <c r="I249" s="510">
        <v>327</v>
      </c>
      <c r="J249" s="510"/>
      <c r="K249" s="510"/>
      <c r="L249" s="510"/>
      <c r="M249" s="510"/>
      <c r="N249" s="510">
        <v>2</v>
      </c>
      <c r="O249" s="510">
        <v>654</v>
      </c>
      <c r="P249" s="548"/>
      <c r="Q249" s="511">
        <v>327</v>
      </c>
    </row>
    <row r="250" spans="1:17" ht="14.4" customHeight="1" x14ac:dyDescent="0.3">
      <c r="A250" s="505" t="s">
        <v>1784</v>
      </c>
      <c r="B250" s="506" t="s">
        <v>1542</v>
      </c>
      <c r="C250" s="506" t="s">
        <v>1543</v>
      </c>
      <c r="D250" s="506" t="s">
        <v>1656</v>
      </c>
      <c r="E250" s="506" t="s">
        <v>1657</v>
      </c>
      <c r="F250" s="510">
        <v>1</v>
      </c>
      <c r="G250" s="510">
        <v>690</v>
      </c>
      <c r="H250" s="510">
        <v>0.5</v>
      </c>
      <c r="I250" s="510">
        <v>690</v>
      </c>
      <c r="J250" s="510">
        <v>2</v>
      </c>
      <c r="K250" s="510">
        <v>1380</v>
      </c>
      <c r="L250" s="510">
        <v>1</v>
      </c>
      <c r="M250" s="510">
        <v>690</v>
      </c>
      <c r="N250" s="510"/>
      <c r="O250" s="510"/>
      <c r="P250" s="548"/>
      <c r="Q250" s="511"/>
    </row>
    <row r="251" spans="1:17" ht="14.4" customHeight="1" x14ac:dyDescent="0.3">
      <c r="A251" s="505" t="s">
        <v>1784</v>
      </c>
      <c r="B251" s="506" t="s">
        <v>1542</v>
      </c>
      <c r="C251" s="506" t="s">
        <v>1543</v>
      </c>
      <c r="D251" s="506" t="s">
        <v>1656</v>
      </c>
      <c r="E251" s="506" t="s">
        <v>1658</v>
      </c>
      <c r="F251" s="510">
        <v>199</v>
      </c>
      <c r="G251" s="510">
        <v>137310</v>
      </c>
      <c r="H251" s="510">
        <v>0.72363636363636363</v>
      </c>
      <c r="I251" s="510">
        <v>690</v>
      </c>
      <c r="J251" s="510">
        <v>275</v>
      </c>
      <c r="K251" s="510">
        <v>189750</v>
      </c>
      <c r="L251" s="510">
        <v>1</v>
      </c>
      <c r="M251" s="510">
        <v>690</v>
      </c>
      <c r="N251" s="510">
        <v>190</v>
      </c>
      <c r="O251" s="510">
        <v>131290</v>
      </c>
      <c r="P251" s="548">
        <v>0.69191040843214757</v>
      </c>
      <c r="Q251" s="511">
        <v>691</v>
      </c>
    </row>
    <row r="252" spans="1:17" ht="14.4" customHeight="1" x14ac:dyDescent="0.3">
      <c r="A252" s="505" t="s">
        <v>1784</v>
      </c>
      <c r="B252" s="506" t="s">
        <v>1542</v>
      </c>
      <c r="C252" s="506" t="s">
        <v>1543</v>
      </c>
      <c r="D252" s="506" t="s">
        <v>1659</v>
      </c>
      <c r="E252" s="506" t="s">
        <v>1660</v>
      </c>
      <c r="F252" s="510">
        <v>42</v>
      </c>
      <c r="G252" s="510">
        <v>14700</v>
      </c>
      <c r="H252" s="510">
        <v>1.1052631578947369</v>
      </c>
      <c r="I252" s="510">
        <v>350</v>
      </c>
      <c r="J252" s="510">
        <v>38</v>
      </c>
      <c r="K252" s="510">
        <v>13300</v>
      </c>
      <c r="L252" s="510">
        <v>1</v>
      </c>
      <c r="M252" s="510">
        <v>350</v>
      </c>
      <c r="N252" s="510">
        <v>39</v>
      </c>
      <c r="O252" s="510">
        <v>13650</v>
      </c>
      <c r="P252" s="548">
        <v>1.0263157894736843</v>
      </c>
      <c r="Q252" s="511">
        <v>350</v>
      </c>
    </row>
    <row r="253" spans="1:17" ht="14.4" customHeight="1" x14ac:dyDescent="0.3">
      <c r="A253" s="505" t="s">
        <v>1784</v>
      </c>
      <c r="B253" s="506" t="s">
        <v>1542</v>
      </c>
      <c r="C253" s="506" t="s">
        <v>1543</v>
      </c>
      <c r="D253" s="506" t="s">
        <v>1659</v>
      </c>
      <c r="E253" s="506" t="s">
        <v>1661</v>
      </c>
      <c r="F253" s="510">
        <v>2</v>
      </c>
      <c r="G253" s="510">
        <v>700</v>
      </c>
      <c r="H253" s="510">
        <v>1</v>
      </c>
      <c r="I253" s="510">
        <v>350</v>
      </c>
      <c r="J253" s="510">
        <v>2</v>
      </c>
      <c r="K253" s="510">
        <v>700</v>
      </c>
      <c r="L253" s="510">
        <v>1</v>
      </c>
      <c r="M253" s="510">
        <v>350</v>
      </c>
      <c r="N253" s="510"/>
      <c r="O253" s="510"/>
      <c r="P253" s="548"/>
      <c r="Q253" s="511"/>
    </row>
    <row r="254" spans="1:17" ht="14.4" customHeight="1" x14ac:dyDescent="0.3">
      <c r="A254" s="505" t="s">
        <v>1784</v>
      </c>
      <c r="B254" s="506" t="s">
        <v>1542</v>
      </c>
      <c r="C254" s="506" t="s">
        <v>1543</v>
      </c>
      <c r="D254" s="506" t="s">
        <v>1662</v>
      </c>
      <c r="E254" s="506" t="s">
        <v>1663</v>
      </c>
      <c r="F254" s="510">
        <v>81</v>
      </c>
      <c r="G254" s="510">
        <v>14094</v>
      </c>
      <c r="H254" s="510">
        <v>0.88043478260869568</v>
      </c>
      <c r="I254" s="510">
        <v>174</v>
      </c>
      <c r="J254" s="510">
        <v>92</v>
      </c>
      <c r="K254" s="510">
        <v>16008</v>
      </c>
      <c r="L254" s="510">
        <v>1</v>
      </c>
      <c r="M254" s="510">
        <v>174</v>
      </c>
      <c r="N254" s="510">
        <v>84</v>
      </c>
      <c r="O254" s="510">
        <v>14607</v>
      </c>
      <c r="P254" s="548">
        <v>0.91248125937031488</v>
      </c>
      <c r="Q254" s="511">
        <v>173.89285714285714</v>
      </c>
    </row>
    <row r="255" spans="1:17" ht="14.4" customHeight="1" x14ac:dyDescent="0.3">
      <c r="A255" s="505" t="s">
        <v>1784</v>
      </c>
      <c r="B255" s="506" t="s">
        <v>1542</v>
      </c>
      <c r="C255" s="506" t="s">
        <v>1543</v>
      </c>
      <c r="D255" s="506" t="s">
        <v>1662</v>
      </c>
      <c r="E255" s="506" t="s">
        <v>1664</v>
      </c>
      <c r="F255" s="510">
        <v>3</v>
      </c>
      <c r="G255" s="510">
        <v>522</v>
      </c>
      <c r="H255" s="510">
        <v>3</v>
      </c>
      <c r="I255" s="510">
        <v>174</v>
      </c>
      <c r="J255" s="510">
        <v>1</v>
      </c>
      <c r="K255" s="510">
        <v>174</v>
      </c>
      <c r="L255" s="510">
        <v>1</v>
      </c>
      <c r="M255" s="510">
        <v>174</v>
      </c>
      <c r="N255" s="510">
        <v>3</v>
      </c>
      <c r="O255" s="510">
        <v>521</v>
      </c>
      <c r="P255" s="548">
        <v>2.9942528735632186</v>
      </c>
      <c r="Q255" s="511">
        <v>173.66666666666666</v>
      </c>
    </row>
    <row r="256" spans="1:17" ht="14.4" customHeight="1" x14ac:dyDescent="0.3">
      <c r="A256" s="505" t="s">
        <v>1784</v>
      </c>
      <c r="B256" s="506" t="s">
        <v>1542</v>
      </c>
      <c r="C256" s="506" t="s">
        <v>1543</v>
      </c>
      <c r="D256" s="506" t="s">
        <v>1665</v>
      </c>
      <c r="E256" s="506" t="s">
        <v>1666</v>
      </c>
      <c r="F256" s="510">
        <v>40</v>
      </c>
      <c r="G256" s="510">
        <v>16040</v>
      </c>
      <c r="H256" s="510">
        <v>1</v>
      </c>
      <c r="I256" s="510">
        <v>401</v>
      </c>
      <c r="J256" s="510">
        <v>40</v>
      </c>
      <c r="K256" s="510">
        <v>16040</v>
      </c>
      <c r="L256" s="510">
        <v>1</v>
      </c>
      <c r="M256" s="510">
        <v>401</v>
      </c>
      <c r="N256" s="510">
        <v>32</v>
      </c>
      <c r="O256" s="510">
        <v>12828</v>
      </c>
      <c r="P256" s="548">
        <v>0.79975062344139647</v>
      </c>
      <c r="Q256" s="511">
        <v>400.875</v>
      </c>
    </row>
    <row r="257" spans="1:17" ht="14.4" customHeight="1" x14ac:dyDescent="0.3">
      <c r="A257" s="505" t="s">
        <v>1784</v>
      </c>
      <c r="B257" s="506" t="s">
        <v>1542</v>
      </c>
      <c r="C257" s="506" t="s">
        <v>1543</v>
      </c>
      <c r="D257" s="506" t="s">
        <v>1667</v>
      </c>
      <c r="E257" s="506" t="s">
        <v>1668</v>
      </c>
      <c r="F257" s="510">
        <v>54</v>
      </c>
      <c r="G257" s="510">
        <v>35316</v>
      </c>
      <c r="H257" s="510">
        <v>0.58064516129032262</v>
      </c>
      <c r="I257" s="510">
        <v>654</v>
      </c>
      <c r="J257" s="510">
        <v>93</v>
      </c>
      <c r="K257" s="510">
        <v>60822</v>
      </c>
      <c r="L257" s="510">
        <v>1</v>
      </c>
      <c r="M257" s="510">
        <v>654</v>
      </c>
      <c r="N257" s="510">
        <v>95</v>
      </c>
      <c r="O257" s="510">
        <v>62225</v>
      </c>
      <c r="P257" s="548">
        <v>1.0230673111703001</v>
      </c>
      <c r="Q257" s="511">
        <v>655</v>
      </c>
    </row>
    <row r="258" spans="1:17" ht="14.4" customHeight="1" x14ac:dyDescent="0.3">
      <c r="A258" s="505" t="s">
        <v>1784</v>
      </c>
      <c r="B258" s="506" t="s">
        <v>1542</v>
      </c>
      <c r="C258" s="506" t="s">
        <v>1543</v>
      </c>
      <c r="D258" s="506" t="s">
        <v>1667</v>
      </c>
      <c r="E258" s="506" t="s">
        <v>1669</v>
      </c>
      <c r="F258" s="510"/>
      <c r="G258" s="510"/>
      <c r="H258" s="510"/>
      <c r="I258" s="510"/>
      <c r="J258" s="510">
        <v>1</v>
      </c>
      <c r="K258" s="510">
        <v>654</v>
      </c>
      <c r="L258" s="510">
        <v>1</v>
      </c>
      <c r="M258" s="510">
        <v>654</v>
      </c>
      <c r="N258" s="510">
        <v>5</v>
      </c>
      <c r="O258" s="510">
        <v>3275</v>
      </c>
      <c r="P258" s="548">
        <v>5.0076452599388377</v>
      </c>
      <c r="Q258" s="511">
        <v>655</v>
      </c>
    </row>
    <row r="259" spans="1:17" ht="14.4" customHeight="1" x14ac:dyDescent="0.3">
      <c r="A259" s="505" t="s">
        <v>1784</v>
      </c>
      <c r="B259" s="506" t="s">
        <v>1542</v>
      </c>
      <c r="C259" s="506" t="s">
        <v>1543</v>
      </c>
      <c r="D259" s="506" t="s">
        <v>1670</v>
      </c>
      <c r="E259" s="506" t="s">
        <v>1671</v>
      </c>
      <c r="F259" s="510"/>
      <c r="G259" s="510"/>
      <c r="H259" s="510"/>
      <c r="I259" s="510"/>
      <c r="J259" s="510">
        <v>1</v>
      </c>
      <c r="K259" s="510">
        <v>654</v>
      </c>
      <c r="L259" s="510">
        <v>1</v>
      </c>
      <c r="M259" s="510">
        <v>654</v>
      </c>
      <c r="N259" s="510">
        <v>5</v>
      </c>
      <c r="O259" s="510">
        <v>3275</v>
      </c>
      <c r="P259" s="548">
        <v>5.0076452599388377</v>
      </c>
      <c r="Q259" s="511">
        <v>655</v>
      </c>
    </row>
    <row r="260" spans="1:17" ht="14.4" customHeight="1" x14ac:dyDescent="0.3">
      <c r="A260" s="505" t="s">
        <v>1784</v>
      </c>
      <c r="B260" s="506" t="s">
        <v>1542</v>
      </c>
      <c r="C260" s="506" t="s">
        <v>1543</v>
      </c>
      <c r="D260" s="506" t="s">
        <v>1670</v>
      </c>
      <c r="E260" s="506" t="s">
        <v>1672</v>
      </c>
      <c r="F260" s="510">
        <v>54</v>
      </c>
      <c r="G260" s="510">
        <v>35316</v>
      </c>
      <c r="H260" s="510">
        <v>0.58064516129032262</v>
      </c>
      <c r="I260" s="510">
        <v>654</v>
      </c>
      <c r="J260" s="510">
        <v>93</v>
      </c>
      <c r="K260" s="510">
        <v>60822</v>
      </c>
      <c r="L260" s="510">
        <v>1</v>
      </c>
      <c r="M260" s="510">
        <v>654</v>
      </c>
      <c r="N260" s="510">
        <v>95</v>
      </c>
      <c r="O260" s="510">
        <v>62225</v>
      </c>
      <c r="P260" s="548">
        <v>1.0230673111703001</v>
      </c>
      <c r="Q260" s="511">
        <v>655</v>
      </c>
    </row>
    <row r="261" spans="1:17" ht="14.4" customHeight="1" x14ac:dyDescent="0.3">
      <c r="A261" s="505" t="s">
        <v>1784</v>
      </c>
      <c r="B261" s="506" t="s">
        <v>1542</v>
      </c>
      <c r="C261" s="506" t="s">
        <v>1543</v>
      </c>
      <c r="D261" s="506" t="s">
        <v>1673</v>
      </c>
      <c r="E261" s="506" t="s">
        <v>1674</v>
      </c>
      <c r="F261" s="510">
        <v>7</v>
      </c>
      <c r="G261" s="510">
        <v>3045</v>
      </c>
      <c r="H261" s="510"/>
      <c r="I261" s="510">
        <v>435</v>
      </c>
      <c r="J261" s="510"/>
      <c r="K261" s="510"/>
      <c r="L261" s="510"/>
      <c r="M261" s="510"/>
      <c r="N261" s="510"/>
      <c r="O261" s="510"/>
      <c r="P261" s="548"/>
      <c r="Q261" s="511"/>
    </row>
    <row r="262" spans="1:17" ht="14.4" customHeight="1" x14ac:dyDescent="0.3">
      <c r="A262" s="505" t="s">
        <v>1784</v>
      </c>
      <c r="B262" s="506" t="s">
        <v>1542</v>
      </c>
      <c r="C262" s="506" t="s">
        <v>1543</v>
      </c>
      <c r="D262" s="506" t="s">
        <v>1676</v>
      </c>
      <c r="E262" s="506" t="s">
        <v>1677</v>
      </c>
      <c r="F262" s="510">
        <v>5</v>
      </c>
      <c r="G262" s="510">
        <v>3470</v>
      </c>
      <c r="H262" s="510"/>
      <c r="I262" s="510">
        <v>694</v>
      </c>
      <c r="J262" s="510"/>
      <c r="K262" s="510"/>
      <c r="L262" s="510"/>
      <c r="M262" s="510"/>
      <c r="N262" s="510">
        <v>5</v>
      </c>
      <c r="O262" s="510">
        <v>3475</v>
      </c>
      <c r="P262" s="548"/>
      <c r="Q262" s="511">
        <v>695</v>
      </c>
    </row>
    <row r="263" spans="1:17" ht="14.4" customHeight="1" x14ac:dyDescent="0.3">
      <c r="A263" s="505" t="s">
        <v>1784</v>
      </c>
      <c r="B263" s="506" t="s">
        <v>1542</v>
      </c>
      <c r="C263" s="506" t="s">
        <v>1543</v>
      </c>
      <c r="D263" s="506" t="s">
        <v>1676</v>
      </c>
      <c r="E263" s="506" t="s">
        <v>1678</v>
      </c>
      <c r="F263" s="510">
        <v>6</v>
      </c>
      <c r="G263" s="510">
        <v>4164</v>
      </c>
      <c r="H263" s="510">
        <v>2</v>
      </c>
      <c r="I263" s="510">
        <v>694</v>
      </c>
      <c r="J263" s="510">
        <v>3</v>
      </c>
      <c r="K263" s="510">
        <v>2082</v>
      </c>
      <c r="L263" s="510">
        <v>1</v>
      </c>
      <c r="M263" s="510">
        <v>694</v>
      </c>
      <c r="N263" s="510">
        <v>1</v>
      </c>
      <c r="O263" s="510">
        <v>695</v>
      </c>
      <c r="P263" s="548">
        <v>0.33381364073006725</v>
      </c>
      <c r="Q263" s="511">
        <v>695</v>
      </c>
    </row>
    <row r="264" spans="1:17" ht="14.4" customHeight="1" x14ac:dyDescent="0.3">
      <c r="A264" s="505" t="s">
        <v>1784</v>
      </c>
      <c r="B264" s="506" t="s">
        <v>1542</v>
      </c>
      <c r="C264" s="506" t="s">
        <v>1543</v>
      </c>
      <c r="D264" s="506" t="s">
        <v>1679</v>
      </c>
      <c r="E264" s="506" t="s">
        <v>1680</v>
      </c>
      <c r="F264" s="510">
        <v>87</v>
      </c>
      <c r="G264" s="510">
        <v>58986</v>
      </c>
      <c r="H264" s="510">
        <v>0.94565217391304346</v>
      </c>
      <c r="I264" s="510">
        <v>678</v>
      </c>
      <c r="J264" s="510">
        <v>92</v>
      </c>
      <c r="K264" s="510">
        <v>62376</v>
      </c>
      <c r="L264" s="510">
        <v>1</v>
      </c>
      <c r="M264" s="510">
        <v>678</v>
      </c>
      <c r="N264" s="510">
        <v>99</v>
      </c>
      <c r="O264" s="510">
        <v>67194</v>
      </c>
      <c r="P264" s="548">
        <v>1.0772412466333205</v>
      </c>
      <c r="Q264" s="511">
        <v>678.72727272727275</v>
      </c>
    </row>
    <row r="265" spans="1:17" ht="14.4" customHeight="1" x14ac:dyDescent="0.3">
      <c r="A265" s="505" t="s">
        <v>1784</v>
      </c>
      <c r="B265" s="506" t="s">
        <v>1542</v>
      </c>
      <c r="C265" s="506" t="s">
        <v>1543</v>
      </c>
      <c r="D265" s="506" t="s">
        <v>1679</v>
      </c>
      <c r="E265" s="506" t="s">
        <v>1681</v>
      </c>
      <c r="F265" s="510">
        <v>1</v>
      </c>
      <c r="G265" s="510">
        <v>678</v>
      </c>
      <c r="H265" s="510">
        <v>0.25</v>
      </c>
      <c r="I265" s="510">
        <v>678</v>
      </c>
      <c r="J265" s="510">
        <v>4</v>
      </c>
      <c r="K265" s="510">
        <v>2712</v>
      </c>
      <c r="L265" s="510">
        <v>1</v>
      </c>
      <c r="M265" s="510">
        <v>678</v>
      </c>
      <c r="N265" s="510">
        <v>2</v>
      </c>
      <c r="O265" s="510">
        <v>1357</v>
      </c>
      <c r="P265" s="548">
        <v>0.50036873156342188</v>
      </c>
      <c r="Q265" s="511">
        <v>678.5</v>
      </c>
    </row>
    <row r="266" spans="1:17" ht="14.4" customHeight="1" x14ac:dyDescent="0.3">
      <c r="A266" s="505" t="s">
        <v>1784</v>
      </c>
      <c r="B266" s="506" t="s">
        <v>1542</v>
      </c>
      <c r="C266" s="506" t="s">
        <v>1543</v>
      </c>
      <c r="D266" s="506" t="s">
        <v>1682</v>
      </c>
      <c r="E266" s="506" t="s">
        <v>1683</v>
      </c>
      <c r="F266" s="510">
        <v>2</v>
      </c>
      <c r="G266" s="510">
        <v>954</v>
      </c>
      <c r="H266" s="510"/>
      <c r="I266" s="510">
        <v>477</v>
      </c>
      <c r="J266" s="510"/>
      <c r="K266" s="510"/>
      <c r="L266" s="510"/>
      <c r="M266" s="510"/>
      <c r="N266" s="510">
        <v>2</v>
      </c>
      <c r="O266" s="510">
        <v>955</v>
      </c>
      <c r="P266" s="548"/>
      <c r="Q266" s="511">
        <v>477.5</v>
      </c>
    </row>
    <row r="267" spans="1:17" ht="14.4" customHeight="1" x14ac:dyDescent="0.3">
      <c r="A267" s="505" t="s">
        <v>1784</v>
      </c>
      <c r="B267" s="506" t="s">
        <v>1542</v>
      </c>
      <c r="C267" s="506" t="s">
        <v>1543</v>
      </c>
      <c r="D267" s="506" t="s">
        <v>1682</v>
      </c>
      <c r="E267" s="506" t="s">
        <v>1684</v>
      </c>
      <c r="F267" s="510">
        <v>208</v>
      </c>
      <c r="G267" s="510">
        <v>99216</v>
      </c>
      <c r="H267" s="510">
        <v>0.91228070175438591</v>
      </c>
      <c r="I267" s="510">
        <v>477</v>
      </c>
      <c r="J267" s="510">
        <v>228</v>
      </c>
      <c r="K267" s="510">
        <v>108756</v>
      </c>
      <c r="L267" s="510">
        <v>1</v>
      </c>
      <c r="M267" s="510">
        <v>477</v>
      </c>
      <c r="N267" s="510">
        <v>230</v>
      </c>
      <c r="O267" s="510">
        <v>109900</v>
      </c>
      <c r="P267" s="548">
        <v>1.0105189598734783</v>
      </c>
      <c r="Q267" s="511">
        <v>477.82608695652175</v>
      </c>
    </row>
    <row r="268" spans="1:17" ht="14.4" customHeight="1" x14ac:dyDescent="0.3">
      <c r="A268" s="505" t="s">
        <v>1784</v>
      </c>
      <c r="B268" s="506" t="s">
        <v>1542</v>
      </c>
      <c r="C268" s="506" t="s">
        <v>1543</v>
      </c>
      <c r="D268" s="506" t="s">
        <v>1685</v>
      </c>
      <c r="E268" s="506" t="s">
        <v>1686</v>
      </c>
      <c r="F268" s="510">
        <v>17</v>
      </c>
      <c r="G268" s="510">
        <v>4947</v>
      </c>
      <c r="H268" s="510">
        <v>0.73913043478260865</v>
      </c>
      <c r="I268" s="510">
        <v>291</v>
      </c>
      <c r="J268" s="510">
        <v>23</v>
      </c>
      <c r="K268" s="510">
        <v>6693</v>
      </c>
      <c r="L268" s="510">
        <v>1</v>
      </c>
      <c r="M268" s="510">
        <v>291</v>
      </c>
      <c r="N268" s="510">
        <v>45</v>
      </c>
      <c r="O268" s="510">
        <v>13140</v>
      </c>
      <c r="P268" s="548">
        <v>1.9632451815329448</v>
      </c>
      <c r="Q268" s="511">
        <v>292</v>
      </c>
    </row>
    <row r="269" spans="1:17" ht="14.4" customHeight="1" x14ac:dyDescent="0.3">
      <c r="A269" s="505" t="s">
        <v>1784</v>
      </c>
      <c r="B269" s="506" t="s">
        <v>1542</v>
      </c>
      <c r="C269" s="506" t="s">
        <v>1543</v>
      </c>
      <c r="D269" s="506" t="s">
        <v>1685</v>
      </c>
      <c r="E269" s="506" t="s">
        <v>1687</v>
      </c>
      <c r="F269" s="510">
        <v>8</v>
      </c>
      <c r="G269" s="510">
        <v>2328</v>
      </c>
      <c r="H269" s="510">
        <v>0.88888888888888884</v>
      </c>
      <c r="I269" s="510">
        <v>291</v>
      </c>
      <c r="J269" s="510">
        <v>9</v>
      </c>
      <c r="K269" s="510">
        <v>2619</v>
      </c>
      <c r="L269" s="510">
        <v>1</v>
      </c>
      <c r="M269" s="510">
        <v>291</v>
      </c>
      <c r="N269" s="510">
        <v>3</v>
      </c>
      <c r="O269" s="510">
        <v>876</v>
      </c>
      <c r="P269" s="548">
        <v>0.33447880870561281</v>
      </c>
      <c r="Q269" s="511">
        <v>292</v>
      </c>
    </row>
    <row r="270" spans="1:17" ht="14.4" customHeight="1" x14ac:dyDescent="0.3">
      <c r="A270" s="505" t="s">
        <v>1784</v>
      </c>
      <c r="B270" s="506" t="s">
        <v>1542</v>
      </c>
      <c r="C270" s="506" t="s">
        <v>1543</v>
      </c>
      <c r="D270" s="506" t="s">
        <v>1688</v>
      </c>
      <c r="E270" s="506" t="s">
        <v>1689</v>
      </c>
      <c r="F270" s="510">
        <v>13</v>
      </c>
      <c r="G270" s="510">
        <v>10569</v>
      </c>
      <c r="H270" s="510">
        <v>0.72133497133497138</v>
      </c>
      <c r="I270" s="510">
        <v>813</v>
      </c>
      <c r="J270" s="510">
        <v>18</v>
      </c>
      <c r="K270" s="510">
        <v>14652</v>
      </c>
      <c r="L270" s="510">
        <v>1</v>
      </c>
      <c r="M270" s="510">
        <v>814</v>
      </c>
      <c r="N270" s="510">
        <v>10</v>
      </c>
      <c r="O270" s="510">
        <v>8140</v>
      </c>
      <c r="P270" s="548">
        <v>0.55555555555555558</v>
      </c>
      <c r="Q270" s="511">
        <v>814</v>
      </c>
    </row>
    <row r="271" spans="1:17" ht="14.4" customHeight="1" x14ac:dyDescent="0.3">
      <c r="A271" s="505" t="s">
        <v>1784</v>
      </c>
      <c r="B271" s="506" t="s">
        <v>1542</v>
      </c>
      <c r="C271" s="506" t="s">
        <v>1543</v>
      </c>
      <c r="D271" s="506" t="s">
        <v>1688</v>
      </c>
      <c r="E271" s="506" t="s">
        <v>1690</v>
      </c>
      <c r="F271" s="510">
        <v>3</v>
      </c>
      <c r="G271" s="510">
        <v>2439</v>
      </c>
      <c r="H271" s="510">
        <v>2.9963144963144965</v>
      </c>
      <c r="I271" s="510">
        <v>813</v>
      </c>
      <c r="J271" s="510">
        <v>1</v>
      </c>
      <c r="K271" s="510">
        <v>814</v>
      </c>
      <c r="L271" s="510">
        <v>1</v>
      </c>
      <c r="M271" s="510">
        <v>814</v>
      </c>
      <c r="N271" s="510">
        <v>4</v>
      </c>
      <c r="O271" s="510">
        <v>3256</v>
      </c>
      <c r="P271" s="548">
        <v>4</v>
      </c>
      <c r="Q271" s="511">
        <v>814</v>
      </c>
    </row>
    <row r="272" spans="1:17" ht="14.4" customHeight="1" x14ac:dyDescent="0.3">
      <c r="A272" s="505" t="s">
        <v>1784</v>
      </c>
      <c r="B272" s="506" t="s">
        <v>1542</v>
      </c>
      <c r="C272" s="506" t="s">
        <v>1543</v>
      </c>
      <c r="D272" s="506" t="s">
        <v>1691</v>
      </c>
      <c r="E272" s="506" t="s">
        <v>1692</v>
      </c>
      <c r="F272" s="510">
        <v>7</v>
      </c>
      <c r="G272" s="510">
        <v>7077</v>
      </c>
      <c r="H272" s="510"/>
      <c r="I272" s="510">
        <v>1011</v>
      </c>
      <c r="J272" s="510"/>
      <c r="K272" s="510"/>
      <c r="L272" s="510"/>
      <c r="M272" s="510"/>
      <c r="N272" s="510"/>
      <c r="O272" s="510"/>
      <c r="P272" s="548"/>
      <c r="Q272" s="511"/>
    </row>
    <row r="273" spans="1:17" ht="14.4" customHeight="1" x14ac:dyDescent="0.3">
      <c r="A273" s="505" t="s">
        <v>1784</v>
      </c>
      <c r="B273" s="506" t="s">
        <v>1542</v>
      </c>
      <c r="C273" s="506" t="s">
        <v>1543</v>
      </c>
      <c r="D273" s="506" t="s">
        <v>1693</v>
      </c>
      <c r="E273" s="506" t="s">
        <v>1694</v>
      </c>
      <c r="F273" s="510">
        <v>234</v>
      </c>
      <c r="G273" s="510">
        <v>39312</v>
      </c>
      <c r="H273" s="510">
        <v>0.88636363636363635</v>
      </c>
      <c r="I273" s="510">
        <v>168</v>
      </c>
      <c r="J273" s="510">
        <v>264</v>
      </c>
      <c r="K273" s="510">
        <v>44352</v>
      </c>
      <c r="L273" s="510">
        <v>1</v>
      </c>
      <c r="M273" s="510">
        <v>168</v>
      </c>
      <c r="N273" s="510">
        <v>257</v>
      </c>
      <c r="O273" s="510">
        <v>43127</v>
      </c>
      <c r="P273" s="548">
        <v>0.9723800505050505</v>
      </c>
      <c r="Q273" s="511">
        <v>167.80933852140078</v>
      </c>
    </row>
    <row r="274" spans="1:17" ht="14.4" customHeight="1" x14ac:dyDescent="0.3">
      <c r="A274" s="505" t="s">
        <v>1784</v>
      </c>
      <c r="B274" s="506" t="s">
        <v>1542</v>
      </c>
      <c r="C274" s="506" t="s">
        <v>1543</v>
      </c>
      <c r="D274" s="506" t="s">
        <v>1693</v>
      </c>
      <c r="E274" s="506" t="s">
        <v>1695</v>
      </c>
      <c r="F274" s="510">
        <v>2</v>
      </c>
      <c r="G274" s="510">
        <v>336</v>
      </c>
      <c r="H274" s="510">
        <v>2</v>
      </c>
      <c r="I274" s="510">
        <v>168</v>
      </c>
      <c r="J274" s="510">
        <v>1</v>
      </c>
      <c r="K274" s="510">
        <v>168</v>
      </c>
      <c r="L274" s="510">
        <v>1</v>
      </c>
      <c r="M274" s="510">
        <v>168</v>
      </c>
      <c r="N274" s="510">
        <v>3</v>
      </c>
      <c r="O274" s="510">
        <v>503</v>
      </c>
      <c r="P274" s="548">
        <v>2.9940476190476191</v>
      </c>
      <c r="Q274" s="511">
        <v>167.66666666666666</v>
      </c>
    </row>
    <row r="275" spans="1:17" ht="14.4" customHeight="1" x14ac:dyDescent="0.3">
      <c r="A275" s="505" t="s">
        <v>1784</v>
      </c>
      <c r="B275" s="506" t="s">
        <v>1542</v>
      </c>
      <c r="C275" s="506" t="s">
        <v>1543</v>
      </c>
      <c r="D275" s="506" t="s">
        <v>1696</v>
      </c>
      <c r="E275" s="506" t="s">
        <v>1697</v>
      </c>
      <c r="F275" s="510"/>
      <c r="G275" s="510"/>
      <c r="H275" s="510"/>
      <c r="I275" s="510"/>
      <c r="J275" s="510">
        <v>1</v>
      </c>
      <c r="K275" s="510">
        <v>854</v>
      </c>
      <c r="L275" s="510">
        <v>1</v>
      </c>
      <c r="M275" s="510">
        <v>854</v>
      </c>
      <c r="N275" s="510"/>
      <c r="O275" s="510"/>
      <c r="P275" s="548"/>
      <c r="Q275" s="511"/>
    </row>
    <row r="276" spans="1:17" ht="14.4" customHeight="1" x14ac:dyDescent="0.3">
      <c r="A276" s="505" t="s">
        <v>1784</v>
      </c>
      <c r="B276" s="506" t="s">
        <v>1542</v>
      </c>
      <c r="C276" s="506" t="s">
        <v>1543</v>
      </c>
      <c r="D276" s="506" t="s">
        <v>1698</v>
      </c>
      <c r="E276" s="506" t="s">
        <v>1699</v>
      </c>
      <c r="F276" s="510">
        <v>10</v>
      </c>
      <c r="G276" s="510">
        <v>5740</v>
      </c>
      <c r="H276" s="510">
        <v>1</v>
      </c>
      <c r="I276" s="510">
        <v>574</v>
      </c>
      <c r="J276" s="510">
        <v>10</v>
      </c>
      <c r="K276" s="510">
        <v>5740</v>
      </c>
      <c r="L276" s="510">
        <v>1</v>
      </c>
      <c r="M276" s="510">
        <v>574</v>
      </c>
      <c r="N276" s="510">
        <v>8</v>
      </c>
      <c r="O276" s="510">
        <v>4591</v>
      </c>
      <c r="P276" s="548">
        <v>0.79982578397212545</v>
      </c>
      <c r="Q276" s="511">
        <v>573.875</v>
      </c>
    </row>
    <row r="277" spans="1:17" ht="14.4" customHeight="1" x14ac:dyDescent="0.3">
      <c r="A277" s="505" t="s">
        <v>1784</v>
      </c>
      <c r="B277" s="506" t="s">
        <v>1542</v>
      </c>
      <c r="C277" s="506" t="s">
        <v>1543</v>
      </c>
      <c r="D277" s="506" t="s">
        <v>1702</v>
      </c>
      <c r="E277" s="506" t="s">
        <v>1703</v>
      </c>
      <c r="F277" s="510">
        <v>50</v>
      </c>
      <c r="G277" s="510">
        <v>9350</v>
      </c>
      <c r="H277" s="510">
        <v>1</v>
      </c>
      <c r="I277" s="510">
        <v>187</v>
      </c>
      <c r="J277" s="510">
        <v>50</v>
      </c>
      <c r="K277" s="510">
        <v>9350</v>
      </c>
      <c r="L277" s="510">
        <v>1</v>
      </c>
      <c r="M277" s="510">
        <v>187</v>
      </c>
      <c r="N277" s="510">
        <v>28</v>
      </c>
      <c r="O277" s="510">
        <v>5236</v>
      </c>
      <c r="P277" s="548">
        <v>0.56000000000000005</v>
      </c>
      <c r="Q277" s="511">
        <v>187</v>
      </c>
    </row>
    <row r="278" spans="1:17" ht="14.4" customHeight="1" x14ac:dyDescent="0.3">
      <c r="A278" s="505" t="s">
        <v>1784</v>
      </c>
      <c r="B278" s="506" t="s">
        <v>1542</v>
      </c>
      <c r="C278" s="506" t="s">
        <v>1543</v>
      </c>
      <c r="D278" s="506" t="s">
        <v>1702</v>
      </c>
      <c r="E278" s="506" t="s">
        <v>1704</v>
      </c>
      <c r="F278" s="510">
        <v>2</v>
      </c>
      <c r="G278" s="510">
        <v>374</v>
      </c>
      <c r="H278" s="510">
        <v>2</v>
      </c>
      <c r="I278" s="510">
        <v>187</v>
      </c>
      <c r="J278" s="510">
        <v>1</v>
      </c>
      <c r="K278" s="510">
        <v>187</v>
      </c>
      <c r="L278" s="510">
        <v>1</v>
      </c>
      <c r="M278" s="510">
        <v>187</v>
      </c>
      <c r="N278" s="510">
        <v>6</v>
      </c>
      <c r="O278" s="510">
        <v>1122</v>
      </c>
      <c r="P278" s="548">
        <v>6</v>
      </c>
      <c r="Q278" s="511">
        <v>187</v>
      </c>
    </row>
    <row r="279" spans="1:17" ht="14.4" customHeight="1" x14ac:dyDescent="0.3">
      <c r="A279" s="505" t="s">
        <v>1784</v>
      </c>
      <c r="B279" s="506" t="s">
        <v>1542</v>
      </c>
      <c r="C279" s="506" t="s">
        <v>1543</v>
      </c>
      <c r="D279" s="506" t="s">
        <v>1705</v>
      </c>
      <c r="E279" s="506" t="s">
        <v>1706</v>
      </c>
      <c r="F279" s="510">
        <v>18</v>
      </c>
      <c r="G279" s="510">
        <v>10368</v>
      </c>
      <c r="H279" s="510"/>
      <c r="I279" s="510">
        <v>576</v>
      </c>
      <c r="J279" s="510"/>
      <c r="K279" s="510"/>
      <c r="L279" s="510"/>
      <c r="M279" s="510"/>
      <c r="N279" s="510">
        <v>3</v>
      </c>
      <c r="O279" s="510">
        <v>1728</v>
      </c>
      <c r="P279" s="548"/>
      <c r="Q279" s="511">
        <v>576</v>
      </c>
    </row>
    <row r="280" spans="1:17" ht="14.4" customHeight="1" x14ac:dyDescent="0.3">
      <c r="A280" s="505" t="s">
        <v>1784</v>
      </c>
      <c r="B280" s="506" t="s">
        <v>1542</v>
      </c>
      <c r="C280" s="506" t="s">
        <v>1543</v>
      </c>
      <c r="D280" s="506" t="s">
        <v>1709</v>
      </c>
      <c r="E280" s="506" t="s">
        <v>1710</v>
      </c>
      <c r="F280" s="510"/>
      <c r="G280" s="510"/>
      <c r="H280" s="510"/>
      <c r="I280" s="510"/>
      <c r="J280" s="510">
        <v>1</v>
      </c>
      <c r="K280" s="510">
        <v>1399</v>
      </c>
      <c r="L280" s="510">
        <v>1</v>
      </c>
      <c r="M280" s="510">
        <v>1399</v>
      </c>
      <c r="N280" s="510">
        <v>5</v>
      </c>
      <c r="O280" s="510">
        <v>6998</v>
      </c>
      <c r="P280" s="548">
        <v>5.0021443888491781</v>
      </c>
      <c r="Q280" s="511">
        <v>1399.6</v>
      </c>
    </row>
    <row r="281" spans="1:17" ht="14.4" customHeight="1" x14ac:dyDescent="0.3">
      <c r="A281" s="505" t="s">
        <v>1784</v>
      </c>
      <c r="B281" s="506" t="s">
        <v>1542</v>
      </c>
      <c r="C281" s="506" t="s">
        <v>1543</v>
      </c>
      <c r="D281" s="506" t="s">
        <v>1709</v>
      </c>
      <c r="E281" s="506" t="s">
        <v>1711</v>
      </c>
      <c r="F281" s="510">
        <v>54</v>
      </c>
      <c r="G281" s="510">
        <v>75546</v>
      </c>
      <c r="H281" s="510">
        <v>0.58064516129032262</v>
      </c>
      <c r="I281" s="510">
        <v>1399</v>
      </c>
      <c r="J281" s="510">
        <v>93</v>
      </c>
      <c r="K281" s="510">
        <v>130107</v>
      </c>
      <c r="L281" s="510">
        <v>1</v>
      </c>
      <c r="M281" s="510">
        <v>1399</v>
      </c>
      <c r="N281" s="510">
        <v>95</v>
      </c>
      <c r="O281" s="510">
        <v>132983</v>
      </c>
      <c r="P281" s="548">
        <v>1.0221048829040713</v>
      </c>
      <c r="Q281" s="511">
        <v>1399.8210526315791</v>
      </c>
    </row>
    <row r="282" spans="1:17" ht="14.4" customHeight="1" x14ac:dyDescent="0.3">
      <c r="A282" s="505" t="s">
        <v>1784</v>
      </c>
      <c r="B282" s="506" t="s">
        <v>1542</v>
      </c>
      <c r="C282" s="506" t="s">
        <v>1543</v>
      </c>
      <c r="D282" s="506" t="s">
        <v>1712</v>
      </c>
      <c r="E282" s="506" t="s">
        <v>1713</v>
      </c>
      <c r="F282" s="510">
        <v>1</v>
      </c>
      <c r="G282" s="510">
        <v>1022</v>
      </c>
      <c r="H282" s="510">
        <v>0.5</v>
      </c>
      <c r="I282" s="510">
        <v>1022</v>
      </c>
      <c r="J282" s="510">
        <v>2</v>
      </c>
      <c r="K282" s="510">
        <v>2044</v>
      </c>
      <c r="L282" s="510">
        <v>1</v>
      </c>
      <c r="M282" s="510">
        <v>1022</v>
      </c>
      <c r="N282" s="510">
        <v>2</v>
      </c>
      <c r="O282" s="510">
        <v>2046</v>
      </c>
      <c r="P282" s="548">
        <v>1.0009784735812133</v>
      </c>
      <c r="Q282" s="511">
        <v>1023</v>
      </c>
    </row>
    <row r="283" spans="1:17" ht="14.4" customHeight="1" x14ac:dyDescent="0.3">
      <c r="A283" s="505" t="s">
        <v>1784</v>
      </c>
      <c r="B283" s="506" t="s">
        <v>1542</v>
      </c>
      <c r="C283" s="506" t="s">
        <v>1543</v>
      </c>
      <c r="D283" s="506" t="s">
        <v>1714</v>
      </c>
      <c r="E283" s="506" t="s">
        <v>1715</v>
      </c>
      <c r="F283" s="510"/>
      <c r="G283" s="510"/>
      <c r="H283" s="510"/>
      <c r="I283" s="510"/>
      <c r="J283" s="510">
        <v>1</v>
      </c>
      <c r="K283" s="510">
        <v>190</v>
      </c>
      <c r="L283" s="510">
        <v>1</v>
      </c>
      <c r="M283" s="510">
        <v>190</v>
      </c>
      <c r="N283" s="510">
        <v>1</v>
      </c>
      <c r="O283" s="510">
        <v>189</v>
      </c>
      <c r="P283" s="548">
        <v>0.99473684210526314</v>
      </c>
      <c r="Q283" s="511">
        <v>189</v>
      </c>
    </row>
    <row r="284" spans="1:17" ht="14.4" customHeight="1" x14ac:dyDescent="0.3">
      <c r="A284" s="505" t="s">
        <v>1784</v>
      </c>
      <c r="B284" s="506" t="s">
        <v>1542</v>
      </c>
      <c r="C284" s="506" t="s">
        <v>1543</v>
      </c>
      <c r="D284" s="506" t="s">
        <v>1714</v>
      </c>
      <c r="E284" s="506" t="s">
        <v>1716</v>
      </c>
      <c r="F284" s="510">
        <v>2</v>
      </c>
      <c r="G284" s="510">
        <v>380</v>
      </c>
      <c r="H284" s="510"/>
      <c r="I284" s="510">
        <v>190</v>
      </c>
      <c r="J284" s="510"/>
      <c r="K284" s="510"/>
      <c r="L284" s="510"/>
      <c r="M284" s="510"/>
      <c r="N284" s="510"/>
      <c r="O284" s="510"/>
      <c r="P284" s="548"/>
      <c r="Q284" s="511"/>
    </row>
    <row r="285" spans="1:17" ht="14.4" customHeight="1" x14ac:dyDescent="0.3">
      <c r="A285" s="505" t="s">
        <v>1784</v>
      </c>
      <c r="B285" s="506" t="s">
        <v>1542</v>
      </c>
      <c r="C285" s="506" t="s">
        <v>1543</v>
      </c>
      <c r="D285" s="506" t="s">
        <v>1717</v>
      </c>
      <c r="E285" s="506" t="s">
        <v>1718</v>
      </c>
      <c r="F285" s="510">
        <v>13</v>
      </c>
      <c r="G285" s="510">
        <v>10569</v>
      </c>
      <c r="H285" s="510">
        <v>0.72133497133497138</v>
      </c>
      <c r="I285" s="510">
        <v>813</v>
      </c>
      <c r="J285" s="510">
        <v>18</v>
      </c>
      <c r="K285" s="510">
        <v>14652</v>
      </c>
      <c r="L285" s="510">
        <v>1</v>
      </c>
      <c r="M285" s="510">
        <v>814</v>
      </c>
      <c r="N285" s="510">
        <v>10</v>
      </c>
      <c r="O285" s="510">
        <v>8140</v>
      </c>
      <c r="P285" s="548">
        <v>0.55555555555555558</v>
      </c>
      <c r="Q285" s="511">
        <v>814</v>
      </c>
    </row>
    <row r="286" spans="1:17" ht="14.4" customHeight="1" x14ac:dyDescent="0.3">
      <c r="A286" s="505" t="s">
        <v>1784</v>
      </c>
      <c r="B286" s="506" t="s">
        <v>1542</v>
      </c>
      <c r="C286" s="506" t="s">
        <v>1543</v>
      </c>
      <c r="D286" s="506" t="s">
        <v>1717</v>
      </c>
      <c r="E286" s="506" t="s">
        <v>1719</v>
      </c>
      <c r="F286" s="510">
        <v>3</v>
      </c>
      <c r="G286" s="510">
        <v>2439</v>
      </c>
      <c r="H286" s="510">
        <v>2.9963144963144965</v>
      </c>
      <c r="I286" s="510">
        <v>813</v>
      </c>
      <c r="J286" s="510">
        <v>1</v>
      </c>
      <c r="K286" s="510">
        <v>814</v>
      </c>
      <c r="L286" s="510">
        <v>1</v>
      </c>
      <c r="M286" s="510">
        <v>814</v>
      </c>
      <c r="N286" s="510">
        <v>4</v>
      </c>
      <c r="O286" s="510">
        <v>3256</v>
      </c>
      <c r="P286" s="548">
        <v>4</v>
      </c>
      <c r="Q286" s="511">
        <v>814</v>
      </c>
    </row>
    <row r="287" spans="1:17" ht="14.4" customHeight="1" x14ac:dyDescent="0.3">
      <c r="A287" s="505" t="s">
        <v>1784</v>
      </c>
      <c r="B287" s="506" t="s">
        <v>1542</v>
      </c>
      <c r="C287" s="506" t="s">
        <v>1543</v>
      </c>
      <c r="D287" s="506" t="s">
        <v>1720</v>
      </c>
      <c r="E287" s="506" t="s">
        <v>1721</v>
      </c>
      <c r="F287" s="510">
        <v>4</v>
      </c>
      <c r="G287" s="510">
        <v>1348</v>
      </c>
      <c r="H287" s="510">
        <v>0.56973795435333896</v>
      </c>
      <c r="I287" s="510">
        <v>337</v>
      </c>
      <c r="J287" s="510">
        <v>7</v>
      </c>
      <c r="K287" s="510">
        <v>2366</v>
      </c>
      <c r="L287" s="510">
        <v>1</v>
      </c>
      <c r="M287" s="510">
        <v>338</v>
      </c>
      <c r="N287" s="510"/>
      <c r="O287" s="510"/>
      <c r="P287" s="548"/>
      <c r="Q287" s="511"/>
    </row>
    <row r="288" spans="1:17" ht="14.4" customHeight="1" x14ac:dyDescent="0.3">
      <c r="A288" s="505" t="s">
        <v>1784</v>
      </c>
      <c r="B288" s="506" t="s">
        <v>1542</v>
      </c>
      <c r="C288" s="506" t="s">
        <v>1543</v>
      </c>
      <c r="D288" s="506" t="s">
        <v>1720</v>
      </c>
      <c r="E288" s="506" t="s">
        <v>1722</v>
      </c>
      <c r="F288" s="510">
        <v>3</v>
      </c>
      <c r="G288" s="510">
        <v>1011</v>
      </c>
      <c r="H288" s="510"/>
      <c r="I288" s="510">
        <v>337</v>
      </c>
      <c r="J288" s="510"/>
      <c r="K288" s="510"/>
      <c r="L288" s="510"/>
      <c r="M288" s="510"/>
      <c r="N288" s="510">
        <v>1</v>
      </c>
      <c r="O288" s="510">
        <v>339</v>
      </c>
      <c r="P288" s="548"/>
      <c r="Q288" s="511">
        <v>339</v>
      </c>
    </row>
    <row r="289" spans="1:17" ht="14.4" customHeight="1" x14ac:dyDescent="0.3">
      <c r="A289" s="505" t="s">
        <v>1784</v>
      </c>
      <c r="B289" s="506" t="s">
        <v>1542</v>
      </c>
      <c r="C289" s="506" t="s">
        <v>1543</v>
      </c>
      <c r="D289" s="506" t="s">
        <v>1723</v>
      </c>
      <c r="E289" s="506" t="s">
        <v>1724</v>
      </c>
      <c r="F289" s="510">
        <v>11</v>
      </c>
      <c r="G289" s="510">
        <v>2860</v>
      </c>
      <c r="H289" s="510">
        <v>0.45833333333333331</v>
      </c>
      <c r="I289" s="510">
        <v>260</v>
      </c>
      <c r="J289" s="510">
        <v>24</v>
      </c>
      <c r="K289" s="510">
        <v>6240</v>
      </c>
      <c r="L289" s="510">
        <v>1</v>
      </c>
      <c r="M289" s="510">
        <v>260</v>
      </c>
      <c r="N289" s="510">
        <v>25</v>
      </c>
      <c r="O289" s="510">
        <v>6525</v>
      </c>
      <c r="P289" s="548">
        <v>1.0456730769230769</v>
      </c>
      <c r="Q289" s="511">
        <v>261</v>
      </c>
    </row>
    <row r="290" spans="1:17" ht="14.4" customHeight="1" x14ac:dyDescent="0.3">
      <c r="A290" s="505" t="s">
        <v>1784</v>
      </c>
      <c r="B290" s="506" t="s">
        <v>1542</v>
      </c>
      <c r="C290" s="506" t="s">
        <v>1543</v>
      </c>
      <c r="D290" s="506" t="s">
        <v>1723</v>
      </c>
      <c r="E290" s="506" t="s">
        <v>1725</v>
      </c>
      <c r="F290" s="510">
        <v>6</v>
      </c>
      <c r="G290" s="510">
        <v>1560</v>
      </c>
      <c r="H290" s="510">
        <v>1.2</v>
      </c>
      <c r="I290" s="510">
        <v>260</v>
      </c>
      <c r="J290" s="510">
        <v>5</v>
      </c>
      <c r="K290" s="510">
        <v>1300</v>
      </c>
      <c r="L290" s="510">
        <v>1</v>
      </c>
      <c r="M290" s="510">
        <v>260</v>
      </c>
      <c r="N290" s="510">
        <v>3</v>
      </c>
      <c r="O290" s="510">
        <v>783</v>
      </c>
      <c r="P290" s="548">
        <v>0.60230769230769232</v>
      </c>
      <c r="Q290" s="511">
        <v>261</v>
      </c>
    </row>
    <row r="291" spans="1:17" ht="14.4" customHeight="1" x14ac:dyDescent="0.3">
      <c r="A291" s="505" t="s">
        <v>1784</v>
      </c>
      <c r="B291" s="506" t="s">
        <v>1542</v>
      </c>
      <c r="C291" s="506" t="s">
        <v>1543</v>
      </c>
      <c r="D291" s="506" t="s">
        <v>1726</v>
      </c>
      <c r="E291" s="506" t="s">
        <v>1618</v>
      </c>
      <c r="F291" s="510">
        <v>11</v>
      </c>
      <c r="G291" s="510">
        <v>26697</v>
      </c>
      <c r="H291" s="510">
        <v>0.91666666666666663</v>
      </c>
      <c r="I291" s="510">
        <v>2427</v>
      </c>
      <c r="J291" s="510">
        <v>12</v>
      </c>
      <c r="K291" s="510">
        <v>29124</v>
      </c>
      <c r="L291" s="510">
        <v>1</v>
      </c>
      <c r="M291" s="510">
        <v>2427</v>
      </c>
      <c r="N291" s="510"/>
      <c r="O291" s="510"/>
      <c r="P291" s="548"/>
      <c r="Q291" s="511"/>
    </row>
    <row r="292" spans="1:17" ht="14.4" customHeight="1" x14ac:dyDescent="0.3">
      <c r="A292" s="505" t="s">
        <v>1784</v>
      </c>
      <c r="B292" s="506" t="s">
        <v>1542</v>
      </c>
      <c r="C292" s="506" t="s">
        <v>1543</v>
      </c>
      <c r="D292" s="506" t="s">
        <v>1727</v>
      </c>
      <c r="E292" s="506" t="s">
        <v>1728</v>
      </c>
      <c r="F292" s="510"/>
      <c r="G292" s="510"/>
      <c r="H292" s="510"/>
      <c r="I292" s="510"/>
      <c r="J292" s="510"/>
      <c r="K292" s="510"/>
      <c r="L292" s="510"/>
      <c r="M292" s="510"/>
      <c r="N292" s="510">
        <v>4</v>
      </c>
      <c r="O292" s="510">
        <v>16348</v>
      </c>
      <c r="P292" s="548"/>
      <c r="Q292" s="511">
        <v>4087</v>
      </c>
    </row>
    <row r="293" spans="1:17" ht="14.4" customHeight="1" x14ac:dyDescent="0.3">
      <c r="A293" s="505" t="s">
        <v>1784</v>
      </c>
      <c r="B293" s="506" t="s">
        <v>1542</v>
      </c>
      <c r="C293" s="506" t="s">
        <v>1543</v>
      </c>
      <c r="D293" s="506" t="s">
        <v>1729</v>
      </c>
      <c r="E293" s="506" t="s">
        <v>1731</v>
      </c>
      <c r="F293" s="510"/>
      <c r="G293" s="510"/>
      <c r="H293" s="510"/>
      <c r="I293" s="510"/>
      <c r="J293" s="510"/>
      <c r="K293" s="510"/>
      <c r="L293" s="510"/>
      <c r="M293" s="510"/>
      <c r="N293" s="510">
        <v>1</v>
      </c>
      <c r="O293" s="510">
        <v>3464</v>
      </c>
      <c r="P293" s="548"/>
      <c r="Q293" s="511">
        <v>3464</v>
      </c>
    </row>
    <row r="294" spans="1:17" ht="14.4" customHeight="1" x14ac:dyDescent="0.3">
      <c r="A294" s="505" t="s">
        <v>1784</v>
      </c>
      <c r="B294" s="506" t="s">
        <v>1542</v>
      </c>
      <c r="C294" s="506" t="s">
        <v>1543</v>
      </c>
      <c r="D294" s="506" t="s">
        <v>1732</v>
      </c>
      <c r="E294" s="506" t="s">
        <v>1733</v>
      </c>
      <c r="F294" s="510">
        <v>1</v>
      </c>
      <c r="G294" s="510">
        <v>252</v>
      </c>
      <c r="H294" s="510">
        <v>0.49802371541501977</v>
      </c>
      <c r="I294" s="510">
        <v>252</v>
      </c>
      <c r="J294" s="510">
        <v>2</v>
      </c>
      <c r="K294" s="510">
        <v>506</v>
      </c>
      <c r="L294" s="510">
        <v>1</v>
      </c>
      <c r="M294" s="510">
        <v>253</v>
      </c>
      <c r="N294" s="510">
        <v>5</v>
      </c>
      <c r="O294" s="510">
        <v>1266</v>
      </c>
      <c r="P294" s="548">
        <v>2.5019762845849804</v>
      </c>
      <c r="Q294" s="511">
        <v>253.2</v>
      </c>
    </row>
    <row r="295" spans="1:17" ht="14.4" customHeight="1" x14ac:dyDescent="0.3">
      <c r="A295" s="505" t="s">
        <v>1784</v>
      </c>
      <c r="B295" s="506" t="s">
        <v>1542</v>
      </c>
      <c r="C295" s="506" t="s">
        <v>1543</v>
      </c>
      <c r="D295" s="506" t="s">
        <v>1732</v>
      </c>
      <c r="E295" s="506" t="s">
        <v>1734</v>
      </c>
      <c r="F295" s="510">
        <v>1</v>
      </c>
      <c r="G295" s="510">
        <v>252</v>
      </c>
      <c r="H295" s="510">
        <v>0.24901185770750989</v>
      </c>
      <c r="I295" s="510">
        <v>252</v>
      </c>
      <c r="J295" s="510">
        <v>4</v>
      </c>
      <c r="K295" s="510">
        <v>1012</v>
      </c>
      <c r="L295" s="510">
        <v>1</v>
      </c>
      <c r="M295" s="510">
        <v>253</v>
      </c>
      <c r="N295" s="510"/>
      <c r="O295" s="510"/>
      <c r="P295" s="548"/>
      <c r="Q295" s="511"/>
    </row>
    <row r="296" spans="1:17" ht="14.4" customHeight="1" x14ac:dyDescent="0.3">
      <c r="A296" s="505" t="s">
        <v>1784</v>
      </c>
      <c r="B296" s="506" t="s">
        <v>1542</v>
      </c>
      <c r="C296" s="506" t="s">
        <v>1543</v>
      </c>
      <c r="D296" s="506" t="s">
        <v>1735</v>
      </c>
      <c r="E296" s="506" t="s">
        <v>1736</v>
      </c>
      <c r="F296" s="510">
        <v>1</v>
      </c>
      <c r="G296" s="510">
        <v>424</v>
      </c>
      <c r="H296" s="510">
        <v>0.25</v>
      </c>
      <c r="I296" s="510">
        <v>424</v>
      </c>
      <c r="J296" s="510">
        <v>4</v>
      </c>
      <c r="K296" s="510">
        <v>1696</v>
      </c>
      <c r="L296" s="510">
        <v>1</v>
      </c>
      <c r="M296" s="510">
        <v>424</v>
      </c>
      <c r="N296" s="510"/>
      <c r="O296" s="510"/>
      <c r="P296" s="548"/>
      <c r="Q296" s="511"/>
    </row>
    <row r="297" spans="1:17" ht="14.4" customHeight="1" x14ac:dyDescent="0.3">
      <c r="A297" s="505" t="s">
        <v>1784</v>
      </c>
      <c r="B297" s="506" t="s">
        <v>1542</v>
      </c>
      <c r="C297" s="506" t="s">
        <v>1543</v>
      </c>
      <c r="D297" s="506" t="s">
        <v>1735</v>
      </c>
      <c r="E297" s="506" t="s">
        <v>1737</v>
      </c>
      <c r="F297" s="510">
        <v>1</v>
      </c>
      <c r="G297" s="510">
        <v>424</v>
      </c>
      <c r="H297" s="510">
        <v>0.5</v>
      </c>
      <c r="I297" s="510">
        <v>424</v>
      </c>
      <c r="J297" s="510">
        <v>2</v>
      </c>
      <c r="K297" s="510">
        <v>848</v>
      </c>
      <c r="L297" s="510">
        <v>1</v>
      </c>
      <c r="M297" s="510">
        <v>424</v>
      </c>
      <c r="N297" s="510">
        <v>5</v>
      </c>
      <c r="O297" s="510">
        <v>2119</v>
      </c>
      <c r="P297" s="548">
        <v>2.4988207547169812</v>
      </c>
      <c r="Q297" s="511">
        <v>423.8</v>
      </c>
    </row>
    <row r="298" spans="1:17" ht="14.4" customHeight="1" x14ac:dyDescent="0.3">
      <c r="A298" s="505" t="s">
        <v>1784</v>
      </c>
      <c r="B298" s="506" t="s">
        <v>1542</v>
      </c>
      <c r="C298" s="506" t="s">
        <v>1543</v>
      </c>
      <c r="D298" s="506" t="s">
        <v>1738</v>
      </c>
      <c r="E298" s="506" t="s">
        <v>1739</v>
      </c>
      <c r="F298" s="510">
        <v>5</v>
      </c>
      <c r="G298" s="510">
        <v>38330</v>
      </c>
      <c r="H298" s="510"/>
      <c r="I298" s="510">
        <v>7666</v>
      </c>
      <c r="J298" s="510"/>
      <c r="K298" s="510"/>
      <c r="L298" s="510"/>
      <c r="M298" s="510"/>
      <c r="N298" s="510">
        <v>17</v>
      </c>
      <c r="O298" s="510">
        <v>130458</v>
      </c>
      <c r="P298" s="548"/>
      <c r="Q298" s="511">
        <v>7674</v>
      </c>
    </row>
    <row r="299" spans="1:17" ht="14.4" customHeight="1" x14ac:dyDescent="0.3">
      <c r="A299" s="505" t="s">
        <v>1784</v>
      </c>
      <c r="B299" s="506" t="s">
        <v>1542</v>
      </c>
      <c r="C299" s="506" t="s">
        <v>1543</v>
      </c>
      <c r="D299" s="506" t="s">
        <v>1742</v>
      </c>
      <c r="E299" s="506" t="s">
        <v>1743</v>
      </c>
      <c r="F299" s="510"/>
      <c r="G299" s="510"/>
      <c r="H299" s="510"/>
      <c r="I299" s="510"/>
      <c r="J299" s="510">
        <v>9</v>
      </c>
      <c r="K299" s="510">
        <v>21213</v>
      </c>
      <c r="L299" s="510">
        <v>1</v>
      </c>
      <c r="M299" s="510">
        <v>2357</v>
      </c>
      <c r="N299" s="510">
        <v>35</v>
      </c>
      <c r="O299" s="510">
        <v>82600</v>
      </c>
      <c r="P299" s="548">
        <v>3.893838683825956</v>
      </c>
      <c r="Q299" s="511">
        <v>2360</v>
      </c>
    </row>
    <row r="300" spans="1:17" ht="14.4" customHeight="1" x14ac:dyDescent="0.3">
      <c r="A300" s="505" t="s">
        <v>1784</v>
      </c>
      <c r="B300" s="506" t="s">
        <v>1542</v>
      </c>
      <c r="C300" s="506" t="s">
        <v>1543</v>
      </c>
      <c r="D300" s="506" t="s">
        <v>1744</v>
      </c>
      <c r="E300" s="506" t="s">
        <v>1745</v>
      </c>
      <c r="F300" s="510"/>
      <c r="G300" s="510"/>
      <c r="H300" s="510"/>
      <c r="I300" s="510"/>
      <c r="J300" s="510">
        <v>7</v>
      </c>
      <c r="K300" s="510">
        <v>43169</v>
      </c>
      <c r="L300" s="510">
        <v>1</v>
      </c>
      <c r="M300" s="510">
        <v>6167</v>
      </c>
      <c r="N300" s="510">
        <v>28</v>
      </c>
      <c r="O300" s="510">
        <v>172760</v>
      </c>
      <c r="P300" s="548">
        <v>4.0019458407653641</v>
      </c>
      <c r="Q300" s="511">
        <v>6170</v>
      </c>
    </row>
    <row r="301" spans="1:17" ht="14.4" customHeight="1" x14ac:dyDescent="0.3">
      <c r="A301" s="505" t="s">
        <v>1784</v>
      </c>
      <c r="B301" s="506" t="s">
        <v>1749</v>
      </c>
      <c r="C301" s="506" t="s">
        <v>1543</v>
      </c>
      <c r="D301" s="506" t="s">
        <v>1622</v>
      </c>
      <c r="E301" s="506" t="s">
        <v>1624</v>
      </c>
      <c r="F301" s="510"/>
      <c r="G301" s="510"/>
      <c r="H301" s="510"/>
      <c r="I301" s="510"/>
      <c r="J301" s="510"/>
      <c r="K301" s="510"/>
      <c r="L301" s="510"/>
      <c r="M301" s="510"/>
      <c r="N301" s="510">
        <v>5</v>
      </c>
      <c r="O301" s="510">
        <v>60</v>
      </c>
      <c r="P301" s="548"/>
      <c r="Q301" s="511">
        <v>12</v>
      </c>
    </row>
    <row r="302" spans="1:17" ht="14.4" customHeight="1" x14ac:dyDescent="0.3">
      <c r="A302" s="505" t="s">
        <v>1784</v>
      </c>
      <c r="B302" s="506" t="s">
        <v>1749</v>
      </c>
      <c r="C302" s="506" t="s">
        <v>1543</v>
      </c>
      <c r="D302" s="506" t="s">
        <v>1750</v>
      </c>
      <c r="E302" s="506" t="s">
        <v>1751</v>
      </c>
      <c r="F302" s="510"/>
      <c r="G302" s="510"/>
      <c r="H302" s="510"/>
      <c r="I302" s="510"/>
      <c r="J302" s="510"/>
      <c r="K302" s="510"/>
      <c r="L302" s="510"/>
      <c r="M302" s="510"/>
      <c r="N302" s="510">
        <v>1</v>
      </c>
      <c r="O302" s="510">
        <v>609</v>
      </c>
      <c r="P302" s="548"/>
      <c r="Q302" s="511">
        <v>609</v>
      </c>
    </row>
    <row r="303" spans="1:17" ht="14.4" customHeight="1" x14ac:dyDescent="0.3">
      <c r="A303" s="505" t="s">
        <v>1784</v>
      </c>
      <c r="B303" s="506" t="s">
        <v>1749</v>
      </c>
      <c r="C303" s="506" t="s">
        <v>1543</v>
      </c>
      <c r="D303" s="506" t="s">
        <v>1752</v>
      </c>
      <c r="E303" s="506" t="s">
        <v>1753</v>
      </c>
      <c r="F303" s="510"/>
      <c r="G303" s="510"/>
      <c r="H303" s="510"/>
      <c r="I303" s="510"/>
      <c r="J303" s="510"/>
      <c r="K303" s="510"/>
      <c r="L303" s="510"/>
      <c r="M303" s="510"/>
      <c r="N303" s="510">
        <v>12</v>
      </c>
      <c r="O303" s="510">
        <v>28740</v>
      </c>
      <c r="P303" s="548"/>
      <c r="Q303" s="511">
        <v>2395</v>
      </c>
    </row>
    <row r="304" spans="1:17" ht="14.4" customHeight="1" x14ac:dyDescent="0.3">
      <c r="A304" s="505" t="s">
        <v>1785</v>
      </c>
      <c r="B304" s="506" t="s">
        <v>1542</v>
      </c>
      <c r="C304" s="506" t="s">
        <v>1543</v>
      </c>
      <c r="D304" s="506" t="s">
        <v>1544</v>
      </c>
      <c r="E304" s="506" t="s">
        <v>1545</v>
      </c>
      <c r="F304" s="510"/>
      <c r="G304" s="510"/>
      <c r="H304" s="510"/>
      <c r="I304" s="510"/>
      <c r="J304" s="510">
        <v>1</v>
      </c>
      <c r="K304" s="510">
        <v>1483</v>
      </c>
      <c r="L304" s="510">
        <v>1</v>
      </c>
      <c r="M304" s="510">
        <v>1483</v>
      </c>
      <c r="N304" s="510"/>
      <c r="O304" s="510"/>
      <c r="P304" s="548"/>
      <c r="Q304" s="511"/>
    </row>
    <row r="305" spans="1:17" ht="14.4" customHeight="1" x14ac:dyDescent="0.3">
      <c r="A305" s="505" t="s">
        <v>1785</v>
      </c>
      <c r="B305" s="506" t="s">
        <v>1542</v>
      </c>
      <c r="C305" s="506" t="s">
        <v>1543</v>
      </c>
      <c r="D305" s="506" t="s">
        <v>1549</v>
      </c>
      <c r="E305" s="506" t="s">
        <v>1551</v>
      </c>
      <c r="F305" s="510">
        <v>1</v>
      </c>
      <c r="G305" s="510">
        <v>657</v>
      </c>
      <c r="H305" s="510"/>
      <c r="I305" s="510">
        <v>657</v>
      </c>
      <c r="J305" s="510"/>
      <c r="K305" s="510"/>
      <c r="L305" s="510"/>
      <c r="M305" s="510"/>
      <c r="N305" s="510"/>
      <c r="O305" s="510"/>
      <c r="P305" s="548"/>
      <c r="Q305" s="511"/>
    </row>
    <row r="306" spans="1:17" ht="14.4" customHeight="1" x14ac:dyDescent="0.3">
      <c r="A306" s="505" t="s">
        <v>1785</v>
      </c>
      <c r="B306" s="506" t="s">
        <v>1542</v>
      </c>
      <c r="C306" s="506" t="s">
        <v>1543</v>
      </c>
      <c r="D306" s="506" t="s">
        <v>1558</v>
      </c>
      <c r="E306" s="506" t="s">
        <v>1559</v>
      </c>
      <c r="F306" s="510">
        <v>2</v>
      </c>
      <c r="G306" s="510">
        <v>1684</v>
      </c>
      <c r="H306" s="510"/>
      <c r="I306" s="510">
        <v>842</v>
      </c>
      <c r="J306" s="510"/>
      <c r="K306" s="510"/>
      <c r="L306" s="510"/>
      <c r="M306" s="510"/>
      <c r="N306" s="510"/>
      <c r="O306" s="510"/>
      <c r="P306" s="548"/>
      <c r="Q306" s="511"/>
    </row>
    <row r="307" spans="1:17" ht="14.4" customHeight="1" x14ac:dyDescent="0.3">
      <c r="A307" s="505" t="s">
        <v>1785</v>
      </c>
      <c r="B307" s="506" t="s">
        <v>1542</v>
      </c>
      <c r="C307" s="506" t="s">
        <v>1543</v>
      </c>
      <c r="D307" s="506" t="s">
        <v>1558</v>
      </c>
      <c r="E307" s="506" t="s">
        <v>1560</v>
      </c>
      <c r="F307" s="510"/>
      <c r="G307" s="510"/>
      <c r="H307" s="510"/>
      <c r="I307" s="510"/>
      <c r="J307" s="510">
        <v>2</v>
      </c>
      <c r="K307" s="510">
        <v>1686</v>
      </c>
      <c r="L307" s="510">
        <v>1</v>
      </c>
      <c r="M307" s="510">
        <v>843</v>
      </c>
      <c r="N307" s="510">
        <v>2</v>
      </c>
      <c r="O307" s="510">
        <v>1686</v>
      </c>
      <c r="P307" s="548">
        <v>1</v>
      </c>
      <c r="Q307" s="511">
        <v>843</v>
      </c>
    </row>
    <row r="308" spans="1:17" ht="14.4" customHeight="1" x14ac:dyDescent="0.3">
      <c r="A308" s="505" t="s">
        <v>1785</v>
      </c>
      <c r="B308" s="506" t="s">
        <v>1542</v>
      </c>
      <c r="C308" s="506" t="s">
        <v>1543</v>
      </c>
      <c r="D308" s="506" t="s">
        <v>1564</v>
      </c>
      <c r="E308" s="506" t="s">
        <v>1565</v>
      </c>
      <c r="F308" s="510"/>
      <c r="G308" s="510"/>
      <c r="H308" s="510"/>
      <c r="I308" s="510"/>
      <c r="J308" s="510">
        <v>1</v>
      </c>
      <c r="K308" s="510">
        <v>814</v>
      </c>
      <c r="L308" s="510">
        <v>1</v>
      </c>
      <c r="M308" s="510">
        <v>814</v>
      </c>
      <c r="N308" s="510"/>
      <c r="O308" s="510"/>
      <c r="P308" s="548"/>
      <c r="Q308" s="511"/>
    </row>
    <row r="309" spans="1:17" ht="14.4" customHeight="1" x14ac:dyDescent="0.3">
      <c r="A309" s="505" t="s">
        <v>1785</v>
      </c>
      <c r="B309" s="506" t="s">
        <v>1542</v>
      </c>
      <c r="C309" s="506" t="s">
        <v>1543</v>
      </c>
      <c r="D309" s="506" t="s">
        <v>1567</v>
      </c>
      <c r="E309" s="506" t="s">
        <v>1568</v>
      </c>
      <c r="F309" s="510"/>
      <c r="G309" s="510"/>
      <c r="H309" s="510"/>
      <c r="I309" s="510"/>
      <c r="J309" s="510">
        <v>1</v>
      </c>
      <c r="K309" s="510">
        <v>814</v>
      </c>
      <c r="L309" s="510">
        <v>1</v>
      </c>
      <c r="M309" s="510">
        <v>814</v>
      </c>
      <c r="N309" s="510"/>
      <c r="O309" s="510"/>
      <c r="P309" s="548"/>
      <c r="Q309" s="511"/>
    </row>
    <row r="310" spans="1:17" ht="14.4" customHeight="1" x14ac:dyDescent="0.3">
      <c r="A310" s="505" t="s">
        <v>1785</v>
      </c>
      <c r="B310" s="506" t="s">
        <v>1542</v>
      </c>
      <c r="C310" s="506" t="s">
        <v>1543</v>
      </c>
      <c r="D310" s="506" t="s">
        <v>1570</v>
      </c>
      <c r="E310" s="506" t="s">
        <v>1571</v>
      </c>
      <c r="F310" s="510">
        <v>4</v>
      </c>
      <c r="G310" s="510">
        <v>672</v>
      </c>
      <c r="H310" s="510"/>
      <c r="I310" s="510">
        <v>168</v>
      </c>
      <c r="J310" s="510"/>
      <c r="K310" s="510"/>
      <c r="L310" s="510"/>
      <c r="M310" s="510"/>
      <c r="N310" s="510"/>
      <c r="O310" s="510"/>
      <c r="P310" s="548"/>
      <c r="Q310" s="511"/>
    </row>
    <row r="311" spans="1:17" ht="14.4" customHeight="1" x14ac:dyDescent="0.3">
      <c r="A311" s="505" t="s">
        <v>1785</v>
      </c>
      <c r="B311" s="506" t="s">
        <v>1542</v>
      </c>
      <c r="C311" s="506" t="s">
        <v>1543</v>
      </c>
      <c r="D311" s="506" t="s">
        <v>1570</v>
      </c>
      <c r="E311" s="506" t="s">
        <v>1572</v>
      </c>
      <c r="F311" s="510">
        <v>7</v>
      </c>
      <c r="G311" s="510">
        <v>1176</v>
      </c>
      <c r="H311" s="510">
        <v>7</v>
      </c>
      <c r="I311" s="510">
        <v>168</v>
      </c>
      <c r="J311" s="510">
        <v>1</v>
      </c>
      <c r="K311" s="510">
        <v>168</v>
      </c>
      <c r="L311" s="510">
        <v>1</v>
      </c>
      <c r="M311" s="510">
        <v>168</v>
      </c>
      <c r="N311" s="510">
        <v>2</v>
      </c>
      <c r="O311" s="510">
        <v>336</v>
      </c>
      <c r="P311" s="548">
        <v>2</v>
      </c>
      <c r="Q311" s="511">
        <v>168</v>
      </c>
    </row>
    <row r="312" spans="1:17" ht="14.4" customHeight="1" x14ac:dyDescent="0.3">
      <c r="A312" s="505" t="s">
        <v>1785</v>
      </c>
      <c r="B312" s="506" t="s">
        <v>1542</v>
      </c>
      <c r="C312" s="506" t="s">
        <v>1543</v>
      </c>
      <c r="D312" s="506" t="s">
        <v>1573</v>
      </c>
      <c r="E312" s="506" t="s">
        <v>1574</v>
      </c>
      <c r="F312" s="510">
        <v>5</v>
      </c>
      <c r="G312" s="510">
        <v>870</v>
      </c>
      <c r="H312" s="510"/>
      <c r="I312" s="510">
        <v>174</v>
      </c>
      <c r="J312" s="510"/>
      <c r="K312" s="510"/>
      <c r="L312" s="510"/>
      <c r="M312" s="510"/>
      <c r="N312" s="510"/>
      <c r="O312" s="510"/>
      <c r="P312" s="548"/>
      <c r="Q312" s="511"/>
    </row>
    <row r="313" spans="1:17" ht="14.4" customHeight="1" x14ac:dyDescent="0.3">
      <c r="A313" s="505" t="s">
        <v>1785</v>
      </c>
      <c r="B313" s="506" t="s">
        <v>1542</v>
      </c>
      <c r="C313" s="506" t="s">
        <v>1543</v>
      </c>
      <c r="D313" s="506" t="s">
        <v>1573</v>
      </c>
      <c r="E313" s="506" t="s">
        <v>1575</v>
      </c>
      <c r="F313" s="510">
        <v>7</v>
      </c>
      <c r="G313" s="510">
        <v>1218</v>
      </c>
      <c r="H313" s="510">
        <v>7</v>
      </c>
      <c r="I313" s="510">
        <v>174</v>
      </c>
      <c r="J313" s="510">
        <v>1</v>
      </c>
      <c r="K313" s="510">
        <v>174</v>
      </c>
      <c r="L313" s="510">
        <v>1</v>
      </c>
      <c r="M313" s="510">
        <v>174</v>
      </c>
      <c r="N313" s="510">
        <v>1</v>
      </c>
      <c r="O313" s="510">
        <v>174</v>
      </c>
      <c r="P313" s="548">
        <v>1</v>
      </c>
      <c r="Q313" s="511">
        <v>174</v>
      </c>
    </row>
    <row r="314" spans="1:17" ht="14.4" customHeight="1" x14ac:dyDescent="0.3">
      <c r="A314" s="505" t="s">
        <v>1785</v>
      </c>
      <c r="B314" s="506" t="s">
        <v>1542</v>
      </c>
      <c r="C314" s="506" t="s">
        <v>1543</v>
      </c>
      <c r="D314" s="506" t="s">
        <v>1576</v>
      </c>
      <c r="E314" s="506" t="s">
        <v>1578</v>
      </c>
      <c r="F314" s="510">
        <v>1</v>
      </c>
      <c r="G314" s="510">
        <v>352</v>
      </c>
      <c r="H314" s="510"/>
      <c r="I314" s="510">
        <v>352</v>
      </c>
      <c r="J314" s="510"/>
      <c r="K314" s="510"/>
      <c r="L314" s="510"/>
      <c r="M314" s="510"/>
      <c r="N314" s="510">
        <v>1</v>
      </c>
      <c r="O314" s="510">
        <v>352</v>
      </c>
      <c r="P314" s="548"/>
      <c r="Q314" s="511">
        <v>352</v>
      </c>
    </row>
    <row r="315" spans="1:17" ht="14.4" customHeight="1" x14ac:dyDescent="0.3">
      <c r="A315" s="505" t="s">
        <v>1785</v>
      </c>
      <c r="B315" s="506" t="s">
        <v>1542</v>
      </c>
      <c r="C315" s="506" t="s">
        <v>1543</v>
      </c>
      <c r="D315" s="506" t="s">
        <v>1746</v>
      </c>
      <c r="E315" s="506" t="s">
        <v>1748</v>
      </c>
      <c r="F315" s="510">
        <v>2</v>
      </c>
      <c r="G315" s="510">
        <v>2076</v>
      </c>
      <c r="H315" s="510"/>
      <c r="I315" s="510">
        <v>1038</v>
      </c>
      <c r="J315" s="510"/>
      <c r="K315" s="510"/>
      <c r="L315" s="510"/>
      <c r="M315" s="510"/>
      <c r="N315" s="510"/>
      <c r="O315" s="510"/>
      <c r="P315" s="548"/>
      <c r="Q315" s="511"/>
    </row>
    <row r="316" spans="1:17" ht="14.4" customHeight="1" x14ac:dyDescent="0.3">
      <c r="A316" s="505" t="s">
        <v>1785</v>
      </c>
      <c r="B316" s="506" t="s">
        <v>1542</v>
      </c>
      <c r="C316" s="506" t="s">
        <v>1543</v>
      </c>
      <c r="D316" s="506" t="s">
        <v>1579</v>
      </c>
      <c r="E316" s="506" t="s">
        <v>1581</v>
      </c>
      <c r="F316" s="510"/>
      <c r="G316" s="510"/>
      <c r="H316" s="510"/>
      <c r="I316" s="510"/>
      <c r="J316" s="510"/>
      <c r="K316" s="510"/>
      <c r="L316" s="510"/>
      <c r="M316" s="510"/>
      <c r="N316" s="510">
        <v>1</v>
      </c>
      <c r="O316" s="510">
        <v>190</v>
      </c>
      <c r="P316" s="548"/>
      <c r="Q316" s="511">
        <v>190</v>
      </c>
    </row>
    <row r="317" spans="1:17" ht="14.4" customHeight="1" x14ac:dyDescent="0.3">
      <c r="A317" s="505" t="s">
        <v>1785</v>
      </c>
      <c r="B317" s="506" t="s">
        <v>1542</v>
      </c>
      <c r="C317" s="506" t="s">
        <v>1543</v>
      </c>
      <c r="D317" s="506" t="s">
        <v>1586</v>
      </c>
      <c r="E317" s="506" t="s">
        <v>1588</v>
      </c>
      <c r="F317" s="510">
        <v>1</v>
      </c>
      <c r="G317" s="510">
        <v>549</v>
      </c>
      <c r="H317" s="510">
        <v>1</v>
      </c>
      <c r="I317" s="510">
        <v>549</v>
      </c>
      <c r="J317" s="510">
        <v>1</v>
      </c>
      <c r="K317" s="510">
        <v>549</v>
      </c>
      <c r="L317" s="510">
        <v>1</v>
      </c>
      <c r="M317" s="510">
        <v>549</v>
      </c>
      <c r="N317" s="510"/>
      <c r="O317" s="510"/>
      <c r="P317" s="548"/>
      <c r="Q317" s="511"/>
    </row>
    <row r="318" spans="1:17" ht="14.4" customHeight="1" x14ac:dyDescent="0.3">
      <c r="A318" s="505" t="s">
        <v>1785</v>
      </c>
      <c r="B318" s="506" t="s">
        <v>1542</v>
      </c>
      <c r="C318" s="506" t="s">
        <v>1543</v>
      </c>
      <c r="D318" s="506" t="s">
        <v>1595</v>
      </c>
      <c r="E318" s="506" t="s">
        <v>1596</v>
      </c>
      <c r="F318" s="510"/>
      <c r="G318" s="510"/>
      <c r="H318" s="510"/>
      <c r="I318" s="510"/>
      <c r="J318" s="510">
        <v>1</v>
      </c>
      <c r="K318" s="510">
        <v>678</v>
      </c>
      <c r="L318" s="510">
        <v>1</v>
      </c>
      <c r="M318" s="510">
        <v>678</v>
      </c>
      <c r="N318" s="510"/>
      <c r="O318" s="510"/>
      <c r="P318" s="548"/>
      <c r="Q318" s="511"/>
    </row>
    <row r="319" spans="1:17" ht="14.4" customHeight="1" x14ac:dyDescent="0.3">
      <c r="A319" s="505" t="s">
        <v>1785</v>
      </c>
      <c r="B319" s="506" t="s">
        <v>1542</v>
      </c>
      <c r="C319" s="506" t="s">
        <v>1543</v>
      </c>
      <c r="D319" s="506" t="s">
        <v>1598</v>
      </c>
      <c r="E319" s="506" t="s">
        <v>1600</v>
      </c>
      <c r="F319" s="510">
        <v>1</v>
      </c>
      <c r="G319" s="510">
        <v>513</v>
      </c>
      <c r="H319" s="510">
        <v>1</v>
      </c>
      <c r="I319" s="510">
        <v>513</v>
      </c>
      <c r="J319" s="510">
        <v>1</v>
      </c>
      <c r="K319" s="510">
        <v>513</v>
      </c>
      <c r="L319" s="510">
        <v>1</v>
      </c>
      <c r="M319" s="510">
        <v>513</v>
      </c>
      <c r="N319" s="510"/>
      <c r="O319" s="510"/>
      <c r="P319" s="548"/>
      <c r="Q319" s="511"/>
    </row>
    <row r="320" spans="1:17" ht="14.4" customHeight="1" x14ac:dyDescent="0.3">
      <c r="A320" s="505" t="s">
        <v>1785</v>
      </c>
      <c r="B320" s="506" t="s">
        <v>1542</v>
      </c>
      <c r="C320" s="506" t="s">
        <v>1543</v>
      </c>
      <c r="D320" s="506" t="s">
        <v>1601</v>
      </c>
      <c r="E320" s="506" t="s">
        <v>1602</v>
      </c>
      <c r="F320" s="510">
        <v>1</v>
      </c>
      <c r="G320" s="510">
        <v>423</v>
      </c>
      <c r="H320" s="510">
        <v>1</v>
      </c>
      <c r="I320" s="510">
        <v>423</v>
      </c>
      <c r="J320" s="510">
        <v>1</v>
      </c>
      <c r="K320" s="510">
        <v>423</v>
      </c>
      <c r="L320" s="510">
        <v>1</v>
      </c>
      <c r="M320" s="510">
        <v>423</v>
      </c>
      <c r="N320" s="510"/>
      <c r="O320" s="510"/>
      <c r="P320" s="548"/>
      <c r="Q320" s="511"/>
    </row>
    <row r="321" spans="1:17" ht="14.4" customHeight="1" x14ac:dyDescent="0.3">
      <c r="A321" s="505" t="s">
        <v>1785</v>
      </c>
      <c r="B321" s="506" t="s">
        <v>1542</v>
      </c>
      <c r="C321" s="506" t="s">
        <v>1543</v>
      </c>
      <c r="D321" s="506" t="s">
        <v>1604</v>
      </c>
      <c r="E321" s="506" t="s">
        <v>1605</v>
      </c>
      <c r="F321" s="510"/>
      <c r="G321" s="510"/>
      <c r="H321" s="510"/>
      <c r="I321" s="510"/>
      <c r="J321" s="510">
        <v>1</v>
      </c>
      <c r="K321" s="510">
        <v>349</v>
      </c>
      <c r="L321" s="510">
        <v>1</v>
      </c>
      <c r="M321" s="510">
        <v>349</v>
      </c>
      <c r="N321" s="510"/>
      <c r="O321" s="510"/>
      <c r="P321" s="548"/>
      <c r="Q321" s="511"/>
    </row>
    <row r="322" spans="1:17" ht="14.4" customHeight="1" x14ac:dyDescent="0.3">
      <c r="A322" s="505" t="s">
        <v>1785</v>
      </c>
      <c r="B322" s="506" t="s">
        <v>1542</v>
      </c>
      <c r="C322" s="506" t="s">
        <v>1543</v>
      </c>
      <c r="D322" s="506" t="s">
        <v>1607</v>
      </c>
      <c r="E322" s="506" t="s">
        <v>1608</v>
      </c>
      <c r="F322" s="510">
        <v>2</v>
      </c>
      <c r="G322" s="510">
        <v>442</v>
      </c>
      <c r="H322" s="510"/>
      <c r="I322" s="510">
        <v>221</v>
      </c>
      <c r="J322" s="510"/>
      <c r="K322" s="510"/>
      <c r="L322" s="510"/>
      <c r="M322" s="510"/>
      <c r="N322" s="510"/>
      <c r="O322" s="510"/>
      <c r="P322" s="548"/>
      <c r="Q322" s="511"/>
    </row>
    <row r="323" spans="1:17" ht="14.4" customHeight="1" x14ac:dyDescent="0.3">
      <c r="A323" s="505" t="s">
        <v>1785</v>
      </c>
      <c r="B323" s="506" t="s">
        <v>1542</v>
      </c>
      <c r="C323" s="506" t="s">
        <v>1543</v>
      </c>
      <c r="D323" s="506" t="s">
        <v>1613</v>
      </c>
      <c r="E323" s="506" t="s">
        <v>1614</v>
      </c>
      <c r="F323" s="510"/>
      <c r="G323" s="510"/>
      <c r="H323" s="510"/>
      <c r="I323" s="510"/>
      <c r="J323" s="510"/>
      <c r="K323" s="510"/>
      <c r="L323" s="510"/>
      <c r="M323" s="510"/>
      <c r="N323" s="510">
        <v>1</v>
      </c>
      <c r="O323" s="510">
        <v>239</v>
      </c>
      <c r="P323" s="548"/>
      <c r="Q323" s="511">
        <v>239</v>
      </c>
    </row>
    <row r="324" spans="1:17" ht="14.4" customHeight="1" x14ac:dyDescent="0.3">
      <c r="A324" s="505" t="s">
        <v>1785</v>
      </c>
      <c r="B324" s="506" t="s">
        <v>1542</v>
      </c>
      <c r="C324" s="506" t="s">
        <v>1543</v>
      </c>
      <c r="D324" s="506" t="s">
        <v>1619</v>
      </c>
      <c r="E324" s="506" t="s">
        <v>1621</v>
      </c>
      <c r="F324" s="510"/>
      <c r="G324" s="510"/>
      <c r="H324" s="510"/>
      <c r="I324" s="510"/>
      <c r="J324" s="510">
        <v>2</v>
      </c>
      <c r="K324" s="510">
        <v>624</v>
      </c>
      <c r="L324" s="510">
        <v>1</v>
      </c>
      <c r="M324" s="510">
        <v>312</v>
      </c>
      <c r="N324" s="510"/>
      <c r="O324" s="510"/>
      <c r="P324" s="548"/>
      <c r="Q324" s="511"/>
    </row>
    <row r="325" spans="1:17" ht="14.4" customHeight="1" x14ac:dyDescent="0.3">
      <c r="A325" s="505" t="s">
        <v>1785</v>
      </c>
      <c r="B325" s="506" t="s">
        <v>1542</v>
      </c>
      <c r="C325" s="506" t="s">
        <v>1543</v>
      </c>
      <c r="D325" s="506" t="s">
        <v>1625</v>
      </c>
      <c r="E325" s="506" t="s">
        <v>1627</v>
      </c>
      <c r="F325" s="510"/>
      <c r="G325" s="510"/>
      <c r="H325" s="510"/>
      <c r="I325" s="510"/>
      <c r="J325" s="510">
        <v>1</v>
      </c>
      <c r="K325" s="510">
        <v>17</v>
      </c>
      <c r="L325" s="510">
        <v>1</v>
      </c>
      <c r="M325" s="510">
        <v>17</v>
      </c>
      <c r="N325" s="510">
        <v>1</v>
      </c>
      <c r="O325" s="510">
        <v>17</v>
      </c>
      <c r="P325" s="548">
        <v>1</v>
      </c>
      <c r="Q325" s="511">
        <v>17</v>
      </c>
    </row>
    <row r="326" spans="1:17" ht="14.4" customHeight="1" x14ac:dyDescent="0.3">
      <c r="A326" s="505" t="s">
        <v>1785</v>
      </c>
      <c r="B326" s="506" t="s">
        <v>1542</v>
      </c>
      <c r="C326" s="506" t="s">
        <v>1543</v>
      </c>
      <c r="D326" s="506" t="s">
        <v>1630</v>
      </c>
      <c r="E326" s="506" t="s">
        <v>1631</v>
      </c>
      <c r="F326" s="510">
        <v>32</v>
      </c>
      <c r="G326" s="510">
        <v>11200</v>
      </c>
      <c r="H326" s="510">
        <v>10.666666666666666</v>
      </c>
      <c r="I326" s="510">
        <v>350</v>
      </c>
      <c r="J326" s="510">
        <v>3</v>
      </c>
      <c r="K326" s="510">
        <v>1050</v>
      </c>
      <c r="L326" s="510">
        <v>1</v>
      </c>
      <c r="M326" s="510">
        <v>350</v>
      </c>
      <c r="N326" s="510">
        <v>3</v>
      </c>
      <c r="O326" s="510">
        <v>1050</v>
      </c>
      <c r="P326" s="548">
        <v>1</v>
      </c>
      <c r="Q326" s="511">
        <v>350</v>
      </c>
    </row>
    <row r="327" spans="1:17" ht="14.4" customHeight="1" x14ac:dyDescent="0.3">
      <c r="A327" s="505" t="s">
        <v>1785</v>
      </c>
      <c r="B327" s="506" t="s">
        <v>1542</v>
      </c>
      <c r="C327" s="506" t="s">
        <v>1543</v>
      </c>
      <c r="D327" s="506" t="s">
        <v>1639</v>
      </c>
      <c r="E327" s="506" t="s">
        <v>1640</v>
      </c>
      <c r="F327" s="510"/>
      <c r="G327" s="510"/>
      <c r="H327" s="510"/>
      <c r="I327" s="510"/>
      <c r="J327" s="510"/>
      <c r="K327" s="510"/>
      <c r="L327" s="510"/>
      <c r="M327" s="510"/>
      <c r="N327" s="510">
        <v>1</v>
      </c>
      <c r="O327" s="510">
        <v>295</v>
      </c>
      <c r="P327" s="548"/>
      <c r="Q327" s="511">
        <v>295</v>
      </c>
    </row>
    <row r="328" spans="1:17" ht="14.4" customHeight="1" x14ac:dyDescent="0.3">
      <c r="A328" s="505" t="s">
        <v>1785</v>
      </c>
      <c r="B328" s="506" t="s">
        <v>1542</v>
      </c>
      <c r="C328" s="506" t="s">
        <v>1543</v>
      </c>
      <c r="D328" s="506" t="s">
        <v>1641</v>
      </c>
      <c r="E328" s="506" t="s">
        <v>1642</v>
      </c>
      <c r="F328" s="510">
        <v>1</v>
      </c>
      <c r="G328" s="510">
        <v>209</v>
      </c>
      <c r="H328" s="510">
        <v>1</v>
      </c>
      <c r="I328" s="510">
        <v>209</v>
      </c>
      <c r="J328" s="510">
        <v>1</v>
      </c>
      <c r="K328" s="510">
        <v>209</v>
      </c>
      <c r="L328" s="510">
        <v>1</v>
      </c>
      <c r="M328" s="510">
        <v>209</v>
      </c>
      <c r="N328" s="510"/>
      <c r="O328" s="510"/>
      <c r="P328" s="548"/>
      <c r="Q328" s="511"/>
    </row>
    <row r="329" spans="1:17" ht="14.4" customHeight="1" x14ac:dyDescent="0.3">
      <c r="A329" s="505" t="s">
        <v>1785</v>
      </c>
      <c r="B329" s="506" t="s">
        <v>1542</v>
      </c>
      <c r="C329" s="506" t="s">
        <v>1543</v>
      </c>
      <c r="D329" s="506" t="s">
        <v>1644</v>
      </c>
      <c r="E329" s="506" t="s">
        <v>1645</v>
      </c>
      <c r="F329" s="510">
        <v>4</v>
      </c>
      <c r="G329" s="510">
        <v>160</v>
      </c>
      <c r="H329" s="510"/>
      <c r="I329" s="510">
        <v>40</v>
      </c>
      <c r="J329" s="510"/>
      <c r="K329" s="510"/>
      <c r="L329" s="510"/>
      <c r="M329" s="510"/>
      <c r="N329" s="510"/>
      <c r="O329" s="510"/>
      <c r="P329" s="548"/>
      <c r="Q329" s="511"/>
    </row>
    <row r="330" spans="1:17" ht="14.4" customHeight="1" x14ac:dyDescent="0.3">
      <c r="A330" s="505" t="s">
        <v>1785</v>
      </c>
      <c r="B330" s="506" t="s">
        <v>1542</v>
      </c>
      <c r="C330" s="506" t="s">
        <v>1543</v>
      </c>
      <c r="D330" s="506" t="s">
        <v>1644</v>
      </c>
      <c r="E330" s="506" t="s">
        <v>1646</v>
      </c>
      <c r="F330" s="510">
        <v>6</v>
      </c>
      <c r="G330" s="510">
        <v>240</v>
      </c>
      <c r="H330" s="510">
        <v>6</v>
      </c>
      <c r="I330" s="510">
        <v>40</v>
      </c>
      <c r="J330" s="510">
        <v>1</v>
      </c>
      <c r="K330" s="510">
        <v>40</v>
      </c>
      <c r="L330" s="510">
        <v>1</v>
      </c>
      <c r="M330" s="510">
        <v>40</v>
      </c>
      <c r="N330" s="510">
        <v>1</v>
      </c>
      <c r="O330" s="510">
        <v>40</v>
      </c>
      <c r="P330" s="548">
        <v>1</v>
      </c>
      <c r="Q330" s="511">
        <v>40</v>
      </c>
    </row>
    <row r="331" spans="1:17" ht="14.4" customHeight="1" x14ac:dyDescent="0.3">
      <c r="A331" s="505" t="s">
        <v>1785</v>
      </c>
      <c r="B331" s="506" t="s">
        <v>1542</v>
      </c>
      <c r="C331" s="506" t="s">
        <v>1543</v>
      </c>
      <c r="D331" s="506" t="s">
        <v>1650</v>
      </c>
      <c r="E331" s="506" t="s">
        <v>1651</v>
      </c>
      <c r="F331" s="510">
        <v>4</v>
      </c>
      <c r="G331" s="510">
        <v>684</v>
      </c>
      <c r="H331" s="510">
        <v>4</v>
      </c>
      <c r="I331" s="510">
        <v>171</v>
      </c>
      <c r="J331" s="510">
        <v>1</v>
      </c>
      <c r="K331" s="510">
        <v>171</v>
      </c>
      <c r="L331" s="510">
        <v>1</v>
      </c>
      <c r="M331" s="510">
        <v>171</v>
      </c>
      <c r="N331" s="510"/>
      <c r="O331" s="510"/>
      <c r="P331" s="548"/>
      <c r="Q331" s="511"/>
    </row>
    <row r="332" spans="1:17" ht="14.4" customHeight="1" x14ac:dyDescent="0.3">
      <c r="A332" s="505" t="s">
        <v>1785</v>
      </c>
      <c r="B332" s="506" t="s">
        <v>1542</v>
      </c>
      <c r="C332" s="506" t="s">
        <v>1543</v>
      </c>
      <c r="D332" s="506" t="s">
        <v>1650</v>
      </c>
      <c r="E332" s="506" t="s">
        <v>1652</v>
      </c>
      <c r="F332" s="510">
        <v>7</v>
      </c>
      <c r="G332" s="510">
        <v>1197</v>
      </c>
      <c r="H332" s="510">
        <v>7</v>
      </c>
      <c r="I332" s="510">
        <v>171</v>
      </c>
      <c r="J332" s="510">
        <v>1</v>
      </c>
      <c r="K332" s="510">
        <v>171</v>
      </c>
      <c r="L332" s="510">
        <v>1</v>
      </c>
      <c r="M332" s="510">
        <v>171</v>
      </c>
      <c r="N332" s="510">
        <v>2</v>
      </c>
      <c r="O332" s="510">
        <v>342</v>
      </c>
      <c r="P332" s="548">
        <v>2</v>
      </c>
      <c r="Q332" s="511">
        <v>171</v>
      </c>
    </row>
    <row r="333" spans="1:17" ht="14.4" customHeight="1" x14ac:dyDescent="0.3">
      <c r="A333" s="505" t="s">
        <v>1785</v>
      </c>
      <c r="B333" s="506" t="s">
        <v>1542</v>
      </c>
      <c r="C333" s="506" t="s">
        <v>1543</v>
      </c>
      <c r="D333" s="506" t="s">
        <v>1653</v>
      </c>
      <c r="E333" s="506" t="s">
        <v>1655</v>
      </c>
      <c r="F333" s="510"/>
      <c r="G333" s="510"/>
      <c r="H333" s="510"/>
      <c r="I333" s="510"/>
      <c r="J333" s="510"/>
      <c r="K333" s="510"/>
      <c r="L333" s="510"/>
      <c r="M333" s="510"/>
      <c r="N333" s="510">
        <v>1</v>
      </c>
      <c r="O333" s="510">
        <v>327</v>
      </c>
      <c r="P333" s="548"/>
      <c r="Q333" s="511">
        <v>327</v>
      </c>
    </row>
    <row r="334" spans="1:17" ht="14.4" customHeight="1" x14ac:dyDescent="0.3">
      <c r="A334" s="505" t="s">
        <v>1785</v>
      </c>
      <c r="B334" s="506" t="s">
        <v>1542</v>
      </c>
      <c r="C334" s="506" t="s">
        <v>1543</v>
      </c>
      <c r="D334" s="506" t="s">
        <v>1659</v>
      </c>
      <c r="E334" s="506" t="s">
        <v>1660</v>
      </c>
      <c r="F334" s="510">
        <v>1</v>
      </c>
      <c r="G334" s="510">
        <v>350</v>
      </c>
      <c r="H334" s="510">
        <v>1</v>
      </c>
      <c r="I334" s="510">
        <v>350</v>
      </c>
      <c r="J334" s="510">
        <v>1</v>
      </c>
      <c r="K334" s="510">
        <v>350</v>
      </c>
      <c r="L334" s="510">
        <v>1</v>
      </c>
      <c r="M334" s="510">
        <v>350</v>
      </c>
      <c r="N334" s="510"/>
      <c r="O334" s="510"/>
      <c r="P334" s="548"/>
      <c r="Q334" s="511"/>
    </row>
    <row r="335" spans="1:17" ht="14.4" customHeight="1" x14ac:dyDescent="0.3">
      <c r="A335" s="505" t="s">
        <v>1785</v>
      </c>
      <c r="B335" s="506" t="s">
        <v>1542</v>
      </c>
      <c r="C335" s="506" t="s">
        <v>1543</v>
      </c>
      <c r="D335" s="506" t="s">
        <v>1659</v>
      </c>
      <c r="E335" s="506" t="s">
        <v>1661</v>
      </c>
      <c r="F335" s="510">
        <v>1</v>
      </c>
      <c r="G335" s="510">
        <v>350</v>
      </c>
      <c r="H335" s="510">
        <v>1</v>
      </c>
      <c r="I335" s="510">
        <v>350</v>
      </c>
      <c r="J335" s="510">
        <v>1</v>
      </c>
      <c r="K335" s="510">
        <v>350</v>
      </c>
      <c r="L335" s="510">
        <v>1</v>
      </c>
      <c r="M335" s="510">
        <v>350</v>
      </c>
      <c r="N335" s="510">
        <v>1</v>
      </c>
      <c r="O335" s="510">
        <v>350</v>
      </c>
      <c r="P335" s="548">
        <v>1</v>
      </c>
      <c r="Q335" s="511">
        <v>350</v>
      </c>
    </row>
    <row r="336" spans="1:17" ht="14.4" customHeight="1" x14ac:dyDescent="0.3">
      <c r="A336" s="505" t="s">
        <v>1785</v>
      </c>
      <c r="B336" s="506" t="s">
        <v>1542</v>
      </c>
      <c r="C336" s="506" t="s">
        <v>1543</v>
      </c>
      <c r="D336" s="506" t="s">
        <v>1662</v>
      </c>
      <c r="E336" s="506" t="s">
        <v>1663</v>
      </c>
      <c r="F336" s="510">
        <v>4</v>
      </c>
      <c r="G336" s="510">
        <v>696</v>
      </c>
      <c r="H336" s="510"/>
      <c r="I336" s="510">
        <v>174</v>
      </c>
      <c r="J336" s="510"/>
      <c r="K336" s="510"/>
      <c r="L336" s="510"/>
      <c r="M336" s="510"/>
      <c r="N336" s="510"/>
      <c r="O336" s="510"/>
      <c r="P336" s="548"/>
      <c r="Q336" s="511"/>
    </row>
    <row r="337" spans="1:17" ht="14.4" customHeight="1" x14ac:dyDescent="0.3">
      <c r="A337" s="505" t="s">
        <v>1785</v>
      </c>
      <c r="B337" s="506" t="s">
        <v>1542</v>
      </c>
      <c r="C337" s="506" t="s">
        <v>1543</v>
      </c>
      <c r="D337" s="506" t="s">
        <v>1662</v>
      </c>
      <c r="E337" s="506" t="s">
        <v>1664</v>
      </c>
      <c r="F337" s="510">
        <v>7</v>
      </c>
      <c r="G337" s="510">
        <v>1218</v>
      </c>
      <c r="H337" s="510">
        <v>7</v>
      </c>
      <c r="I337" s="510">
        <v>174</v>
      </c>
      <c r="J337" s="510">
        <v>1</v>
      </c>
      <c r="K337" s="510">
        <v>174</v>
      </c>
      <c r="L337" s="510">
        <v>1</v>
      </c>
      <c r="M337" s="510">
        <v>174</v>
      </c>
      <c r="N337" s="510">
        <v>2</v>
      </c>
      <c r="O337" s="510">
        <v>348</v>
      </c>
      <c r="P337" s="548">
        <v>2</v>
      </c>
      <c r="Q337" s="511">
        <v>174</v>
      </c>
    </row>
    <row r="338" spans="1:17" ht="14.4" customHeight="1" x14ac:dyDescent="0.3">
      <c r="A338" s="505" t="s">
        <v>1785</v>
      </c>
      <c r="B338" s="506" t="s">
        <v>1542</v>
      </c>
      <c r="C338" s="506" t="s">
        <v>1543</v>
      </c>
      <c r="D338" s="506" t="s">
        <v>1665</v>
      </c>
      <c r="E338" s="506" t="s">
        <v>1666</v>
      </c>
      <c r="F338" s="510"/>
      <c r="G338" s="510"/>
      <c r="H338" s="510"/>
      <c r="I338" s="510"/>
      <c r="J338" s="510">
        <v>4</v>
      </c>
      <c r="K338" s="510">
        <v>1604</v>
      </c>
      <c r="L338" s="510">
        <v>1</v>
      </c>
      <c r="M338" s="510">
        <v>401</v>
      </c>
      <c r="N338" s="510">
        <v>4</v>
      </c>
      <c r="O338" s="510">
        <v>1604</v>
      </c>
      <c r="P338" s="548">
        <v>1</v>
      </c>
      <c r="Q338" s="511">
        <v>401</v>
      </c>
    </row>
    <row r="339" spans="1:17" ht="14.4" customHeight="1" x14ac:dyDescent="0.3">
      <c r="A339" s="505" t="s">
        <v>1785</v>
      </c>
      <c r="B339" s="506" t="s">
        <v>1542</v>
      </c>
      <c r="C339" s="506" t="s">
        <v>1543</v>
      </c>
      <c r="D339" s="506" t="s">
        <v>1679</v>
      </c>
      <c r="E339" s="506" t="s">
        <v>1681</v>
      </c>
      <c r="F339" s="510"/>
      <c r="G339" s="510"/>
      <c r="H339" s="510"/>
      <c r="I339" s="510"/>
      <c r="J339" s="510">
        <v>1</v>
      </c>
      <c r="K339" s="510">
        <v>678</v>
      </c>
      <c r="L339" s="510">
        <v>1</v>
      </c>
      <c r="M339" s="510">
        <v>678</v>
      </c>
      <c r="N339" s="510"/>
      <c r="O339" s="510"/>
      <c r="P339" s="548"/>
      <c r="Q339" s="511"/>
    </row>
    <row r="340" spans="1:17" ht="14.4" customHeight="1" x14ac:dyDescent="0.3">
      <c r="A340" s="505" t="s">
        <v>1785</v>
      </c>
      <c r="B340" s="506" t="s">
        <v>1542</v>
      </c>
      <c r="C340" s="506" t="s">
        <v>1543</v>
      </c>
      <c r="D340" s="506" t="s">
        <v>1685</v>
      </c>
      <c r="E340" s="506" t="s">
        <v>1687</v>
      </c>
      <c r="F340" s="510">
        <v>1</v>
      </c>
      <c r="G340" s="510">
        <v>291</v>
      </c>
      <c r="H340" s="510">
        <v>1</v>
      </c>
      <c r="I340" s="510">
        <v>291</v>
      </c>
      <c r="J340" s="510">
        <v>1</v>
      </c>
      <c r="K340" s="510">
        <v>291</v>
      </c>
      <c r="L340" s="510">
        <v>1</v>
      </c>
      <c r="M340" s="510">
        <v>291</v>
      </c>
      <c r="N340" s="510"/>
      <c r="O340" s="510"/>
      <c r="P340" s="548"/>
      <c r="Q340" s="511"/>
    </row>
    <row r="341" spans="1:17" ht="14.4" customHeight="1" x14ac:dyDescent="0.3">
      <c r="A341" s="505" t="s">
        <v>1785</v>
      </c>
      <c r="B341" s="506" t="s">
        <v>1542</v>
      </c>
      <c r="C341" s="506" t="s">
        <v>1543</v>
      </c>
      <c r="D341" s="506" t="s">
        <v>1688</v>
      </c>
      <c r="E341" s="506" t="s">
        <v>1689</v>
      </c>
      <c r="F341" s="510"/>
      <c r="G341" s="510"/>
      <c r="H341" s="510"/>
      <c r="I341" s="510"/>
      <c r="J341" s="510">
        <v>1</v>
      </c>
      <c r="K341" s="510">
        <v>814</v>
      </c>
      <c r="L341" s="510">
        <v>1</v>
      </c>
      <c r="M341" s="510">
        <v>814</v>
      </c>
      <c r="N341" s="510"/>
      <c r="O341" s="510"/>
      <c r="P341" s="548"/>
      <c r="Q341" s="511"/>
    </row>
    <row r="342" spans="1:17" ht="14.4" customHeight="1" x14ac:dyDescent="0.3">
      <c r="A342" s="505" t="s">
        <v>1785</v>
      </c>
      <c r="B342" s="506" t="s">
        <v>1542</v>
      </c>
      <c r="C342" s="506" t="s">
        <v>1543</v>
      </c>
      <c r="D342" s="506" t="s">
        <v>1693</v>
      </c>
      <c r="E342" s="506" t="s">
        <v>1694</v>
      </c>
      <c r="F342" s="510">
        <v>5</v>
      </c>
      <c r="G342" s="510">
        <v>840</v>
      </c>
      <c r="H342" s="510"/>
      <c r="I342" s="510">
        <v>168</v>
      </c>
      <c r="J342" s="510"/>
      <c r="K342" s="510"/>
      <c r="L342" s="510"/>
      <c r="M342" s="510"/>
      <c r="N342" s="510"/>
      <c r="O342" s="510"/>
      <c r="P342" s="548"/>
      <c r="Q342" s="511"/>
    </row>
    <row r="343" spans="1:17" ht="14.4" customHeight="1" x14ac:dyDescent="0.3">
      <c r="A343" s="505" t="s">
        <v>1785</v>
      </c>
      <c r="B343" s="506" t="s">
        <v>1542</v>
      </c>
      <c r="C343" s="506" t="s">
        <v>1543</v>
      </c>
      <c r="D343" s="506" t="s">
        <v>1693</v>
      </c>
      <c r="E343" s="506" t="s">
        <v>1695</v>
      </c>
      <c r="F343" s="510">
        <v>7</v>
      </c>
      <c r="G343" s="510">
        <v>1176</v>
      </c>
      <c r="H343" s="510">
        <v>7</v>
      </c>
      <c r="I343" s="510">
        <v>168</v>
      </c>
      <c r="J343" s="510">
        <v>1</v>
      </c>
      <c r="K343" s="510">
        <v>168</v>
      </c>
      <c r="L343" s="510">
        <v>1</v>
      </c>
      <c r="M343" s="510">
        <v>168</v>
      </c>
      <c r="N343" s="510">
        <v>1</v>
      </c>
      <c r="O343" s="510">
        <v>168</v>
      </c>
      <c r="P343" s="548">
        <v>1</v>
      </c>
      <c r="Q343" s="511">
        <v>168</v>
      </c>
    </row>
    <row r="344" spans="1:17" ht="14.4" customHeight="1" x14ac:dyDescent="0.3">
      <c r="A344" s="505" t="s">
        <v>1785</v>
      </c>
      <c r="B344" s="506" t="s">
        <v>1542</v>
      </c>
      <c r="C344" s="506" t="s">
        <v>1543</v>
      </c>
      <c r="D344" s="506" t="s">
        <v>1698</v>
      </c>
      <c r="E344" s="506" t="s">
        <v>1699</v>
      </c>
      <c r="F344" s="510"/>
      <c r="G344" s="510"/>
      <c r="H344" s="510"/>
      <c r="I344" s="510"/>
      <c r="J344" s="510">
        <v>1</v>
      </c>
      <c r="K344" s="510">
        <v>574</v>
      </c>
      <c r="L344" s="510">
        <v>1</v>
      </c>
      <c r="M344" s="510">
        <v>574</v>
      </c>
      <c r="N344" s="510">
        <v>1</v>
      </c>
      <c r="O344" s="510">
        <v>574</v>
      </c>
      <c r="P344" s="548">
        <v>1</v>
      </c>
      <c r="Q344" s="511">
        <v>574</v>
      </c>
    </row>
    <row r="345" spans="1:17" ht="14.4" customHeight="1" x14ac:dyDescent="0.3">
      <c r="A345" s="505" t="s">
        <v>1785</v>
      </c>
      <c r="B345" s="506" t="s">
        <v>1542</v>
      </c>
      <c r="C345" s="506" t="s">
        <v>1543</v>
      </c>
      <c r="D345" s="506" t="s">
        <v>1702</v>
      </c>
      <c r="E345" s="506" t="s">
        <v>1704</v>
      </c>
      <c r="F345" s="510"/>
      <c r="G345" s="510"/>
      <c r="H345" s="510"/>
      <c r="I345" s="510"/>
      <c r="J345" s="510"/>
      <c r="K345" s="510"/>
      <c r="L345" s="510"/>
      <c r="M345" s="510"/>
      <c r="N345" s="510">
        <v>1</v>
      </c>
      <c r="O345" s="510">
        <v>187</v>
      </c>
      <c r="P345" s="548"/>
      <c r="Q345" s="511">
        <v>187</v>
      </c>
    </row>
    <row r="346" spans="1:17" ht="14.4" customHeight="1" x14ac:dyDescent="0.3">
      <c r="A346" s="505" t="s">
        <v>1785</v>
      </c>
      <c r="B346" s="506" t="s">
        <v>1542</v>
      </c>
      <c r="C346" s="506" t="s">
        <v>1543</v>
      </c>
      <c r="D346" s="506" t="s">
        <v>1717</v>
      </c>
      <c r="E346" s="506" t="s">
        <v>1718</v>
      </c>
      <c r="F346" s="510"/>
      <c r="G346" s="510"/>
      <c r="H346" s="510"/>
      <c r="I346" s="510"/>
      <c r="J346" s="510">
        <v>1</v>
      </c>
      <c r="K346" s="510">
        <v>814</v>
      </c>
      <c r="L346" s="510">
        <v>1</v>
      </c>
      <c r="M346" s="510">
        <v>814</v>
      </c>
      <c r="N346" s="510"/>
      <c r="O346" s="510"/>
      <c r="P346" s="548"/>
      <c r="Q346" s="511"/>
    </row>
    <row r="347" spans="1:17" ht="14.4" customHeight="1" x14ac:dyDescent="0.3">
      <c r="A347" s="505" t="s">
        <v>1785</v>
      </c>
      <c r="B347" s="506" t="s">
        <v>1542</v>
      </c>
      <c r="C347" s="506" t="s">
        <v>1543</v>
      </c>
      <c r="D347" s="506" t="s">
        <v>1727</v>
      </c>
      <c r="E347" s="506" t="s">
        <v>1728</v>
      </c>
      <c r="F347" s="510"/>
      <c r="G347" s="510"/>
      <c r="H347" s="510"/>
      <c r="I347" s="510"/>
      <c r="J347" s="510"/>
      <c r="K347" s="510"/>
      <c r="L347" s="510"/>
      <c r="M347" s="510"/>
      <c r="N347" s="510">
        <v>2</v>
      </c>
      <c r="O347" s="510">
        <v>8174</v>
      </c>
      <c r="P347" s="548"/>
      <c r="Q347" s="511">
        <v>4087</v>
      </c>
    </row>
    <row r="348" spans="1:17" ht="14.4" customHeight="1" x14ac:dyDescent="0.3">
      <c r="A348" s="505" t="s">
        <v>1786</v>
      </c>
      <c r="B348" s="506" t="s">
        <v>1542</v>
      </c>
      <c r="C348" s="506" t="s">
        <v>1543</v>
      </c>
      <c r="D348" s="506" t="s">
        <v>1546</v>
      </c>
      <c r="E348" s="506" t="s">
        <v>1547</v>
      </c>
      <c r="F348" s="510"/>
      <c r="G348" s="510"/>
      <c r="H348" s="510"/>
      <c r="I348" s="510"/>
      <c r="J348" s="510"/>
      <c r="K348" s="510"/>
      <c r="L348" s="510"/>
      <c r="M348" s="510"/>
      <c r="N348" s="510">
        <v>1</v>
      </c>
      <c r="O348" s="510">
        <v>3916</v>
      </c>
      <c r="P348" s="548"/>
      <c r="Q348" s="511">
        <v>3916</v>
      </c>
    </row>
    <row r="349" spans="1:17" ht="14.4" customHeight="1" x14ac:dyDescent="0.3">
      <c r="A349" s="505" t="s">
        <v>1786</v>
      </c>
      <c r="B349" s="506" t="s">
        <v>1542</v>
      </c>
      <c r="C349" s="506" t="s">
        <v>1543</v>
      </c>
      <c r="D349" s="506" t="s">
        <v>1546</v>
      </c>
      <c r="E349" s="506" t="s">
        <v>1548</v>
      </c>
      <c r="F349" s="510"/>
      <c r="G349" s="510"/>
      <c r="H349" s="510"/>
      <c r="I349" s="510"/>
      <c r="J349" s="510">
        <v>1</v>
      </c>
      <c r="K349" s="510">
        <v>3914</v>
      </c>
      <c r="L349" s="510">
        <v>1</v>
      </c>
      <c r="M349" s="510">
        <v>3914</v>
      </c>
      <c r="N349" s="510"/>
      <c r="O349" s="510"/>
      <c r="P349" s="548"/>
      <c r="Q349" s="511"/>
    </row>
    <row r="350" spans="1:17" ht="14.4" customHeight="1" x14ac:dyDescent="0.3">
      <c r="A350" s="505" t="s">
        <v>1786</v>
      </c>
      <c r="B350" s="506" t="s">
        <v>1542</v>
      </c>
      <c r="C350" s="506" t="s">
        <v>1543</v>
      </c>
      <c r="D350" s="506" t="s">
        <v>1552</v>
      </c>
      <c r="E350" s="506" t="s">
        <v>1553</v>
      </c>
      <c r="F350" s="510">
        <v>14</v>
      </c>
      <c r="G350" s="510">
        <v>14392</v>
      </c>
      <c r="H350" s="510">
        <v>1.2702559576345984</v>
      </c>
      <c r="I350" s="510">
        <v>1028</v>
      </c>
      <c r="J350" s="510">
        <v>11</v>
      </c>
      <c r="K350" s="510">
        <v>11330</v>
      </c>
      <c r="L350" s="510">
        <v>1</v>
      </c>
      <c r="M350" s="510">
        <v>1030</v>
      </c>
      <c r="N350" s="510">
        <v>10</v>
      </c>
      <c r="O350" s="510">
        <v>10340</v>
      </c>
      <c r="P350" s="548">
        <v>0.91262135922330101</v>
      </c>
      <c r="Q350" s="511">
        <v>1034</v>
      </c>
    </row>
    <row r="351" spans="1:17" ht="14.4" customHeight="1" x14ac:dyDescent="0.3">
      <c r="A351" s="505" t="s">
        <v>1786</v>
      </c>
      <c r="B351" s="506" t="s">
        <v>1542</v>
      </c>
      <c r="C351" s="506" t="s">
        <v>1543</v>
      </c>
      <c r="D351" s="506" t="s">
        <v>1552</v>
      </c>
      <c r="E351" s="506" t="s">
        <v>1554</v>
      </c>
      <c r="F351" s="510"/>
      <c r="G351" s="510"/>
      <c r="H351" s="510"/>
      <c r="I351" s="510"/>
      <c r="J351" s="510">
        <v>3</v>
      </c>
      <c r="K351" s="510">
        <v>3090</v>
      </c>
      <c r="L351" s="510">
        <v>1</v>
      </c>
      <c r="M351" s="510">
        <v>1030</v>
      </c>
      <c r="N351" s="510">
        <v>1</v>
      </c>
      <c r="O351" s="510">
        <v>1034</v>
      </c>
      <c r="P351" s="548">
        <v>0.33462783171521038</v>
      </c>
      <c r="Q351" s="511">
        <v>1034</v>
      </c>
    </row>
    <row r="352" spans="1:17" ht="14.4" customHeight="1" x14ac:dyDescent="0.3">
      <c r="A352" s="505" t="s">
        <v>1786</v>
      </c>
      <c r="B352" s="506" t="s">
        <v>1542</v>
      </c>
      <c r="C352" s="506" t="s">
        <v>1543</v>
      </c>
      <c r="D352" s="506" t="s">
        <v>1555</v>
      </c>
      <c r="E352" s="506" t="s">
        <v>1556</v>
      </c>
      <c r="F352" s="510">
        <v>1</v>
      </c>
      <c r="G352" s="510">
        <v>1084</v>
      </c>
      <c r="H352" s="510">
        <v>0.19981566820276497</v>
      </c>
      <c r="I352" s="510">
        <v>1084</v>
      </c>
      <c r="J352" s="510">
        <v>5</v>
      </c>
      <c r="K352" s="510">
        <v>5425</v>
      </c>
      <c r="L352" s="510">
        <v>1</v>
      </c>
      <c r="M352" s="510">
        <v>1085</v>
      </c>
      <c r="N352" s="510">
        <v>5</v>
      </c>
      <c r="O352" s="510">
        <v>5445</v>
      </c>
      <c r="P352" s="548">
        <v>1.0036866359447005</v>
      </c>
      <c r="Q352" s="511">
        <v>1089</v>
      </c>
    </row>
    <row r="353" spans="1:17" ht="14.4" customHeight="1" x14ac:dyDescent="0.3">
      <c r="A353" s="505" t="s">
        <v>1786</v>
      </c>
      <c r="B353" s="506" t="s">
        <v>1542</v>
      </c>
      <c r="C353" s="506" t="s">
        <v>1543</v>
      </c>
      <c r="D353" s="506" t="s">
        <v>1555</v>
      </c>
      <c r="E353" s="506" t="s">
        <v>1557</v>
      </c>
      <c r="F353" s="510">
        <v>3</v>
      </c>
      <c r="G353" s="510">
        <v>3252</v>
      </c>
      <c r="H353" s="510"/>
      <c r="I353" s="510">
        <v>1084</v>
      </c>
      <c r="J353" s="510"/>
      <c r="K353" s="510"/>
      <c r="L353" s="510"/>
      <c r="M353" s="510"/>
      <c r="N353" s="510">
        <v>1</v>
      </c>
      <c r="O353" s="510">
        <v>1089</v>
      </c>
      <c r="P353" s="548"/>
      <c r="Q353" s="511">
        <v>1089</v>
      </c>
    </row>
    <row r="354" spans="1:17" ht="14.4" customHeight="1" x14ac:dyDescent="0.3">
      <c r="A354" s="505" t="s">
        <v>1786</v>
      </c>
      <c r="B354" s="506" t="s">
        <v>1542</v>
      </c>
      <c r="C354" s="506" t="s">
        <v>1543</v>
      </c>
      <c r="D354" s="506" t="s">
        <v>1558</v>
      </c>
      <c r="E354" s="506" t="s">
        <v>1559</v>
      </c>
      <c r="F354" s="510">
        <v>2</v>
      </c>
      <c r="G354" s="510">
        <v>1684</v>
      </c>
      <c r="H354" s="510">
        <v>0.99881376037959668</v>
      </c>
      <c r="I354" s="510">
        <v>842</v>
      </c>
      <c r="J354" s="510">
        <v>2</v>
      </c>
      <c r="K354" s="510">
        <v>1686</v>
      </c>
      <c r="L354" s="510">
        <v>1</v>
      </c>
      <c r="M354" s="510">
        <v>843</v>
      </c>
      <c r="N354" s="510">
        <v>2</v>
      </c>
      <c r="O354" s="510">
        <v>1686</v>
      </c>
      <c r="P354" s="548">
        <v>1</v>
      </c>
      <c r="Q354" s="511">
        <v>843</v>
      </c>
    </row>
    <row r="355" spans="1:17" ht="14.4" customHeight="1" x14ac:dyDescent="0.3">
      <c r="A355" s="505" t="s">
        <v>1786</v>
      </c>
      <c r="B355" s="506" t="s">
        <v>1542</v>
      </c>
      <c r="C355" s="506" t="s">
        <v>1543</v>
      </c>
      <c r="D355" s="506" t="s">
        <v>1561</v>
      </c>
      <c r="E355" s="506" t="s">
        <v>1563</v>
      </c>
      <c r="F355" s="510">
        <v>1</v>
      </c>
      <c r="G355" s="510">
        <v>206</v>
      </c>
      <c r="H355" s="510">
        <v>0.99516908212560384</v>
      </c>
      <c r="I355" s="510">
        <v>206</v>
      </c>
      <c r="J355" s="510">
        <v>1</v>
      </c>
      <c r="K355" s="510">
        <v>207</v>
      </c>
      <c r="L355" s="510">
        <v>1</v>
      </c>
      <c r="M355" s="510">
        <v>207</v>
      </c>
      <c r="N355" s="510"/>
      <c r="O355" s="510"/>
      <c r="P355" s="548"/>
      <c r="Q355" s="511"/>
    </row>
    <row r="356" spans="1:17" ht="14.4" customHeight="1" x14ac:dyDescent="0.3">
      <c r="A356" s="505" t="s">
        <v>1786</v>
      </c>
      <c r="B356" s="506" t="s">
        <v>1542</v>
      </c>
      <c r="C356" s="506" t="s">
        <v>1543</v>
      </c>
      <c r="D356" s="506" t="s">
        <v>1564</v>
      </c>
      <c r="E356" s="506" t="s">
        <v>1566</v>
      </c>
      <c r="F356" s="510"/>
      <c r="G356" s="510"/>
      <c r="H356" s="510"/>
      <c r="I356" s="510"/>
      <c r="J356" s="510">
        <v>1</v>
      </c>
      <c r="K356" s="510">
        <v>814</v>
      </c>
      <c r="L356" s="510">
        <v>1</v>
      </c>
      <c r="M356" s="510">
        <v>814</v>
      </c>
      <c r="N356" s="510"/>
      <c r="O356" s="510"/>
      <c r="P356" s="548"/>
      <c r="Q356" s="511"/>
    </row>
    <row r="357" spans="1:17" ht="14.4" customHeight="1" x14ac:dyDescent="0.3">
      <c r="A357" s="505" t="s">
        <v>1786</v>
      </c>
      <c r="B357" s="506" t="s">
        <v>1542</v>
      </c>
      <c r="C357" s="506" t="s">
        <v>1543</v>
      </c>
      <c r="D357" s="506" t="s">
        <v>1567</v>
      </c>
      <c r="E357" s="506" t="s">
        <v>1569</v>
      </c>
      <c r="F357" s="510"/>
      <c r="G357" s="510"/>
      <c r="H357" s="510"/>
      <c r="I357" s="510"/>
      <c r="J357" s="510">
        <v>1</v>
      </c>
      <c r="K357" s="510">
        <v>814</v>
      </c>
      <c r="L357" s="510">
        <v>1</v>
      </c>
      <c r="M357" s="510">
        <v>814</v>
      </c>
      <c r="N357" s="510"/>
      <c r="O357" s="510"/>
      <c r="P357" s="548"/>
      <c r="Q357" s="511"/>
    </row>
    <row r="358" spans="1:17" ht="14.4" customHeight="1" x14ac:dyDescent="0.3">
      <c r="A358" s="505" t="s">
        <v>1786</v>
      </c>
      <c r="B358" s="506" t="s">
        <v>1542</v>
      </c>
      <c r="C358" s="506" t="s">
        <v>1543</v>
      </c>
      <c r="D358" s="506" t="s">
        <v>1570</v>
      </c>
      <c r="E358" s="506" t="s">
        <v>1571</v>
      </c>
      <c r="F358" s="510">
        <v>14</v>
      </c>
      <c r="G358" s="510">
        <v>2352</v>
      </c>
      <c r="H358" s="510">
        <v>0.875</v>
      </c>
      <c r="I358" s="510">
        <v>168</v>
      </c>
      <c r="J358" s="510">
        <v>16</v>
      </c>
      <c r="K358" s="510">
        <v>2688</v>
      </c>
      <c r="L358" s="510">
        <v>1</v>
      </c>
      <c r="M358" s="510">
        <v>168</v>
      </c>
      <c r="N358" s="510">
        <v>16</v>
      </c>
      <c r="O358" s="510">
        <v>2684</v>
      </c>
      <c r="P358" s="548">
        <v>0.99851190476190477</v>
      </c>
      <c r="Q358" s="511">
        <v>167.75</v>
      </c>
    </row>
    <row r="359" spans="1:17" ht="14.4" customHeight="1" x14ac:dyDescent="0.3">
      <c r="A359" s="505" t="s">
        <v>1786</v>
      </c>
      <c r="B359" s="506" t="s">
        <v>1542</v>
      </c>
      <c r="C359" s="506" t="s">
        <v>1543</v>
      </c>
      <c r="D359" s="506" t="s">
        <v>1570</v>
      </c>
      <c r="E359" s="506" t="s">
        <v>1572</v>
      </c>
      <c r="F359" s="510">
        <v>3</v>
      </c>
      <c r="G359" s="510">
        <v>504</v>
      </c>
      <c r="H359" s="510">
        <v>1.5</v>
      </c>
      <c r="I359" s="510">
        <v>168</v>
      </c>
      <c r="J359" s="510">
        <v>2</v>
      </c>
      <c r="K359" s="510">
        <v>336</v>
      </c>
      <c r="L359" s="510">
        <v>1</v>
      </c>
      <c r="M359" s="510">
        <v>168</v>
      </c>
      <c r="N359" s="510">
        <v>1</v>
      </c>
      <c r="O359" s="510">
        <v>168</v>
      </c>
      <c r="P359" s="548">
        <v>0.5</v>
      </c>
      <c r="Q359" s="511">
        <v>168</v>
      </c>
    </row>
    <row r="360" spans="1:17" ht="14.4" customHeight="1" x14ac:dyDescent="0.3">
      <c r="A360" s="505" t="s">
        <v>1786</v>
      </c>
      <c r="B360" s="506" t="s">
        <v>1542</v>
      </c>
      <c r="C360" s="506" t="s">
        <v>1543</v>
      </c>
      <c r="D360" s="506" t="s">
        <v>1573</v>
      </c>
      <c r="E360" s="506" t="s">
        <v>1574</v>
      </c>
      <c r="F360" s="510">
        <v>14</v>
      </c>
      <c r="G360" s="510">
        <v>2436</v>
      </c>
      <c r="H360" s="510">
        <v>0.93333333333333335</v>
      </c>
      <c r="I360" s="510">
        <v>174</v>
      </c>
      <c r="J360" s="510">
        <v>15</v>
      </c>
      <c r="K360" s="510">
        <v>2610</v>
      </c>
      <c r="L360" s="510">
        <v>1</v>
      </c>
      <c r="M360" s="510">
        <v>174</v>
      </c>
      <c r="N360" s="510">
        <v>15</v>
      </c>
      <c r="O360" s="510">
        <v>2610</v>
      </c>
      <c r="P360" s="548">
        <v>1</v>
      </c>
      <c r="Q360" s="511">
        <v>174</v>
      </c>
    </row>
    <row r="361" spans="1:17" ht="14.4" customHeight="1" x14ac:dyDescent="0.3">
      <c r="A361" s="505" t="s">
        <v>1786</v>
      </c>
      <c r="B361" s="506" t="s">
        <v>1542</v>
      </c>
      <c r="C361" s="506" t="s">
        <v>1543</v>
      </c>
      <c r="D361" s="506" t="s">
        <v>1573</v>
      </c>
      <c r="E361" s="506" t="s">
        <v>1575</v>
      </c>
      <c r="F361" s="510">
        <v>3</v>
      </c>
      <c r="G361" s="510">
        <v>522</v>
      </c>
      <c r="H361" s="510">
        <v>1.5</v>
      </c>
      <c r="I361" s="510">
        <v>174</v>
      </c>
      <c r="J361" s="510">
        <v>2</v>
      </c>
      <c r="K361" s="510">
        <v>348</v>
      </c>
      <c r="L361" s="510">
        <v>1</v>
      </c>
      <c r="M361" s="510">
        <v>174</v>
      </c>
      <c r="N361" s="510">
        <v>1</v>
      </c>
      <c r="O361" s="510">
        <v>174</v>
      </c>
      <c r="P361" s="548">
        <v>0.5</v>
      </c>
      <c r="Q361" s="511">
        <v>174</v>
      </c>
    </row>
    <row r="362" spans="1:17" ht="14.4" customHeight="1" x14ac:dyDescent="0.3">
      <c r="A362" s="505" t="s">
        <v>1786</v>
      </c>
      <c r="B362" s="506" t="s">
        <v>1542</v>
      </c>
      <c r="C362" s="506" t="s">
        <v>1543</v>
      </c>
      <c r="D362" s="506" t="s">
        <v>1576</v>
      </c>
      <c r="E362" s="506" t="s">
        <v>1578</v>
      </c>
      <c r="F362" s="510"/>
      <c r="G362" s="510"/>
      <c r="H362" s="510"/>
      <c r="I362" s="510"/>
      <c r="J362" s="510">
        <v>1</v>
      </c>
      <c r="K362" s="510">
        <v>352</v>
      </c>
      <c r="L362" s="510">
        <v>1</v>
      </c>
      <c r="M362" s="510">
        <v>352</v>
      </c>
      <c r="N362" s="510"/>
      <c r="O362" s="510"/>
      <c r="P362" s="548"/>
      <c r="Q362" s="511"/>
    </row>
    <row r="363" spans="1:17" ht="14.4" customHeight="1" x14ac:dyDescent="0.3">
      <c r="A363" s="505" t="s">
        <v>1786</v>
      </c>
      <c r="B363" s="506" t="s">
        <v>1542</v>
      </c>
      <c r="C363" s="506" t="s">
        <v>1543</v>
      </c>
      <c r="D363" s="506" t="s">
        <v>1579</v>
      </c>
      <c r="E363" s="506" t="s">
        <v>1581</v>
      </c>
      <c r="F363" s="510"/>
      <c r="G363" s="510"/>
      <c r="H363" s="510"/>
      <c r="I363" s="510"/>
      <c r="J363" s="510">
        <v>1</v>
      </c>
      <c r="K363" s="510">
        <v>190</v>
      </c>
      <c r="L363" s="510">
        <v>1</v>
      </c>
      <c r="M363" s="510">
        <v>190</v>
      </c>
      <c r="N363" s="510"/>
      <c r="O363" s="510"/>
      <c r="P363" s="548"/>
      <c r="Q363" s="511"/>
    </row>
    <row r="364" spans="1:17" ht="14.4" customHeight="1" x14ac:dyDescent="0.3">
      <c r="A364" s="505" t="s">
        <v>1786</v>
      </c>
      <c r="B364" s="506" t="s">
        <v>1542</v>
      </c>
      <c r="C364" s="506" t="s">
        <v>1543</v>
      </c>
      <c r="D364" s="506" t="s">
        <v>1607</v>
      </c>
      <c r="E364" s="506" t="s">
        <v>1608</v>
      </c>
      <c r="F364" s="510"/>
      <c r="G364" s="510"/>
      <c r="H364" s="510"/>
      <c r="I364" s="510"/>
      <c r="J364" s="510">
        <v>2</v>
      </c>
      <c r="K364" s="510">
        <v>442</v>
      </c>
      <c r="L364" s="510">
        <v>1</v>
      </c>
      <c r="M364" s="510">
        <v>221</v>
      </c>
      <c r="N364" s="510">
        <v>2</v>
      </c>
      <c r="O364" s="510">
        <v>444</v>
      </c>
      <c r="P364" s="548">
        <v>1.004524886877828</v>
      </c>
      <c r="Q364" s="511">
        <v>222</v>
      </c>
    </row>
    <row r="365" spans="1:17" ht="14.4" customHeight="1" x14ac:dyDescent="0.3">
      <c r="A365" s="505" t="s">
        <v>1786</v>
      </c>
      <c r="B365" s="506" t="s">
        <v>1542</v>
      </c>
      <c r="C365" s="506" t="s">
        <v>1543</v>
      </c>
      <c r="D365" s="506" t="s">
        <v>1613</v>
      </c>
      <c r="E365" s="506" t="s">
        <v>1614</v>
      </c>
      <c r="F365" s="510"/>
      <c r="G365" s="510"/>
      <c r="H365" s="510"/>
      <c r="I365" s="510"/>
      <c r="J365" s="510">
        <v>1</v>
      </c>
      <c r="K365" s="510">
        <v>239</v>
      </c>
      <c r="L365" s="510">
        <v>1</v>
      </c>
      <c r="M365" s="510">
        <v>239</v>
      </c>
      <c r="N365" s="510"/>
      <c r="O365" s="510"/>
      <c r="P365" s="548"/>
      <c r="Q365" s="511"/>
    </row>
    <row r="366" spans="1:17" ht="14.4" customHeight="1" x14ac:dyDescent="0.3">
      <c r="A366" s="505" t="s">
        <v>1786</v>
      </c>
      <c r="B366" s="506" t="s">
        <v>1542</v>
      </c>
      <c r="C366" s="506" t="s">
        <v>1543</v>
      </c>
      <c r="D366" s="506" t="s">
        <v>1617</v>
      </c>
      <c r="E366" s="506" t="s">
        <v>1618</v>
      </c>
      <c r="F366" s="510">
        <v>3</v>
      </c>
      <c r="G366" s="510">
        <v>993</v>
      </c>
      <c r="H366" s="510">
        <v>0.75</v>
      </c>
      <c r="I366" s="510">
        <v>331</v>
      </c>
      <c r="J366" s="510">
        <v>4</v>
      </c>
      <c r="K366" s="510">
        <v>1324</v>
      </c>
      <c r="L366" s="510">
        <v>1</v>
      </c>
      <c r="M366" s="510">
        <v>331</v>
      </c>
      <c r="N366" s="510"/>
      <c r="O366" s="510"/>
      <c r="P366" s="548"/>
      <c r="Q366" s="511"/>
    </row>
    <row r="367" spans="1:17" ht="14.4" customHeight="1" x14ac:dyDescent="0.3">
      <c r="A367" s="505" t="s">
        <v>1786</v>
      </c>
      <c r="B367" s="506" t="s">
        <v>1542</v>
      </c>
      <c r="C367" s="506" t="s">
        <v>1543</v>
      </c>
      <c r="D367" s="506" t="s">
        <v>1622</v>
      </c>
      <c r="E367" s="506" t="s">
        <v>1623</v>
      </c>
      <c r="F367" s="510"/>
      <c r="G367" s="510"/>
      <c r="H367" s="510"/>
      <c r="I367" s="510"/>
      <c r="J367" s="510">
        <v>2</v>
      </c>
      <c r="K367" s="510">
        <v>46</v>
      </c>
      <c r="L367" s="510">
        <v>1</v>
      </c>
      <c r="M367" s="510">
        <v>23</v>
      </c>
      <c r="N367" s="510">
        <v>4</v>
      </c>
      <c r="O367" s="510">
        <v>48</v>
      </c>
      <c r="P367" s="548">
        <v>1.0434782608695652</v>
      </c>
      <c r="Q367" s="511">
        <v>12</v>
      </c>
    </row>
    <row r="368" spans="1:17" ht="14.4" customHeight="1" x14ac:dyDescent="0.3">
      <c r="A368" s="505" t="s">
        <v>1786</v>
      </c>
      <c r="B368" s="506" t="s">
        <v>1542</v>
      </c>
      <c r="C368" s="506" t="s">
        <v>1543</v>
      </c>
      <c r="D368" s="506" t="s">
        <v>1622</v>
      </c>
      <c r="E368" s="506" t="s">
        <v>1624</v>
      </c>
      <c r="F368" s="510">
        <v>1</v>
      </c>
      <c r="G368" s="510">
        <v>23</v>
      </c>
      <c r="H368" s="510">
        <v>1</v>
      </c>
      <c r="I368" s="510">
        <v>23</v>
      </c>
      <c r="J368" s="510">
        <v>1</v>
      </c>
      <c r="K368" s="510">
        <v>23</v>
      </c>
      <c r="L368" s="510">
        <v>1</v>
      </c>
      <c r="M368" s="510">
        <v>23</v>
      </c>
      <c r="N368" s="510"/>
      <c r="O368" s="510"/>
      <c r="P368" s="548"/>
      <c r="Q368" s="511"/>
    </row>
    <row r="369" spans="1:17" ht="14.4" customHeight="1" x14ac:dyDescent="0.3">
      <c r="A369" s="505" t="s">
        <v>1786</v>
      </c>
      <c r="B369" s="506" t="s">
        <v>1542</v>
      </c>
      <c r="C369" s="506" t="s">
        <v>1543</v>
      </c>
      <c r="D369" s="506" t="s">
        <v>1625</v>
      </c>
      <c r="E369" s="506" t="s">
        <v>1626</v>
      </c>
      <c r="F369" s="510">
        <v>2</v>
      </c>
      <c r="G369" s="510">
        <v>34</v>
      </c>
      <c r="H369" s="510">
        <v>0.66666666666666663</v>
      </c>
      <c r="I369" s="510">
        <v>17</v>
      </c>
      <c r="J369" s="510">
        <v>3</v>
      </c>
      <c r="K369" s="510">
        <v>51</v>
      </c>
      <c r="L369" s="510">
        <v>1</v>
      </c>
      <c r="M369" s="510">
        <v>17</v>
      </c>
      <c r="N369" s="510">
        <v>6</v>
      </c>
      <c r="O369" s="510">
        <v>102</v>
      </c>
      <c r="P369" s="548">
        <v>2</v>
      </c>
      <c r="Q369" s="511">
        <v>17</v>
      </c>
    </row>
    <row r="370" spans="1:17" ht="14.4" customHeight="1" x14ac:dyDescent="0.3">
      <c r="A370" s="505" t="s">
        <v>1786</v>
      </c>
      <c r="B370" s="506" t="s">
        <v>1542</v>
      </c>
      <c r="C370" s="506" t="s">
        <v>1543</v>
      </c>
      <c r="D370" s="506" t="s">
        <v>1625</v>
      </c>
      <c r="E370" s="506" t="s">
        <v>1627</v>
      </c>
      <c r="F370" s="510"/>
      <c r="G370" s="510"/>
      <c r="H370" s="510"/>
      <c r="I370" s="510"/>
      <c r="J370" s="510">
        <v>2</v>
      </c>
      <c r="K370" s="510">
        <v>34</v>
      </c>
      <c r="L370" s="510">
        <v>1</v>
      </c>
      <c r="M370" s="510">
        <v>17</v>
      </c>
      <c r="N370" s="510">
        <v>1</v>
      </c>
      <c r="O370" s="510">
        <v>17</v>
      </c>
      <c r="P370" s="548">
        <v>0.5</v>
      </c>
      <c r="Q370" s="511">
        <v>17</v>
      </c>
    </row>
    <row r="371" spans="1:17" ht="14.4" customHeight="1" x14ac:dyDescent="0.3">
      <c r="A371" s="505" t="s">
        <v>1786</v>
      </c>
      <c r="B371" s="506" t="s">
        <v>1542</v>
      </c>
      <c r="C371" s="506" t="s">
        <v>1543</v>
      </c>
      <c r="D371" s="506" t="s">
        <v>1628</v>
      </c>
      <c r="E371" s="506" t="s">
        <v>1629</v>
      </c>
      <c r="F371" s="510"/>
      <c r="G371" s="510"/>
      <c r="H371" s="510"/>
      <c r="I371" s="510"/>
      <c r="J371" s="510"/>
      <c r="K371" s="510"/>
      <c r="L371" s="510"/>
      <c r="M371" s="510"/>
      <c r="N371" s="510">
        <v>1</v>
      </c>
      <c r="O371" s="510">
        <v>1556</v>
      </c>
      <c r="P371" s="548"/>
      <c r="Q371" s="511">
        <v>1556</v>
      </c>
    </row>
    <row r="372" spans="1:17" ht="14.4" customHeight="1" x14ac:dyDescent="0.3">
      <c r="A372" s="505" t="s">
        <v>1786</v>
      </c>
      <c r="B372" s="506" t="s">
        <v>1542</v>
      </c>
      <c r="C372" s="506" t="s">
        <v>1543</v>
      </c>
      <c r="D372" s="506" t="s">
        <v>1632</v>
      </c>
      <c r="E372" s="506" t="s">
        <v>1633</v>
      </c>
      <c r="F372" s="510"/>
      <c r="G372" s="510"/>
      <c r="H372" s="510"/>
      <c r="I372" s="510"/>
      <c r="J372" s="510">
        <v>1</v>
      </c>
      <c r="K372" s="510">
        <v>1285</v>
      </c>
      <c r="L372" s="510">
        <v>1</v>
      </c>
      <c r="M372" s="510">
        <v>1285</v>
      </c>
      <c r="N372" s="510"/>
      <c r="O372" s="510"/>
      <c r="P372" s="548"/>
      <c r="Q372" s="511"/>
    </row>
    <row r="373" spans="1:17" ht="14.4" customHeight="1" x14ac:dyDescent="0.3">
      <c r="A373" s="505" t="s">
        <v>1786</v>
      </c>
      <c r="B373" s="506" t="s">
        <v>1542</v>
      </c>
      <c r="C373" s="506" t="s">
        <v>1543</v>
      </c>
      <c r="D373" s="506" t="s">
        <v>1639</v>
      </c>
      <c r="E373" s="506" t="s">
        <v>1640</v>
      </c>
      <c r="F373" s="510"/>
      <c r="G373" s="510"/>
      <c r="H373" s="510"/>
      <c r="I373" s="510"/>
      <c r="J373" s="510">
        <v>1</v>
      </c>
      <c r="K373" s="510">
        <v>295</v>
      </c>
      <c r="L373" s="510">
        <v>1</v>
      </c>
      <c r="M373" s="510">
        <v>295</v>
      </c>
      <c r="N373" s="510"/>
      <c r="O373" s="510"/>
      <c r="P373" s="548"/>
      <c r="Q373" s="511"/>
    </row>
    <row r="374" spans="1:17" ht="14.4" customHeight="1" x14ac:dyDescent="0.3">
      <c r="A374" s="505" t="s">
        <v>1786</v>
      </c>
      <c r="B374" s="506" t="s">
        <v>1542</v>
      </c>
      <c r="C374" s="506" t="s">
        <v>1543</v>
      </c>
      <c r="D374" s="506" t="s">
        <v>1644</v>
      </c>
      <c r="E374" s="506" t="s">
        <v>1645</v>
      </c>
      <c r="F374" s="510">
        <v>14</v>
      </c>
      <c r="G374" s="510">
        <v>560</v>
      </c>
      <c r="H374" s="510">
        <v>0.875</v>
      </c>
      <c r="I374" s="510">
        <v>40</v>
      </c>
      <c r="J374" s="510">
        <v>16</v>
      </c>
      <c r="K374" s="510">
        <v>640</v>
      </c>
      <c r="L374" s="510">
        <v>1</v>
      </c>
      <c r="M374" s="510">
        <v>40</v>
      </c>
      <c r="N374" s="510">
        <v>15</v>
      </c>
      <c r="O374" s="510">
        <v>596</v>
      </c>
      <c r="P374" s="548">
        <v>0.93125000000000002</v>
      </c>
      <c r="Q374" s="511">
        <v>39.733333333333334</v>
      </c>
    </row>
    <row r="375" spans="1:17" ht="14.4" customHeight="1" x14ac:dyDescent="0.3">
      <c r="A375" s="505" t="s">
        <v>1786</v>
      </c>
      <c r="B375" s="506" t="s">
        <v>1542</v>
      </c>
      <c r="C375" s="506" t="s">
        <v>1543</v>
      </c>
      <c r="D375" s="506" t="s">
        <v>1644</v>
      </c>
      <c r="E375" s="506" t="s">
        <v>1646</v>
      </c>
      <c r="F375" s="510">
        <v>3</v>
      </c>
      <c r="G375" s="510">
        <v>120</v>
      </c>
      <c r="H375" s="510">
        <v>1.5</v>
      </c>
      <c r="I375" s="510">
        <v>40</v>
      </c>
      <c r="J375" s="510">
        <v>2</v>
      </c>
      <c r="K375" s="510">
        <v>80</v>
      </c>
      <c r="L375" s="510">
        <v>1</v>
      </c>
      <c r="M375" s="510">
        <v>40</v>
      </c>
      <c r="N375" s="510">
        <v>1</v>
      </c>
      <c r="O375" s="510">
        <v>40</v>
      </c>
      <c r="P375" s="548">
        <v>0.5</v>
      </c>
      <c r="Q375" s="511">
        <v>40</v>
      </c>
    </row>
    <row r="376" spans="1:17" ht="14.4" customHeight="1" x14ac:dyDescent="0.3">
      <c r="A376" s="505" t="s">
        <v>1786</v>
      </c>
      <c r="B376" s="506" t="s">
        <v>1542</v>
      </c>
      <c r="C376" s="506" t="s">
        <v>1543</v>
      </c>
      <c r="D376" s="506" t="s">
        <v>1650</v>
      </c>
      <c r="E376" s="506" t="s">
        <v>1651</v>
      </c>
      <c r="F376" s="510">
        <v>14</v>
      </c>
      <c r="G376" s="510">
        <v>2394</v>
      </c>
      <c r="H376" s="510">
        <v>0.875</v>
      </c>
      <c r="I376" s="510">
        <v>171</v>
      </c>
      <c r="J376" s="510">
        <v>16</v>
      </c>
      <c r="K376" s="510">
        <v>2736</v>
      </c>
      <c r="L376" s="510">
        <v>1</v>
      </c>
      <c r="M376" s="510">
        <v>171</v>
      </c>
      <c r="N376" s="510">
        <v>16</v>
      </c>
      <c r="O376" s="510">
        <v>2732</v>
      </c>
      <c r="P376" s="548">
        <v>0.99853801169590639</v>
      </c>
      <c r="Q376" s="511">
        <v>170.75</v>
      </c>
    </row>
    <row r="377" spans="1:17" ht="14.4" customHeight="1" x14ac:dyDescent="0.3">
      <c r="A377" s="505" t="s">
        <v>1786</v>
      </c>
      <c r="B377" s="506" t="s">
        <v>1542</v>
      </c>
      <c r="C377" s="506" t="s">
        <v>1543</v>
      </c>
      <c r="D377" s="506" t="s">
        <v>1650</v>
      </c>
      <c r="E377" s="506" t="s">
        <v>1652</v>
      </c>
      <c r="F377" s="510">
        <v>3</v>
      </c>
      <c r="G377" s="510">
        <v>513</v>
      </c>
      <c r="H377" s="510">
        <v>1.5</v>
      </c>
      <c r="I377" s="510">
        <v>171</v>
      </c>
      <c r="J377" s="510">
        <v>2</v>
      </c>
      <c r="K377" s="510">
        <v>342</v>
      </c>
      <c r="L377" s="510">
        <v>1</v>
      </c>
      <c r="M377" s="510">
        <v>171</v>
      </c>
      <c r="N377" s="510">
        <v>1</v>
      </c>
      <c r="O377" s="510">
        <v>171</v>
      </c>
      <c r="P377" s="548">
        <v>0.5</v>
      </c>
      <c r="Q377" s="511">
        <v>171</v>
      </c>
    </row>
    <row r="378" spans="1:17" ht="14.4" customHeight="1" x14ac:dyDescent="0.3">
      <c r="A378" s="505" t="s">
        <v>1786</v>
      </c>
      <c r="B378" s="506" t="s">
        <v>1542</v>
      </c>
      <c r="C378" s="506" t="s">
        <v>1543</v>
      </c>
      <c r="D378" s="506" t="s">
        <v>1659</v>
      </c>
      <c r="E378" s="506" t="s">
        <v>1660</v>
      </c>
      <c r="F378" s="510">
        <v>14</v>
      </c>
      <c r="G378" s="510">
        <v>4900</v>
      </c>
      <c r="H378" s="510">
        <v>0.875</v>
      </c>
      <c r="I378" s="510">
        <v>350</v>
      </c>
      <c r="J378" s="510">
        <v>16</v>
      </c>
      <c r="K378" s="510">
        <v>5600</v>
      </c>
      <c r="L378" s="510">
        <v>1</v>
      </c>
      <c r="M378" s="510">
        <v>350</v>
      </c>
      <c r="N378" s="510">
        <v>16</v>
      </c>
      <c r="O378" s="510">
        <v>5600</v>
      </c>
      <c r="P378" s="548">
        <v>1</v>
      </c>
      <c r="Q378" s="511">
        <v>350</v>
      </c>
    </row>
    <row r="379" spans="1:17" ht="14.4" customHeight="1" x14ac:dyDescent="0.3">
      <c r="A379" s="505" t="s">
        <v>1786</v>
      </c>
      <c r="B379" s="506" t="s">
        <v>1542</v>
      </c>
      <c r="C379" s="506" t="s">
        <v>1543</v>
      </c>
      <c r="D379" s="506" t="s">
        <v>1659</v>
      </c>
      <c r="E379" s="506" t="s">
        <v>1661</v>
      </c>
      <c r="F379" s="510">
        <v>3</v>
      </c>
      <c r="G379" s="510">
        <v>1050</v>
      </c>
      <c r="H379" s="510">
        <v>1.5</v>
      </c>
      <c r="I379" s="510">
        <v>350</v>
      </c>
      <c r="J379" s="510">
        <v>2</v>
      </c>
      <c r="K379" s="510">
        <v>700</v>
      </c>
      <c r="L379" s="510">
        <v>1</v>
      </c>
      <c r="M379" s="510">
        <v>350</v>
      </c>
      <c r="N379" s="510">
        <v>1</v>
      </c>
      <c r="O379" s="510">
        <v>350</v>
      </c>
      <c r="P379" s="548">
        <v>0.5</v>
      </c>
      <c r="Q379" s="511">
        <v>350</v>
      </c>
    </row>
    <row r="380" spans="1:17" ht="14.4" customHeight="1" x14ac:dyDescent="0.3">
      <c r="A380" s="505" t="s">
        <v>1786</v>
      </c>
      <c r="B380" s="506" t="s">
        <v>1542</v>
      </c>
      <c r="C380" s="506" t="s">
        <v>1543</v>
      </c>
      <c r="D380" s="506" t="s">
        <v>1662</v>
      </c>
      <c r="E380" s="506" t="s">
        <v>1663</v>
      </c>
      <c r="F380" s="510">
        <v>14</v>
      </c>
      <c r="G380" s="510">
        <v>2436</v>
      </c>
      <c r="H380" s="510">
        <v>0.875</v>
      </c>
      <c r="I380" s="510">
        <v>174</v>
      </c>
      <c r="J380" s="510">
        <v>16</v>
      </c>
      <c r="K380" s="510">
        <v>2784</v>
      </c>
      <c r="L380" s="510">
        <v>1</v>
      </c>
      <c r="M380" s="510">
        <v>174</v>
      </c>
      <c r="N380" s="510">
        <v>16</v>
      </c>
      <c r="O380" s="510">
        <v>2780</v>
      </c>
      <c r="P380" s="548">
        <v>0.99856321839080464</v>
      </c>
      <c r="Q380" s="511">
        <v>173.75</v>
      </c>
    </row>
    <row r="381" spans="1:17" ht="14.4" customHeight="1" x14ac:dyDescent="0.3">
      <c r="A381" s="505" t="s">
        <v>1786</v>
      </c>
      <c r="B381" s="506" t="s">
        <v>1542</v>
      </c>
      <c r="C381" s="506" t="s">
        <v>1543</v>
      </c>
      <c r="D381" s="506" t="s">
        <v>1662</v>
      </c>
      <c r="E381" s="506" t="s">
        <v>1664</v>
      </c>
      <c r="F381" s="510">
        <v>3</v>
      </c>
      <c r="G381" s="510">
        <v>522</v>
      </c>
      <c r="H381" s="510">
        <v>1.5</v>
      </c>
      <c r="I381" s="510">
        <v>174</v>
      </c>
      <c r="J381" s="510">
        <v>2</v>
      </c>
      <c r="K381" s="510">
        <v>348</v>
      </c>
      <c r="L381" s="510">
        <v>1</v>
      </c>
      <c r="M381" s="510">
        <v>174</v>
      </c>
      <c r="N381" s="510">
        <v>1</v>
      </c>
      <c r="O381" s="510">
        <v>174</v>
      </c>
      <c r="P381" s="548">
        <v>0.5</v>
      </c>
      <c r="Q381" s="511">
        <v>174</v>
      </c>
    </row>
    <row r="382" spans="1:17" ht="14.4" customHeight="1" x14ac:dyDescent="0.3">
      <c r="A382" s="505" t="s">
        <v>1786</v>
      </c>
      <c r="B382" s="506" t="s">
        <v>1542</v>
      </c>
      <c r="C382" s="506" t="s">
        <v>1543</v>
      </c>
      <c r="D382" s="506" t="s">
        <v>1688</v>
      </c>
      <c r="E382" s="506" t="s">
        <v>1690</v>
      </c>
      <c r="F382" s="510"/>
      <c r="G382" s="510"/>
      <c r="H382" s="510"/>
      <c r="I382" s="510"/>
      <c r="J382" s="510">
        <v>1</v>
      </c>
      <c r="K382" s="510">
        <v>814</v>
      </c>
      <c r="L382" s="510">
        <v>1</v>
      </c>
      <c r="M382" s="510">
        <v>814</v>
      </c>
      <c r="N382" s="510"/>
      <c r="O382" s="510"/>
      <c r="P382" s="548"/>
      <c r="Q382" s="511"/>
    </row>
    <row r="383" spans="1:17" ht="14.4" customHeight="1" x14ac:dyDescent="0.3">
      <c r="A383" s="505" t="s">
        <v>1786</v>
      </c>
      <c r="B383" s="506" t="s">
        <v>1542</v>
      </c>
      <c r="C383" s="506" t="s">
        <v>1543</v>
      </c>
      <c r="D383" s="506" t="s">
        <v>1693</v>
      </c>
      <c r="E383" s="506" t="s">
        <v>1694</v>
      </c>
      <c r="F383" s="510">
        <v>14</v>
      </c>
      <c r="G383" s="510">
        <v>2352</v>
      </c>
      <c r="H383" s="510">
        <v>0.93333333333333335</v>
      </c>
      <c r="I383" s="510">
        <v>168</v>
      </c>
      <c r="J383" s="510">
        <v>15</v>
      </c>
      <c r="K383" s="510">
        <v>2520</v>
      </c>
      <c r="L383" s="510">
        <v>1</v>
      </c>
      <c r="M383" s="510">
        <v>168</v>
      </c>
      <c r="N383" s="510">
        <v>15</v>
      </c>
      <c r="O383" s="510">
        <v>2516</v>
      </c>
      <c r="P383" s="548">
        <v>0.99841269841269842</v>
      </c>
      <c r="Q383" s="511">
        <v>167.73333333333332</v>
      </c>
    </row>
    <row r="384" spans="1:17" ht="14.4" customHeight="1" x14ac:dyDescent="0.3">
      <c r="A384" s="505" t="s">
        <v>1786</v>
      </c>
      <c r="B384" s="506" t="s">
        <v>1542</v>
      </c>
      <c r="C384" s="506" t="s">
        <v>1543</v>
      </c>
      <c r="D384" s="506" t="s">
        <v>1693</v>
      </c>
      <c r="E384" s="506" t="s">
        <v>1695</v>
      </c>
      <c r="F384" s="510">
        <v>3</v>
      </c>
      <c r="G384" s="510">
        <v>504</v>
      </c>
      <c r="H384" s="510">
        <v>1.5</v>
      </c>
      <c r="I384" s="510">
        <v>168</v>
      </c>
      <c r="J384" s="510">
        <v>2</v>
      </c>
      <c r="K384" s="510">
        <v>336</v>
      </c>
      <c r="L384" s="510">
        <v>1</v>
      </c>
      <c r="M384" s="510">
        <v>168</v>
      </c>
      <c r="N384" s="510">
        <v>1</v>
      </c>
      <c r="O384" s="510">
        <v>168</v>
      </c>
      <c r="P384" s="548">
        <v>0.5</v>
      </c>
      <c r="Q384" s="511">
        <v>168</v>
      </c>
    </row>
    <row r="385" spans="1:17" ht="14.4" customHeight="1" x14ac:dyDescent="0.3">
      <c r="A385" s="505" t="s">
        <v>1786</v>
      </c>
      <c r="B385" s="506" t="s">
        <v>1542</v>
      </c>
      <c r="C385" s="506" t="s">
        <v>1543</v>
      </c>
      <c r="D385" s="506" t="s">
        <v>1700</v>
      </c>
      <c r="E385" s="506" t="s">
        <v>1701</v>
      </c>
      <c r="F385" s="510"/>
      <c r="G385" s="510"/>
      <c r="H385" s="510"/>
      <c r="I385" s="510"/>
      <c r="J385" s="510">
        <v>12</v>
      </c>
      <c r="K385" s="510">
        <v>27564</v>
      </c>
      <c r="L385" s="510">
        <v>1</v>
      </c>
      <c r="M385" s="510">
        <v>2297</v>
      </c>
      <c r="N385" s="510"/>
      <c r="O385" s="510"/>
      <c r="P385" s="548"/>
      <c r="Q385" s="511"/>
    </row>
    <row r="386" spans="1:17" ht="14.4" customHeight="1" x14ac:dyDescent="0.3">
      <c r="A386" s="505" t="s">
        <v>1786</v>
      </c>
      <c r="B386" s="506" t="s">
        <v>1542</v>
      </c>
      <c r="C386" s="506" t="s">
        <v>1543</v>
      </c>
      <c r="D386" s="506" t="s">
        <v>1702</v>
      </c>
      <c r="E386" s="506" t="s">
        <v>1704</v>
      </c>
      <c r="F386" s="510"/>
      <c r="G386" s="510"/>
      <c r="H386" s="510"/>
      <c r="I386" s="510"/>
      <c r="J386" s="510">
        <v>1</v>
      </c>
      <c r="K386" s="510">
        <v>187</v>
      </c>
      <c r="L386" s="510">
        <v>1</v>
      </c>
      <c r="M386" s="510">
        <v>187</v>
      </c>
      <c r="N386" s="510"/>
      <c r="O386" s="510"/>
      <c r="P386" s="548"/>
      <c r="Q386" s="511"/>
    </row>
    <row r="387" spans="1:17" ht="14.4" customHeight="1" x14ac:dyDescent="0.3">
      <c r="A387" s="505" t="s">
        <v>1786</v>
      </c>
      <c r="B387" s="506" t="s">
        <v>1542</v>
      </c>
      <c r="C387" s="506" t="s">
        <v>1543</v>
      </c>
      <c r="D387" s="506" t="s">
        <v>1717</v>
      </c>
      <c r="E387" s="506" t="s">
        <v>1719</v>
      </c>
      <c r="F387" s="510"/>
      <c r="G387" s="510"/>
      <c r="H387" s="510"/>
      <c r="I387" s="510"/>
      <c r="J387" s="510">
        <v>1</v>
      </c>
      <c r="K387" s="510">
        <v>814</v>
      </c>
      <c r="L387" s="510">
        <v>1</v>
      </c>
      <c r="M387" s="510">
        <v>814</v>
      </c>
      <c r="N387" s="510"/>
      <c r="O387" s="510"/>
      <c r="P387" s="548"/>
      <c r="Q387" s="511"/>
    </row>
    <row r="388" spans="1:17" ht="14.4" customHeight="1" x14ac:dyDescent="0.3">
      <c r="A388" s="505" t="s">
        <v>1786</v>
      </c>
      <c r="B388" s="506" t="s">
        <v>1542</v>
      </c>
      <c r="C388" s="506" t="s">
        <v>1543</v>
      </c>
      <c r="D388" s="506" t="s">
        <v>1720</v>
      </c>
      <c r="E388" s="506" t="s">
        <v>1721</v>
      </c>
      <c r="F388" s="510">
        <v>14</v>
      </c>
      <c r="G388" s="510">
        <v>4718</v>
      </c>
      <c r="H388" s="510">
        <v>0.99704142011834318</v>
      </c>
      <c r="I388" s="510">
        <v>337</v>
      </c>
      <c r="J388" s="510">
        <v>14</v>
      </c>
      <c r="K388" s="510">
        <v>4732</v>
      </c>
      <c r="L388" s="510">
        <v>1</v>
      </c>
      <c r="M388" s="510">
        <v>338</v>
      </c>
      <c r="N388" s="510">
        <v>14</v>
      </c>
      <c r="O388" s="510">
        <v>4746</v>
      </c>
      <c r="P388" s="548">
        <v>1.0029585798816567</v>
      </c>
      <c r="Q388" s="511">
        <v>339</v>
      </c>
    </row>
    <row r="389" spans="1:17" ht="14.4" customHeight="1" x14ac:dyDescent="0.3">
      <c r="A389" s="505" t="s">
        <v>1786</v>
      </c>
      <c r="B389" s="506" t="s">
        <v>1542</v>
      </c>
      <c r="C389" s="506" t="s">
        <v>1543</v>
      </c>
      <c r="D389" s="506" t="s">
        <v>1720</v>
      </c>
      <c r="E389" s="506" t="s">
        <v>1722</v>
      </c>
      <c r="F389" s="510">
        <v>1</v>
      </c>
      <c r="G389" s="510">
        <v>337</v>
      </c>
      <c r="H389" s="510">
        <v>0.49852071005917159</v>
      </c>
      <c r="I389" s="510">
        <v>337</v>
      </c>
      <c r="J389" s="510">
        <v>2</v>
      </c>
      <c r="K389" s="510">
        <v>676</v>
      </c>
      <c r="L389" s="510">
        <v>1</v>
      </c>
      <c r="M389" s="510">
        <v>338</v>
      </c>
      <c r="N389" s="510">
        <v>1</v>
      </c>
      <c r="O389" s="510">
        <v>339</v>
      </c>
      <c r="P389" s="548">
        <v>0.50147928994082835</v>
      </c>
      <c r="Q389" s="511">
        <v>339</v>
      </c>
    </row>
    <row r="390" spans="1:17" ht="14.4" customHeight="1" x14ac:dyDescent="0.3">
      <c r="A390" s="505" t="s">
        <v>1786</v>
      </c>
      <c r="B390" s="506" t="s">
        <v>1542</v>
      </c>
      <c r="C390" s="506" t="s">
        <v>1543</v>
      </c>
      <c r="D390" s="506" t="s">
        <v>1726</v>
      </c>
      <c r="E390" s="506" t="s">
        <v>1618</v>
      </c>
      <c r="F390" s="510">
        <v>2</v>
      </c>
      <c r="G390" s="510">
        <v>4854</v>
      </c>
      <c r="H390" s="510"/>
      <c r="I390" s="510">
        <v>2427</v>
      </c>
      <c r="J390" s="510"/>
      <c r="K390" s="510"/>
      <c r="L390" s="510"/>
      <c r="M390" s="510"/>
      <c r="N390" s="510"/>
      <c r="O390" s="510"/>
      <c r="P390" s="548"/>
      <c r="Q390" s="511"/>
    </row>
    <row r="391" spans="1:17" ht="14.4" customHeight="1" x14ac:dyDescent="0.3">
      <c r="A391" s="505" t="s">
        <v>1786</v>
      </c>
      <c r="B391" s="506" t="s">
        <v>1542</v>
      </c>
      <c r="C391" s="506" t="s">
        <v>1543</v>
      </c>
      <c r="D391" s="506" t="s">
        <v>1738</v>
      </c>
      <c r="E391" s="506" t="s">
        <v>1739</v>
      </c>
      <c r="F391" s="510">
        <v>2</v>
      </c>
      <c r="G391" s="510">
        <v>15332</v>
      </c>
      <c r="H391" s="510">
        <v>0.39989567031820555</v>
      </c>
      <c r="I391" s="510">
        <v>7666</v>
      </c>
      <c r="J391" s="510">
        <v>5</v>
      </c>
      <c r="K391" s="510">
        <v>38340</v>
      </c>
      <c r="L391" s="510">
        <v>1</v>
      </c>
      <c r="M391" s="510">
        <v>7668</v>
      </c>
      <c r="N391" s="510">
        <v>10</v>
      </c>
      <c r="O391" s="510">
        <v>76740</v>
      </c>
      <c r="P391" s="548">
        <v>2.0015649452269169</v>
      </c>
      <c r="Q391" s="511">
        <v>7674</v>
      </c>
    </row>
    <row r="392" spans="1:17" ht="14.4" customHeight="1" x14ac:dyDescent="0.3">
      <c r="A392" s="505" t="s">
        <v>1786</v>
      </c>
      <c r="B392" s="506" t="s">
        <v>1542</v>
      </c>
      <c r="C392" s="506" t="s">
        <v>1543</v>
      </c>
      <c r="D392" s="506" t="s">
        <v>1742</v>
      </c>
      <c r="E392" s="506" t="s">
        <v>1743</v>
      </c>
      <c r="F392" s="510"/>
      <c r="G392" s="510"/>
      <c r="H392" s="510"/>
      <c r="I392" s="510"/>
      <c r="J392" s="510">
        <v>1</v>
      </c>
      <c r="K392" s="510">
        <v>2357</v>
      </c>
      <c r="L392" s="510">
        <v>1</v>
      </c>
      <c r="M392" s="510">
        <v>2357</v>
      </c>
      <c r="N392" s="510">
        <v>1</v>
      </c>
      <c r="O392" s="510">
        <v>2360</v>
      </c>
      <c r="P392" s="548">
        <v>1.0012728044123886</v>
      </c>
      <c r="Q392" s="511">
        <v>2360</v>
      </c>
    </row>
    <row r="393" spans="1:17" ht="14.4" customHeight="1" x14ac:dyDescent="0.3">
      <c r="A393" s="505" t="s">
        <v>1787</v>
      </c>
      <c r="B393" s="506" t="s">
        <v>1542</v>
      </c>
      <c r="C393" s="506" t="s">
        <v>1543</v>
      </c>
      <c r="D393" s="506" t="s">
        <v>1647</v>
      </c>
      <c r="E393" s="506" t="s">
        <v>1648</v>
      </c>
      <c r="F393" s="510"/>
      <c r="G393" s="510"/>
      <c r="H393" s="510"/>
      <c r="I393" s="510"/>
      <c r="J393" s="510"/>
      <c r="K393" s="510"/>
      <c r="L393" s="510"/>
      <c r="M393" s="510"/>
      <c r="N393" s="510">
        <v>1</v>
      </c>
      <c r="O393" s="510">
        <v>5024</v>
      </c>
      <c r="P393" s="548"/>
      <c r="Q393" s="511">
        <v>5024</v>
      </c>
    </row>
    <row r="394" spans="1:17" ht="14.4" customHeight="1" x14ac:dyDescent="0.3">
      <c r="A394" s="505" t="s">
        <v>1787</v>
      </c>
      <c r="B394" s="506" t="s">
        <v>1542</v>
      </c>
      <c r="C394" s="506" t="s">
        <v>1543</v>
      </c>
      <c r="D394" s="506" t="s">
        <v>1665</v>
      </c>
      <c r="E394" s="506" t="s">
        <v>1666</v>
      </c>
      <c r="F394" s="510"/>
      <c r="G394" s="510"/>
      <c r="H394" s="510"/>
      <c r="I394" s="510"/>
      <c r="J394" s="510">
        <v>4</v>
      </c>
      <c r="K394" s="510">
        <v>1604</v>
      </c>
      <c r="L394" s="510">
        <v>1</v>
      </c>
      <c r="M394" s="510">
        <v>401</v>
      </c>
      <c r="N394" s="510"/>
      <c r="O394" s="510"/>
      <c r="P394" s="548"/>
      <c r="Q394" s="511"/>
    </row>
    <row r="395" spans="1:17" ht="14.4" customHeight="1" x14ac:dyDescent="0.3">
      <c r="A395" s="505" t="s">
        <v>1787</v>
      </c>
      <c r="B395" s="506" t="s">
        <v>1542</v>
      </c>
      <c r="C395" s="506" t="s">
        <v>1543</v>
      </c>
      <c r="D395" s="506" t="s">
        <v>1698</v>
      </c>
      <c r="E395" s="506" t="s">
        <v>1699</v>
      </c>
      <c r="F395" s="510"/>
      <c r="G395" s="510"/>
      <c r="H395" s="510"/>
      <c r="I395" s="510"/>
      <c r="J395" s="510">
        <v>1</v>
      </c>
      <c r="K395" s="510">
        <v>574</v>
      </c>
      <c r="L395" s="510">
        <v>1</v>
      </c>
      <c r="M395" s="510">
        <v>574</v>
      </c>
      <c r="N395" s="510"/>
      <c r="O395" s="510"/>
      <c r="P395" s="548"/>
      <c r="Q395" s="511"/>
    </row>
    <row r="396" spans="1:17" ht="14.4" customHeight="1" x14ac:dyDescent="0.3">
      <c r="A396" s="505" t="s">
        <v>1787</v>
      </c>
      <c r="B396" s="506" t="s">
        <v>1542</v>
      </c>
      <c r="C396" s="506" t="s">
        <v>1543</v>
      </c>
      <c r="D396" s="506" t="s">
        <v>1712</v>
      </c>
      <c r="E396" s="506" t="s">
        <v>1713</v>
      </c>
      <c r="F396" s="510">
        <v>1</v>
      </c>
      <c r="G396" s="510">
        <v>1022</v>
      </c>
      <c r="H396" s="510"/>
      <c r="I396" s="510">
        <v>1022</v>
      </c>
      <c r="J396" s="510"/>
      <c r="K396" s="510"/>
      <c r="L396" s="510"/>
      <c r="M396" s="510"/>
      <c r="N396" s="510"/>
      <c r="O396" s="510"/>
      <c r="P396" s="548"/>
      <c r="Q396" s="511"/>
    </row>
    <row r="397" spans="1:17" ht="14.4" customHeight="1" x14ac:dyDescent="0.3">
      <c r="A397" s="505" t="s">
        <v>1788</v>
      </c>
      <c r="B397" s="506" t="s">
        <v>1542</v>
      </c>
      <c r="C397" s="506" t="s">
        <v>1543</v>
      </c>
      <c r="D397" s="506" t="s">
        <v>1544</v>
      </c>
      <c r="E397" s="506" t="s">
        <v>1545</v>
      </c>
      <c r="F397" s="510"/>
      <c r="G397" s="510"/>
      <c r="H397" s="510"/>
      <c r="I397" s="510"/>
      <c r="J397" s="510">
        <v>1</v>
      </c>
      <c r="K397" s="510">
        <v>1483</v>
      </c>
      <c r="L397" s="510">
        <v>1</v>
      </c>
      <c r="M397" s="510">
        <v>1483</v>
      </c>
      <c r="N397" s="510"/>
      <c r="O397" s="510"/>
      <c r="P397" s="548"/>
      <c r="Q397" s="511"/>
    </row>
    <row r="398" spans="1:17" ht="14.4" customHeight="1" x14ac:dyDescent="0.3">
      <c r="A398" s="505" t="s">
        <v>1788</v>
      </c>
      <c r="B398" s="506" t="s">
        <v>1542</v>
      </c>
      <c r="C398" s="506" t="s">
        <v>1543</v>
      </c>
      <c r="D398" s="506" t="s">
        <v>1546</v>
      </c>
      <c r="E398" s="506" t="s">
        <v>1548</v>
      </c>
      <c r="F398" s="510">
        <v>1</v>
      </c>
      <c r="G398" s="510">
        <v>3912</v>
      </c>
      <c r="H398" s="510">
        <v>0.33316300459887582</v>
      </c>
      <c r="I398" s="510">
        <v>3912</v>
      </c>
      <c r="J398" s="510">
        <v>3</v>
      </c>
      <c r="K398" s="510">
        <v>11742</v>
      </c>
      <c r="L398" s="510">
        <v>1</v>
      </c>
      <c r="M398" s="510">
        <v>3914</v>
      </c>
      <c r="N398" s="510">
        <v>1</v>
      </c>
      <c r="O398" s="510">
        <v>3916</v>
      </c>
      <c r="P398" s="548">
        <v>0.33350366206779086</v>
      </c>
      <c r="Q398" s="511">
        <v>3916</v>
      </c>
    </row>
    <row r="399" spans="1:17" ht="14.4" customHeight="1" x14ac:dyDescent="0.3">
      <c r="A399" s="505" t="s">
        <v>1788</v>
      </c>
      <c r="B399" s="506" t="s">
        <v>1542</v>
      </c>
      <c r="C399" s="506" t="s">
        <v>1543</v>
      </c>
      <c r="D399" s="506" t="s">
        <v>1552</v>
      </c>
      <c r="E399" s="506" t="s">
        <v>1553</v>
      </c>
      <c r="F399" s="510"/>
      <c r="G399" s="510"/>
      <c r="H399" s="510"/>
      <c r="I399" s="510"/>
      <c r="J399" s="510"/>
      <c r="K399" s="510"/>
      <c r="L399" s="510"/>
      <c r="M399" s="510"/>
      <c r="N399" s="510">
        <v>1</v>
      </c>
      <c r="O399" s="510">
        <v>1034</v>
      </c>
      <c r="P399" s="548"/>
      <c r="Q399" s="511">
        <v>1034</v>
      </c>
    </row>
    <row r="400" spans="1:17" ht="14.4" customHeight="1" x14ac:dyDescent="0.3">
      <c r="A400" s="505" t="s">
        <v>1788</v>
      </c>
      <c r="B400" s="506" t="s">
        <v>1542</v>
      </c>
      <c r="C400" s="506" t="s">
        <v>1543</v>
      </c>
      <c r="D400" s="506" t="s">
        <v>1555</v>
      </c>
      <c r="E400" s="506" t="s">
        <v>1557</v>
      </c>
      <c r="F400" s="510"/>
      <c r="G400" s="510"/>
      <c r="H400" s="510"/>
      <c r="I400" s="510"/>
      <c r="J400" s="510"/>
      <c r="K400" s="510"/>
      <c r="L400" s="510"/>
      <c r="M400" s="510"/>
      <c r="N400" s="510">
        <v>1</v>
      </c>
      <c r="O400" s="510">
        <v>1089</v>
      </c>
      <c r="P400" s="548"/>
      <c r="Q400" s="511">
        <v>1089</v>
      </c>
    </row>
    <row r="401" spans="1:17" ht="14.4" customHeight="1" x14ac:dyDescent="0.3">
      <c r="A401" s="505" t="s">
        <v>1788</v>
      </c>
      <c r="B401" s="506" t="s">
        <v>1542</v>
      </c>
      <c r="C401" s="506" t="s">
        <v>1543</v>
      </c>
      <c r="D401" s="506" t="s">
        <v>1558</v>
      </c>
      <c r="E401" s="506" t="s">
        <v>1560</v>
      </c>
      <c r="F401" s="510">
        <v>2</v>
      </c>
      <c r="G401" s="510">
        <v>1684</v>
      </c>
      <c r="H401" s="510"/>
      <c r="I401" s="510">
        <v>842</v>
      </c>
      <c r="J401" s="510"/>
      <c r="K401" s="510"/>
      <c r="L401" s="510"/>
      <c r="M401" s="510"/>
      <c r="N401" s="510"/>
      <c r="O401" s="510"/>
      <c r="P401" s="548"/>
      <c r="Q401" s="511"/>
    </row>
    <row r="402" spans="1:17" ht="14.4" customHeight="1" x14ac:dyDescent="0.3">
      <c r="A402" s="505" t="s">
        <v>1788</v>
      </c>
      <c r="B402" s="506" t="s">
        <v>1542</v>
      </c>
      <c r="C402" s="506" t="s">
        <v>1543</v>
      </c>
      <c r="D402" s="506" t="s">
        <v>1564</v>
      </c>
      <c r="E402" s="506" t="s">
        <v>1565</v>
      </c>
      <c r="F402" s="510"/>
      <c r="G402" s="510"/>
      <c r="H402" s="510"/>
      <c r="I402" s="510"/>
      <c r="J402" s="510">
        <v>1</v>
      </c>
      <c r="K402" s="510">
        <v>814</v>
      </c>
      <c r="L402" s="510">
        <v>1</v>
      </c>
      <c r="M402" s="510">
        <v>814</v>
      </c>
      <c r="N402" s="510"/>
      <c r="O402" s="510"/>
      <c r="P402" s="548"/>
      <c r="Q402" s="511"/>
    </row>
    <row r="403" spans="1:17" ht="14.4" customHeight="1" x14ac:dyDescent="0.3">
      <c r="A403" s="505" t="s">
        <v>1788</v>
      </c>
      <c r="B403" s="506" t="s">
        <v>1542</v>
      </c>
      <c r="C403" s="506" t="s">
        <v>1543</v>
      </c>
      <c r="D403" s="506" t="s">
        <v>1564</v>
      </c>
      <c r="E403" s="506" t="s">
        <v>1566</v>
      </c>
      <c r="F403" s="510">
        <v>1</v>
      </c>
      <c r="G403" s="510">
        <v>813</v>
      </c>
      <c r="H403" s="510"/>
      <c r="I403" s="510">
        <v>813</v>
      </c>
      <c r="J403" s="510"/>
      <c r="K403" s="510"/>
      <c r="L403" s="510"/>
      <c r="M403" s="510"/>
      <c r="N403" s="510"/>
      <c r="O403" s="510"/>
      <c r="P403" s="548"/>
      <c r="Q403" s="511"/>
    </row>
    <row r="404" spans="1:17" ht="14.4" customHeight="1" x14ac:dyDescent="0.3">
      <c r="A404" s="505" t="s">
        <v>1788</v>
      </c>
      <c r="B404" s="506" t="s">
        <v>1542</v>
      </c>
      <c r="C404" s="506" t="s">
        <v>1543</v>
      </c>
      <c r="D404" s="506" t="s">
        <v>1567</v>
      </c>
      <c r="E404" s="506" t="s">
        <v>1568</v>
      </c>
      <c r="F404" s="510"/>
      <c r="G404" s="510"/>
      <c r="H404" s="510"/>
      <c r="I404" s="510"/>
      <c r="J404" s="510">
        <v>1</v>
      </c>
      <c r="K404" s="510">
        <v>814</v>
      </c>
      <c r="L404" s="510">
        <v>1</v>
      </c>
      <c r="M404" s="510">
        <v>814</v>
      </c>
      <c r="N404" s="510"/>
      <c r="O404" s="510"/>
      <c r="P404" s="548"/>
      <c r="Q404" s="511"/>
    </row>
    <row r="405" spans="1:17" ht="14.4" customHeight="1" x14ac:dyDescent="0.3">
      <c r="A405" s="505" t="s">
        <v>1788</v>
      </c>
      <c r="B405" s="506" t="s">
        <v>1542</v>
      </c>
      <c r="C405" s="506" t="s">
        <v>1543</v>
      </c>
      <c r="D405" s="506" t="s">
        <v>1567</v>
      </c>
      <c r="E405" s="506" t="s">
        <v>1569</v>
      </c>
      <c r="F405" s="510">
        <v>1</v>
      </c>
      <c r="G405" s="510">
        <v>813</v>
      </c>
      <c r="H405" s="510"/>
      <c r="I405" s="510">
        <v>813</v>
      </c>
      <c r="J405" s="510"/>
      <c r="K405" s="510"/>
      <c r="L405" s="510"/>
      <c r="M405" s="510"/>
      <c r="N405" s="510"/>
      <c r="O405" s="510"/>
      <c r="P405" s="548"/>
      <c r="Q405" s="511"/>
    </row>
    <row r="406" spans="1:17" ht="14.4" customHeight="1" x14ac:dyDescent="0.3">
      <c r="A406" s="505" t="s">
        <v>1788</v>
      </c>
      <c r="B406" s="506" t="s">
        <v>1542</v>
      </c>
      <c r="C406" s="506" t="s">
        <v>1543</v>
      </c>
      <c r="D406" s="506" t="s">
        <v>1570</v>
      </c>
      <c r="E406" s="506" t="s">
        <v>1571</v>
      </c>
      <c r="F406" s="510">
        <v>15</v>
      </c>
      <c r="G406" s="510">
        <v>2520</v>
      </c>
      <c r="H406" s="510">
        <v>1.25</v>
      </c>
      <c r="I406" s="510">
        <v>168</v>
      </c>
      <c r="J406" s="510">
        <v>12</v>
      </c>
      <c r="K406" s="510">
        <v>2016</v>
      </c>
      <c r="L406" s="510">
        <v>1</v>
      </c>
      <c r="M406" s="510">
        <v>168</v>
      </c>
      <c r="N406" s="510">
        <v>13</v>
      </c>
      <c r="O406" s="510">
        <v>2179</v>
      </c>
      <c r="P406" s="548">
        <v>1.0808531746031746</v>
      </c>
      <c r="Q406" s="511">
        <v>167.61538461538461</v>
      </c>
    </row>
    <row r="407" spans="1:17" ht="14.4" customHeight="1" x14ac:dyDescent="0.3">
      <c r="A407" s="505" t="s">
        <v>1788</v>
      </c>
      <c r="B407" s="506" t="s">
        <v>1542</v>
      </c>
      <c r="C407" s="506" t="s">
        <v>1543</v>
      </c>
      <c r="D407" s="506" t="s">
        <v>1570</v>
      </c>
      <c r="E407" s="506" t="s">
        <v>1572</v>
      </c>
      <c r="F407" s="510">
        <v>1</v>
      </c>
      <c r="G407" s="510">
        <v>168</v>
      </c>
      <c r="H407" s="510">
        <v>0.5</v>
      </c>
      <c r="I407" s="510">
        <v>168</v>
      </c>
      <c r="J407" s="510">
        <v>2</v>
      </c>
      <c r="K407" s="510">
        <v>336</v>
      </c>
      <c r="L407" s="510">
        <v>1</v>
      </c>
      <c r="M407" s="510">
        <v>168</v>
      </c>
      <c r="N407" s="510">
        <v>1</v>
      </c>
      <c r="O407" s="510">
        <v>168</v>
      </c>
      <c r="P407" s="548">
        <v>0.5</v>
      </c>
      <c r="Q407" s="511">
        <v>168</v>
      </c>
    </row>
    <row r="408" spans="1:17" ht="14.4" customHeight="1" x14ac:dyDescent="0.3">
      <c r="A408" s="505" t="s">
        <v>1788</v>
      </c>
      <c r="B408" s="506" t="s">
        <v>1542</v>
      </c>
      <c r="C408" s="506" t="s">
        <v>1543</v>
      </c>
      <c r="D408" s="506" t="s">
        <v>1573</v>
      </c>
      <c r="E408" s="506" t="s">
        <v>1574</v>
      </c>
      <c r="F408" s="510">
        <v>12</v>
      </c>
      <c r="G408" s="510">
        <v>2088</v>
      </c>
      <c r="H408" s="510">
        <v>1.0909090909090908</v>
      </c>
      <c r="I408" s="510">
        <v>174</v>
      </c>
      <c r="J408" s="510">
        <v>11</v>
      </c>
      <c r="K408" s="510">
        <v>1914</v>
      </c>
      <c r="L408" s="510">
        <v>1</v>
      </c>
      <c r="M408" s="510">
        <v>174</v>
      </c>
      <c r="N408" s="510">
        <v>16</v>
      </c>
      <c r="O408" s="510">
        <v>2784</v>
      </c>
      <c r="P408" s="548">
        <v>1.4545454545454546</v>
      </c>
      <c r="Q408" s="511">
        <v>174</v>
      </c>
    </row>
    <row r="409" spans="1:17" ht="14.4" customHeight="1" x14ac:dyDescent="0.3">
      <c r="A409" s="505" t="s">
        <v>1788</v>
      </c>
      <c r="B409" s="506" t="s">
        <v>1542</v>
      </c>
      <c r="C409" s="506" t="s">
        <v>1543</v>
      </c>
      <c r="D409" s="506" t="s">
        <v>1573</v>
      </c>
      <c r="E409" s="506" t="s">
        <v>1575</v>
      </c>
      <c r="F409" s="510">
        <v>1</v>
      </c>
      <c r="G409" s="510">
        <v>174</v>
      </c>
      <c r="H409" s="510">
        <v>0.5</v>
      </c>
      <c r="I409" s="510">
        <v>174</v>
      </c>
      <c r="J409" s="510">
        <v>2</v>
      </c>
      <c r="K409" s="510">
        <v>348</v>
      </c>
      <c r="L409" s="510">
        <v>1</v>
      </c>
      <c r="M409" s="510">
        <v>174</v>
      </c>
      <c r="N409" s="510">
        <v>1</v>
      </c>
      <c r="O409" s="510">
        <v>174</v>
      </c>
      <c r="P409" s="548">
        <v>0.5</v>
      </c>
      <c r="Q409" s="511">
        <v>174</v>
      </c>
    </row>
    <row r="410" spans="1:17" ht="14.4" customHeight="1" x14ac:dyDescent="0.3">
      <c r="A410" s="505" t="s">
        <v>1788</v>
      </c>
      <c r="B410" s="506" t="s">
        <v>1542</v>
      </c>
      <c r="C410" s="506" t="s">
        <v>1543</v>
      </c>
      <c r="D410" s="506" t="s">
        <v>1576</v>
      </c>
      <c r="E410" s="506" t="s">
        <v>1578</v>
      </c>
      <c r="F410" s="510"/>
      <c r="G410" s="510"/>
      <c r="H410" s="510"/>
      <c r="I410" s="510"/>
      <c r="J410" s="510">
        <v>1</v>
      </c>
      <c r="K410" s="510">
        <v>352</v>
      </c>
      <c r="L410" s="510">
        <v>1</v>
      </c>
      <c r="M410" s="510">
        <v>352</v>
      </c>
      <c r="N410" s="510"/>
      <c r="O410" s="510"/>
      <c r="P410" s="548"/>
      <c r="Q410" s="511"/>
    </row>
    <row r="411" spans="1:17" ht="14.4" customHeight="1" x14ac:dyDescent="0.3">
      <c r="A411" s="505" t="s">
        <v>1788</v>
      </c>
      <c r="B411" s="506" t="s">
        <v>1542</v>
      </c>
      <c r="C411" s="506" t="s">
        <v>1543</v>
      </c>
      <c r="D411" s="506" t="s">
        <v>1586</v>
      </c>
      <c r="E411" s="506" t="s">
        <v>1587</v>
      </c>
      <c r="F411" s="510">
        <v>2</v>
      </c>
      <c r="G411" s="510">
        <v>1098</v>
      </c>
      <c r="H411" s="510">
        <v>0.5</v>
      </c>
      <c r="I411" s="510">
        <v>549</v>
      </c>
      <c r="J411" s="510">
        <v>4</v>
      </c>
      <c r="K411" s="510">
        <v>2196</v>
      </c>
      <c r="L411" s="510">
        <v>1</v>
      </c>
      <c r="M411" s="510">
        <v>549</v>
      </c>
      <c r="N411" s="510"/>
      <c r="O411" s="510"/>
      <c r="P411" s="548"/>
      <c r="Q411" s="511"/>
    </row>
    <row r="412" spans="1:17" ht="14.4" customHeight="1" x14ac:dyDescent="0.3">
      <c r="A412" s="505" t="s">
        <v>1788</v>
      </c>
      <c r="B412" s="506" t="s">
        <v>1542</v>
      </c>
      <c r="C412" s="506" t="s">
        <v>1543</v>
      </c>
      <c r="D412" s="506" t="s">
        <v>1586</v>
      </c>
      <c r="E412" s="506" t="s">
        <v>1588</v>
      </c>
      <c r="F412" s="510"/>
      <c r="G412" s="510"/>
      <c r="H412" s="510"/>
      <c r="I412" s="510"/>
      <c r="J412" s="510">
        <v>1</v>
      </c>
      <c r="K412" s="510">
        <v>549</v>
      </c>
      <c r="L412" s="510">
        <v>1</v>
      </c>
      <c r="M412" s="510">
        <v>549</v>
      </c>
      <c r="N412" s="510">
        <v>3</v>
      </c>
      <c r="O412" s="510">
        <v>1650</v>
      </c>
      <c r="P412" s="548">
        <v>3.0054644808743167</v>
      </c>
      <c r="Q412" s="511">
        <v>550</v>
      </c>
    </row>
    <row r="413" spans="1:17" ht="14.4" customHeight="1" x14ac:dyDescent="0.3">
      <c r="A413" s="505" t="s">
        <v>1788</v>
      </c>
      <c r="B413" s="506" t="s">
        <v>1542</v>
      </c>
      <c r="C413" s="506" t="s">
        <v>1543</v>
      </c>
      <c r="D413" s="506" t="s">
        <v>1589</v>
      </c>
      <c r="E413" s="506" t="s">
        <v>1590</v>
      </c>
      <c r="F413" s="510"/>
      <c r="G413" s="510"/>
      <c r="H413" s="510"/>
      <c r="I413" s="510"/>
      <c r="J413" s="510">
        <v>2</v>
      </c>
      <c r="K413" s="510">
        <v>1308</v>
      </c>
      <c r="L413" s="510">
        <v>1</v>
      </c>
      <c r="M413" s="510">
        <v>654</v>
      </c>
      <c r="N413" s="510"/>
      <c r="O413" s="510"/>
      <c r="P413" s="548"/>
      <c r="Q413" s="511"/>
    </row>
    <row r="414" spans="1:17" ht="14.4" customHeight="1" x14ac:dyDescent="0.3">
      <c r="A414" s="505" t="s">
        <v>1788</v>
      </c>
      <c r="B414" s="506" t="s">
        <v>1542</v>
      </c>
      <c r="C414" s="506" t="s">
        <v>1543</v>
      </c>
      <c r="D414" s="506" t="s">
        <v>1589</v>
      </c>
      <c r="E414" s="506" t="s">
        <v>1591</v>
      </c>
      <c r="F414" s="510"/>
      <c r="G414" s="510"/>
      <c r="H414" s="510"/>
      <c r="I414" s="510"/>
      <c r="J414" s="510"/>
      <c r="K414" s="510"/>
      <c r="L414" s="510"/>
      <c r="M414" s="510"/>
      <c r="N414" s="510">
        <v>2</v>
      </c>
      <c r="O414" s="510">
        <v>1310</v>
      </c>
      <c r="P414" s="548"/>
      <c r="Q414" s="511">
        <v>655</v>
      </c>
    </row>
    <row r="415" spans="1:17" ht="14.4" customHeight="1" x14ac:dyDescent="0.3">
      <c r="A415" s="505" t="s">
        <v>1788</v>
      </c>
      <c r="B415" s="506" t="s">
        <v>1542</v>
      </c>
      <c r="C415" s="506" t="s">
        <v>1543</v>
      </c>
      <c r="D415" s="506" t="s">
        <v>1592</v>
      </c>
      <c r="E415" s="506" t="s">
        <v>1593</v>
      </c>
      <c r="F415" s="510"/>
      <c r="G415" s="510"/>
      <c r="H415" s="510"/>
      <c r="I415" s="510"/>
      <c r="J415" s="510"/>
      <c r="K415" s="510"/>
      <c r="L415" s="510"/>
      <c r="M415" s="510"/>
      <c r="N415" s="510">
        <v>2</v>
      </c>
      <c r="O415" s="510">
        <v>1310</v>
      </c>
      <c r="P415" s="548"/>
      <c r="Q415" s="511">
        <v>655</v>
      </c>
    </row>
    <row r="416" spans="1:17" ht="14.4" customHeight="1" x14ac:dyDescent="0.3">
      <c r="A416" s="505" t="s">
        <v>1788</v>
      </c>
      <c r="B416" s="506" t="s">
        <v>1542</v>
      </c>
      <c r="C416" s="506" t="s">
        <v>1543</v>
      </c>
      <c r="D416" s="506" t="s">
        <v>1592</v>
      </c>
      <c r="E416" s="506" t="s">
        <v>1594</v>
      </c>
      <c r="F416" s="510"/>
      <c r="G416" s="510"/>
      <c r="H416" s="510"/>
      <c r="I416" s="510"/>
      <c r="J416" s="510">
        <v>2</v>
      </c>
      <c r="K416" s="510">
        <v>1308</v>
      </c>
      <c r="L416" s="510">
        <v>1</v>
      </c>
      <c r="M416" s="510">
        <v>654</v>
      </c>
      <c r="N416" s="510"/>
      <c r="O416" s="510"/>
      <c r="P416" s="548"/>
      <c r="Q416" s="511"/>
    </row>
    <row r="417" spans="1:17" ht="14.4" customHeight="1" x14ac:dyDescent="0.3">
      <c r="A417" s="505" t="s">
        <v>1788</v>
      </c>
      <c r="B417" s="506" t="s">
        <v>1542</v>
      </c>
      <c r="C417" s="506" t="s">
        <v>1543</v>
      </c>
      <c r="D417" s="506" t="s">
        <v>1595</v>
      </c>
      <c r="E417" s="506" t="s">
        <v>1596</v>
      </c>
      <c r="F417" s="510"/>
      <c r="G417" s="510"/>
      <c r="H417" s="510"/>
      <c r="I417" s="510"/>
      <c r="J417" s="510">
        <v>1</v>
      </c>
      <c r="K417" s="510">
        <v>678</v>
      </c>
      <c r="L417" s="510">
        <v>1</v>
      </c>
      <c r="M417" s="510">
        <v>678</v>
      </c>
      <c r="N417" s="510"/>
      <c r="O417" s="510"/>
      <c r="P417" s="548"/>
      <c r="Q417" s="511"/>
    </row>
    <row r="418" spans="1:17" ht="14.4" customHeight="1" x14ac:dyDescent="0.3">
      <c r="A418" s="505" t="s">
        <v>1788</v>
      </c>
      <c r="B418" s="506" t="s">
        <v>1542</v>
      </c>
      <c r="C418" s="506" t="s">
        <v>1543</v>
      </c>
      <c r="D418" s="506" t="s">
        <v>1595</v>
      </c>
      <c r="E418" s="506" t="s">
        <v>1597</v>
      </c>
      <c r="F418" s="510"/>
      <c r="G418" s="510"/>
      <c r="H418" s="510"/>
      <c r="I418" s="510"/>
      <c r="J418" s="510">
        <v>4</v>
      </c>
      <c r="K418" s="510">
        <v>2712</v>
      </c>
      <c r="L418" s="510">
        <v>1</v>
      </c>
      <c r="M418" s="510">
        <v>678</v>
      </c>
      <c r="N418" s="510"/>
      <c r="O418" s="510"/>
      <c r="P418" s="548"/>
      <c r="Q418" s="511"/>
    </row>
    <row r="419" spans="1:17" ht="14.4" customHeight="1" x14ac:dyDescent="0.3">
      <c r="A419" s="505" t="s">
        <v>1788</v>
      </c>
      <c r="B419" s="506" t="s">
        <v>1542</v>
      </c>
      <c r="C419" s="506" t="s">
        <v>1543</v>
      </c>
      <c r="D419" s="506" t="s">
        <v>1598</v>
      </c>
      <c r="E419" s="506" t="s">
        <v>1599</v>
      </c>
      <c r="F419" s="510"/>
      <c r="G419" s="510"/>
      <c r="H419" s="510"/>
      <c r="I419" s="510"/>
      <c r="J419" s="510">
        <v>1</v>
      </c>
      <c r="K419" s="510">
        <v>513</v>
      </c>
      <c r="L419" s="510">
        <v>1</v>
      </c>
      <c r="M419" s="510">
        <v>513</v>
      </c>
      <c r="N419" s="510"/>
      <c r="O419" s="510"/>
      <c r="P419" s="548"/>
      <c r="Q419" s="511"/>
    </row>
    <row r="420" spans="1:17" ht="14.4" customHeight="1" x14ac:dyDescent="0.3">
      <c r="A420" s="505" t="s">
        <v>1788</v>
      </c>
      <c r="B420" s="506" t="s">
        <v>1542</v>
      </c>
      <c r="C420" s="506" t="s">
        <v>1543</v>
      </c>
      <c r="D420" s="506" t="s">
        <v>1598</v>
      </c>
      <c r="E420" s="506" t="s">
        <v>1600</v>
      </c>
      <c r="F420" s="510">
        <v>1</v>
      </c>
      <c r="G420" s="510">
        <v>513</v>
      </c>
      <c r="H420" s="510">
        <v>1</v>
      </c>
      <c r="I420" s="510">
        <v>513</v>
      </c>
      <c r="J420" s="510">
        <v>1</v>
      </c>
      <c r="K420" s="510">
        <v>513</v>
      </c>
      <c r="L420" s="510">
        <v>1</v>
      </c>
      <c r="M420" s="510">
        <v>513</v>
      </c>
      <c r="N420" s="510">
        <v>1</v>
      </c>
      <c r="O420" s="510">
        <v>514</v>
      </c>
      <c r="P420" s="548">
        <v>1.0019493177387915</v>
      </c>
      <c r="Q420" s="511">
        <v>514</v>
      </c>
    </row>
    <row r="421" spans="1:17" ht="14.4" customHeight="1" x14ac:dyDescent="0.3">
      <c r="A421" s="505" t="s">
        <v>1788</v>
      </c>
      <c r="B421" s="506" t="s">
        <v>1542</v>
      </c>
      <c r="C421" s="506" t="s">
        <v>1543</v>
      </c>
      <c r="D421" s="506" t="s">
        <v>1601</v>
      </c>
      <c r="E421" s="506" t="s">
        <v>1602</v>
      </c>
      <c r="F421" s="510">
        <v>1</v>
      </c>
      <c r="G421" s="510">
        <v>423</v>
      </c>
      <c r="H421" s="510">
        <v>1</v>
      </c>
      <c r="I421" s="510">
        <v>423</v>
      </c>
      <c r="J421" s="510">
        <v>1</v>
      </c>
      <c r="K421" s="510">
        <v>423</v>
      </c>
      <c r="L421" s="510">
        <v>1</v>
      </c>
      <c r="M421" s="510">
        <v>423</v>
      </c>
      <c r="N421" s="510">
        <v>1</v>
      </c>
      <c r="O421" s="510">
        <v>424</v>
      </c>
      <c r="P421" s="548">
        <v>1.0023640661938533</v>
      </c>
      <c r="Q421" s="511">
        <v>424</v>
      </c>
    </row>
    <row r="422" spans="1:17" ht="14.4" customHeight="1" x14ac:dyDescent="0.3">
      <c r="A422" s="505" t="s">
        <v>1788</v>
      </c>
      <c r="B422" s="506" t="s">
        <v>1542</v>
      </c>
      <c r="C422" s="506" t="s">
        <v>1543</v>
      </c>
      <c r="D422" s="506" t="s">
        <v>1601</v>
      </c>
      <c r="E422" s="506" t="s">
        <v>1603</v>
      </c>
      <c r="F422" s="510"/>
      <c r="G422" s="510"/>
      <c r="H422" s="510"/>
      <c r="I422" s="510"/>
      <c r="J422" s="510">
        <v>1</v>
      </c>
      <c r="K422" s="510">
        <v>423</v>
      </c>
      <c r="L422" s="510">
        <v>1</v>
      </c>
      <c r="M422" s="510">
        <v>423</v>
      </c>
      <c r="N422" s="510"/>
      <c r="O422" s="510"/>
      <c r="P422" s="548"/>
      <c r="Q422" s="511"/>
    </row>
    <row r="423" spans="1:17" ht="14.4" customHeight="1" x14ac:dyDescent="0.3">
      <c r="A423" s="505" t="s">
        <v>1788</v>
      </c>
      <c r="B423" s="506" t="s">
        <v>1542</v>
      </c>
      <c r="C423" s="506" t="s">
        <v>1543</v>
      </c>
      <c r="D423" s="506" t="s">
        <v>1604</v>
      </c>
      <c r="E423" s="506" t="s">
        <v>1605</v>
      </c>
      <c r="F423" s="510"/>
      <c r="G423" s="510"/>
      <c r="H423" s="510"/>
      <c r="I423" s="510"/>
      <c r="J423" s="510">
        <v>1</v>
      </c>
      <c r="K423" s="510">
        <v>349</v>
      </c>
      <c r="L423" s="510">
        <v>1</v>
      </c>
      <c r="M423" s="510">
        <v>349</v>
      </c>
      <c r="N423" s="510">
        <v>2</v>
      </c>
      <c r="O423" s="510">
        <v>700</v>
      </c>
      <c r="P423" s="548">
        <v>2.005730659025788</v>
      </c>
      <c r="Q423" s="511">
        <v>350</v>
      </c>
    </row>
    <row r="424" spans="1:17" ht="14.4" customHeight="1" x14ac:dyDescent="0.3">
      <c r="A424" s="505" t="s">
        <v>1788</v>
      </c>
      <c r="B424" s="506" t="s">
        <v>1542</v>
      </c>
      <c r="C424" s="506" t="s">
        <v>1543</v>
      </c>
      <c r="D424" s="506" t="s">
        <v>1604</v>
      </c>
      <c r="E424" s="506" t="s">
        <v>1606</v>
      </c>
      <c r="F424" s="510">
        <v>2</v>
      </c>
      <c r="G424" s="510">
        <v>698</v>
      </c>
      <c r="H424" s="510">
        <v>0.66666666666666663</v>
      </c>
      <c r="I424" s="510">
        <v>349</v>
      </c>
      <c r="J424" s="510">
        <v>3</v>
      </c>
      <c r="K424" s="510">
        <v>1047</v>
      </c>
      <c r="L424" s="510">
        <v>1</v>
      </c>
      <c r="M424" s="510">
        <v>349</v>
      </c>
      <c r="N424" s="510">
        <v>3</v>
      </c>
      <c r="O424" s="510">
        <v>1050</v>
      </c>
      <c r="P424" s="548">
        <v>1.002865329512894</v>
      </c>
      <c r="Q424" s="511">
        <v>350</v>
      </c>
    </row>
    <row r="425" spans="1:17" ht="14.4" customHeight="1" x14ac:dyDescent="0.3">
      <c r="A425" s="505" t="s">
        <v>1788</v>
      </c>
      <c r="B425" s="506" t="s">
        <v>1542</v>
      </c>
      <c r="C425" s="506" t="s">
        <v>1543</v>
      </c>
      <c r="D425" s="506" t="s">
        <v>1607</v>
      </c>
      <c r="E425" s="506" t="s">
        <v>1608</v>
      </c>
      <c r="F425" s="510">
        <v>1</v>
      </c>
      <c r="G425" s="510">
        <v>221</v>
      </c>
      <c r="H425" s="510">
        <v>0.33333333333333331</v>
      </c>
      <c r="I425" s="510">
        <v>221</v>
      </c>
      <c r="J425" s="510">
        <v>3</v>
      </c>
      <c r="K425" s="510">
        <v>663</v>
      </c>
      <c r="L425" s="510">
        <v>1</v>
      </c>
      <c r="M425" s="510">
        <v>221</v>
      </c>
      <c r="N425" s="510">
        <v>1</v>
      </c>
      <c r="O425" s="510">
        <v>222</v>
      </c>
      <c r="P425" s="548">
        <v>0.33484162895927599</v>
      </c>
      <c r="Q425" s="511">
        <v>222</v>
      </c>
    </row>
    <row r="426" spans="1:17" ht="14.4" customHeight="1" x14ac:dyDescent="0.3">
      <c r="A426" s="505" t="s">
        <v>1788</v>
      </c>
      <c r="B426" s="506" t="s">
        <v>1542</v>
      </c>
      <c r="C426" s="506" t="s">
        <v>1543</v>
      </c>
      <c r="D426" s="506" t="s">
        <v>1609</v>
      </c>
      <c r="E426" s="506" t="s">
        <v>1610</v>
      </c>
      <c r="F426" s="510">
        <v>4</v>
      </c>
      <c r="G426" s="510">
        <v>2032</v>
      </c>
      <c r="H426" s="510">
        <v>1</v>
      </c>
      <c r="I426" s="510">
        <v>508</v>
      </c>
      <c r="J426" s="510">
        <v>4</v>
      </c>
      <c r="K426" s="510">
        <v>2032</v>
      </c>
      <c r="L426" s="510">
        <v>1</v>
      </c>
      <c r="M426" s="510">
        <v>508</v>
      </c>
      <c r="N426" s="510">
        <v>2</v>
      </c>
      <c r="O426" s="510">
        <v>1018</v>
      </c>
      <c r="P426" s="548">
        <v>0.50098425196850394</v>
      </c>
      <c r="Q426" s="511">
        <v>509</v>
      </c>
    </row>
    <row r="427" spans="1:17" ht="14.4" customHeight="1" x14ac:dyDescent="0.3">
      <c r="A427" s="505" t="s">
        <v>1788</v>
      </c>
      <c r="B427" s="506" t="s">
        <v>1542</v>
      </c>
      <c r="C427" s="506" t="s">
        <v>1543</v>
      </c>
      <c r="D427" s="506" t="s">
        <v>1611</v>
      </c>
      <c r="E427" s="506" t="s">
        <v>1612</v>
      </c>
      <c r="F427" s="510"/>
      <c r="G427" s="510"/>
      <c r="H427" s="510"/>
      <c r="I427" s="510"/>
      <c r="J427" s="510"/>
      <c r="K427" s="510"/>
      <c r="L427" s="510"/>
      <c r="M427" s="510"/>
      <c r="N427" s="510">
        <v>3</v>
      </c>
      <c r="O427" s="510">
        <v>453</v>
      </c>
      <c r="P427" s="548"/>
      <c r="Q427" s="511">
        <v>151</v>
      </c>
    </row>
    <row r="428" spans="1:17" ht="14.4" customHeight="1" x14ac:dyDescent="0.3">
      <c r="A428" s="505" t="s">
        <v>1788</v>
      </c>
      <c r="B428" s="506" t="s">
        <v>1542</v>
      </c>
      <c r="C428" s="506" t="s">
        <v>1543</v>
      </c>
      <c r="D428" s="506" t="s">
        <v>1615</v>
      </c>
      <c r="E428" s="506" t="s">
        <v>1616</v>
      </c>
      <c r="F428" s="510">
        <v>1</v>
      </c>
      <c r="G428" s="510">
        <v>111</v>
      </c>
      <c r="H428" s="510">
        <v>0.5</v>
      </c>
      <c r="I428" s="510">
        <v>111</v>
      </c>
      <c r="J428" s="510">
        <v>2</v>
      </c>
      <c r="K428" s="510">
        <v>222</v>
      </c>
      <c r="L428" s="510">
        <v>1</v>
      </c>
      <c r="M428" s="510">
        <v>111</v>
      </c>
      <c r="N428" s="510">
        <v>3</v>
      </c>
      <c r="O428" s="510">
        <v>333</v>
      </c>
      <c r="P428" s="548">
        <v>1.5</v>
      </c>
      <c r="Q428" s="511">
        <v>111</v>
      </c>
    </row>
    <row r="429" spans="1:17" ht="14.4" customHeight="1" x14ac:dyDescent="0.3">
      <c r="A429" s="505" t="s">
        <v>1788</v>
      </c>
      <c r="B429" s="506" t="s">
        <v>1542</v>
      </c>
      <c r="C429" s="506" t="s">
        <v>1543</v>
      </c>
      <c r="D429" s="506" t="s">
        <v>1619</v>
      </c>
      <c r="E429" s="506" t="s">
        <v>1620</v>
      </c>
      <c r="F429" s="510"/>
      <c r="G429" s="510"/>
      <c r="H429" s="510"/>
      <c r="I429" s="510"/>
      <c r="J429" s="510"/>
      <c r="K429" s="510"/>
      <c r="L429" s="510"/>
      <c r="M429" s="510"/>
      <c r="N429" s="510">
        <v>11</v>
      </c>
      <c r="O429" s="510">
        <v>3432</v>
      </c>
      <c r="P429" s="548"/>
      <c r="Q429" s="511">
        <v>312</v>
      </c>
    </row>
    <row r="430" spans="1:17" ht="14.4" customHeight="1" x14ac:dyDescent="0.3">
      <c r="A430" s="505" t="s">
        <v>1788</v>
      </c>
      <c r="B430" s="506" t="s">
        <v>1542</v>
      </c>
      <c r="C430" s="506" t="s">
        <v>1543</v>
      </c>
      <c r="D430" s="506" t="s">
        <v>1619</v>
      </c>
      <c r="E430" s="506" t="s">
        <v>1621</v>
      </c>
      <c r="F430" s="510"/>
      <c r="G430" s="510"/>
      <c r="H430" s="510"/>
      <c r="I430" s="510"/>
      <c r="J430" s="510">
        <v>4</v>
      </c>
      <c r="K430" s="510">
        <v>1248</v>
      </c>
      <c r="L430" s="510">
        <v>1</v>
      </c>
      <c r="M430" s="510">
        <v>312</v>
      </c>
      <c r="N430" s="510"/>
      <c r="O430" s="510"/>
      <c r="P430" s="548"/>
      <c r="Q430" s="511"/>
    </row>
    <row r="431" spans="1:17" ht="14.4" customHeight="1" x14ac:dyDescent="0.3">
      <c r="A431" s="505" t="s">
        <v>1788</v>
      </c>
      <c r="B431" s="506" t="s">
        <v>1542</v>
      </c>
      <c r="C431" s="506" t="s">
        <v>1543</v>
      </c>
      <c r="D431" s="506" t="s">
        <v>1622</v>
      </c>
      <c r="E431" s="506" t="s">
        <v>1624</v>
      </c>
      <c r="F431" s="510"/>
      <c r="G431" s="510"/>
      <c r="H431" s="510"/>
      <c r="I431" s="510"/>
      <c r="J431" s="510">
        <v>1</v>
      </c>
      <c r="K431" s="510">
        <v>23</v>
      </c>
      <c r="L431" s="510">
        <v>1</v>
      </c>
      <c r="M431" s="510">
        <v>23</v>
      </c>
      <c r="N431" s="510">
        <v>3</v>
      </c>
      <c r="O431" s="510">
        <v>36</v>
      </c>
      <c r="P431" s="548">
        <v>1.5652173913043479</v>
      </c>
      <c r="Q431" s="511">
        <v>12</v>
      </c>
    </row>
    <row r="432" spans="1:17" ht="14.4" customHeight="1" x14ac:dyDescent="0.3">
      <c r="A432" s="505" t="s">
        <v>1788</v>
      </c>
      <c r="B432" s="506" t="s">
        <v>1542</v>
      </c>
      <c r="C432" s="506" t="s">
        <v>1543</v>
      </c>
      <c r="D432" s="506" t="s">
        <v>1625</v>
      </c>
      <c r="E432" s="506" t="s">
        <v>1626</v>
      </c>
      <c r="F432" s="510"/>
      <c r="G432" s="510"/>
      <c r="H432" s="510"/>
      <c r="I432" s="510"/>
      <c r="J432" s="510">
        <v>1</v>
      </c>
      <c r="K432" s="510">
        <v>17</v>
      </c>
      <c r="L432" s="510">
        <v>1</v>
      </c>
      <c r="M432" s="510">
        <v>17</v>
      </c>
      <c r="N432" s="510"/>
      <c r="O432" s="510"/>
      <c r="P432" s="548"/>
      <c r="Q432" s="511"/>
    </row>
    <row r="433" spans="1:17" ht="14.4" customHeight="1" x14ac:dyDescent="0.3">
      <c r="A433" s="505" t="s">
        <v>1788</v>
      </c>
      <c r="B433" s="506" t="s">
        <v>1542</v>
      </c>
      <c r="C433" s="506" t="s">
        <v>1543</v>
      </c>
      <c r="D433" s="506" t="s">
        <v>1625</v>
      </c>
      <c r="E433" s="506" t="s">
        <v>1627</v>
      </c>
      <c r="F433" s="510"/>
      <c r="G433" s="510"/>
      <c r="H433" s="510"/>
      <c r="I433" s="510"/>
      <c r="J433" s="510">
        <v>1</v>
      </c>
      <c r="K433" s="510">
        <v>17</v>
      </c>
      <c r="L433" s="510">
        <v>1</v>
      </c>
      <c r="M433" s="510">
        <v>17</v>
      </c>
      <c r="N433" s="510">
        <v>1</v>
      </c>
      <c r="O433" s="510">
        <v>17</v>
      </c>
      <c r="P433" s="548">
        <v>1</v>
      </c>
      <c r="Q433" s="511">
        <v>17</v>
      </c>
    </row>
    <row r="434" spans="1:17" ht="14.4" customHeight="1" x14ac:dyDescent="0.3">
      <c r="A434" s="505" t="s">
        <v>1788</v>
      </c>
      <c r="B434" s="506" t="s">
        <v>1542</v>
      </c>
      <c r="C434" s="506" t="s">
        <v>1543</v>
      </c>
      <c r="D434" s="506" t="s">
        <v>1630</v>
      </c>
      <c r="E434" s="506" t="s">
        <v>1631</v>
      </c>
      <c r="F434" s="510">
        <v>45</v>
      </c>
      <c r="G434" s="510">
        <v>15750</v>
      </c>
      <c r="H434" s="510">
        <v>1.0714285714285714</v>
      </c>
      <c r="I434" s="510">
        <v>350</v>
      </c>
      <c r="J434" s="510">
        <v>42</v>
      </c>
      <c r="K434" s="510">
        <v>14700</v>
      </c>
      <c r="L434" s="510">
        <v>1</v>
      </c>
      <c r="M434" s="510">
        <v>350</v>
      </c>
      <c r="N434" s="510">
        <v>42</v>
      </c>
      <c r="O434" s="510">
        <v>14700</v>
      </c>
      <c r="P434" s="548">
        <v>1</v>
      </c>
      <c r="Q434" s="511">
        <v>350</v>
      </c>
    </row>
    <row r="435" spans="1:17" ht="14.4" customHeight="1" x14ac:dyDescent="0.3">
      <c r="A435" s="505" t="s">
        <v>1788</v>
      </c>
      <c r="B435" s="506" t="s">
        <v>1542</v>
      </c>
      <c r="C435" s="506" t="s">
        <v>1543</v>
      </c>
      <c r="D435" s="506" t="s">
        <v>1634</v>
      </c>
      <c r="E435" s="506" t="s">
        <v>1635</v>
      </c>
      <c r="F435" s="510"/>
      <c r="G435" s="510"/>
      <c r="H435" s="510"/>
      <c r="I435" s="510"/>
      <c r="J435" s="510">
        <v>1</v>
      </c>
      <c r="K435" s="510">
        <v>149</v>
      </c>
      <c r="L435" s="510">
        <v>1</v>
      </c>
      <c r="M435" s="510">
        <v>149</v>
      </c>
      <c r="N435" s="510"/>
      <c r="O435" s="510"/>
      <c r="P435" s="548"/>
      <c r="Q435" s="511"/>
    </row>
    <row r="436" spans="1:17" ht="14.4" customHeight="1" x14ac:dyDescent="0.3">
      <c r="A436" s="505" t="s">
        <v>1788</v>
      </c>
      <c r="B436" s="506" t="s">
        <v>1542</v>
      </c>
      <c r="C436" s="506" t="s">
        <v>1543</v>
      </c>
      <c r="D436" s="506" t="s">
        <v>1641</v>
      </c>
      <c r="E436" s="506" t="s">
        <v>1642</v>
      </c>
      <c r="F436" s="510">
        <v>1</v>
      </c>
      <c r="G436" s="510">
        <v>209</v>
      </c>
      <c r="H436" s="510">
        <v>0.5</v>
      </c>
      <c r="I436" s="510">
        <v>209</v>
      </c>
      <c r="J436" s="510">
        <v>2</v>
      </c>
      <c r="K436" s="510">
        <v>418</v>
      </c>
      <c r="L436" s="510">
        <v>1</v>
      </c>
      <c r="M436" s="510">
        <v>209</v>
      </c>
      <c r="N436" s="510"/>
      <c r="O436" s="510"/>
      <c r="P436" s="548"/>
      <c r="Q436" s="511"/>
    </row>
    <row r="437" spans="1:17" ht="14.4" customHeight="1" x14ac:dyDescent="0.3">
      <c r="A437" s="505" t="s">
        <v>1788</v>
      </c>
      <c r="B437" s="506" t="s">
        <v>1542</v>
      </c>
      <c r="C437" s="506" t="s">
        <v>1543</v>
      </c>
      <c r="D437" s="506" t="s">
        <v>1641</v>
      </c>
      <c r="E437" s="506" t="s">
        <v>1643</v>
      </c>
      <c r="F437" s="510"/>
      <c r="G437" s="510"/>
      <c r="H437" s="510"/>
      <c r="I437" s="510"/>
      <c r="J437" s="510">
        <v>7</v>
      </c>
      <c r="K437" s="510">
        <v>1463</v>
      </c>
      <c r="L437" s="510">
        <v>1</v>
      </c>
      <c r="M437" s="510">
        <v>209</v>
      </c>
      <c r="N437" s="510"/>
      <c r="O437" s="510"/>
      <c r="P437" s="548"/>
      <c r="Q437" s="511"/>
    </row>
    <row r="438" spans="1:17" ht="14.4" customHeight="1" x14ac:dyDescent="0.3">
      <c r="A438" s="505" t="s">
        <v>1788</v>
      </c>
      <c r="B438" s="506" t="s">
        <v>1542</v>
      </c>
      <c r="C438" s="506" t="s">
        <v>1543</v>
      </c>
      <c r="D438" s="506" t="s">
        <v>1644</v>
      </c>
      <c r="E438" s="506" t="s">
        <v>1645</v>
      </c>
      <c r="F438" s="510">
        <v>8</v>
      </c>
      <c r="G438" s="510">
        <v>320</v>
      </c>
      <c r="H438" s="510">
        <v>0.88888888888888884</v>
      </c>
      <c r="I438" s="510">
        <v>40</v>
      </c>
      <c r="J438" s="510">
        <v>9</v>
      </c>
      <c r="K438" s="510">
        <v>360</v>
      </c>
      <c r="L438" s="510">
        <v>1</v>
      </c>
      <c r="M438" s="510">
        <v>40</v>
      </c>
      <c r="N438" s="510">
        <v>12</v>
      </c>
      <c r="O438" s="510">
        <v>475</v>
      </c>
      <c r="P438" s="548">
        <v>1.3194444444444444</v>
      </c>
      <c r="Q438" s="511">
        <v>39.583333333333336</v>
      </c>
    </row>
    <row r="439" spans="1:17" ht="14.4" customHeight="1" x14ac:dyDescent="0.3">
      <c r="A439" s="505" t="s">
        <v>1788</v>
      </c>
      <c r="B439" s="506" t="s">
        <v>1542</v>
      </c>
      <c r="C439" s="506" t="s">
        <v>1543</v>
      </c>
      <c r="D439" s="506" t="s">
        <v>1644</v>
      </c>
      <c r="E439" s="506" t="s">
        <v>1646</v>
      </c>
      <c r="F439" s="510">
        <v>1</v>
      </c>
      <c r="G439" s="510">
        <v>40</v>
      </c>
      <c r="H439" s="510">
        <v>1</v>
      </c>
      <c r="I439" s="510">
        <v>40</v>
      </c>
      <c r="J439" s="510">
        <v>1</v>
      </c>
      <c r="K439" s="510">
        <v>40</v>
      </c>
      <c r="L439" s="510">
        <v>1</v>
      </c>
      <c r="M439" s="510">
        <v>40</v>
      </c>
      <c r="N439" s="510">
        <v>1</v>
      </c>
      <c r="O439" s="510">
        <v>40</v>
      </c>
      <c r="P439" s="548">
        <v>1</v>
      </c>
      <c r="Q439" s="511">
        <v>40</v>
      </c>
    </row>
    <row r="440" spans="1:17" ht="14.4" customHeight="1" x14ac:dyDescent="0.3">
      <c r="A440" s="505" t="s">
        <v>1788</v>
      </c>
      <c r="B440" s="506" t="s">
        <v>1542</v>
      </c>
      <c r="C440" s="506" t="s">
        <v>1543</v>
      </c>
      <c r="D440" s="506" t="s">
        <v>1647</v>
      </c>
      <c r="E440" s="506" t="s">
        <v>1648</v>
      </c>
      <c r="F440" s="510"/>
      <c r="G440" s="510"/>
      <c r="H440" s="510"/>
      <c r="I440" s="510"/>
      <c r="J440" s="510"/>
      <c r="K440" s="510"/>
      <c r="L440" s="510"/>
      <c r="M440" s="510"/>
      <c r="N440" s="510">
        <v>1</v>
      </c>
      <c r="O440" s="510">
        <v>5024</v>
      </c>
      <c r="P440" s="548"/>
      <c r="Q440" s="511">
        <v>5024</v>
      </c>
    </row>
    <row r="441" spans="1:17" ht="14.4" customHeight="1" x14ac:dyDescent="0.3">
      <c r="A441" s="505" t="s">
        <v>1788</v>
      </c>
      <c r="B441" s="506" t="s">
        <v>1542</v>
      </c>
      <c r="C441" s="506" t="s">
        <v>1543</v>
      </c>
      <c r="D441" s="506" t="s">
        <v>1650</v>
      </c>
      <c r="E441" s="506" t="s">
        <v>1651</v>
      </c>
      <c r="F441" s="510">
        <v>15</v>
      </c>
      <c r="G441" s="510">
        <v>2565</v>
      </c>
      <c r="H441" s="510">
        <v>1.25</v>
      </c>
      <c r="I441" s="510">
        <v>171</v>
      </c>
      <c r="J441" s="510">
        <v>12</v>
      </c>
      <c r="K441" s="510">
        <v>2052</v>
      </c>
      <c r="L441" s="510">
        <v>1</v>
      </c>
      <c r="M441" s="510">
        <v>171</v>
      </c>
      <c r="N441" s="510">
        <v>13</v>
      </c>
      <c r="O441" s="510">
        <v>2218</v>
      </c>
      <c r="P441" s="548">
        <v>1.0808966861598441</v>
      </c>
      <c r="Q441" s="511">
        <v>170.61538461538461</v>
      </c>
    </row>
    <row r="442" spans="1:17" ht="14.4" customHeight="1" x14ac:dyDescent="0.3">
      <c r="A442" s="505" t="s">
        <v>1788</v>
      </c>
      <c r="B442" s="506" t="s">
        <v>1542</v>
      </c>
      <c r="C442" s="506" t="s">
        <v>1543</v>
      </c>
      <c r="D442" s="506" t="s">
        <v>1650</v>
      </c>
      <c r="E442" s="506" t="s">
        <v>1652</v>
      </c>
      <c r="F442" s="510">
        <v>2</v>
      </c>
      <c r="G442" s="510">
        <v>342</v>
      </c>
      <c r="H442" s="510">
        <v>1</v>
      </c>
      <c r="I442" s="510">
        <v>171</v>
      </c>
      <c r="J442" s="510">
        <v>2</v>
      </c>
      <c r="K442" s="510">
        <v>342</v>
      </c>
      <c r="L442" s="510">
        <v>1</v>
      </c>
      <c r="M442" s="510">
        <v>171</v>
      </c>
      <c r="N442" s="510">
        <v>1</v>
      </c>
      <c r="O442" s="510">
        <v>171</v>
      </c>
      <c r="P442" s="548">
        <v>0.5</v>
      </c>
      <c r="Q442" s="511">
        <v>171</v>
      </c>
    </row>
    <row r="443" spans="1:17" ht="14.4" customHeight="1" x14ac:dyDescent="0.3">
      <c r="A443" s="505" t="s">
        <v>1788</v>
      </c>
      <c r="B443" s="506" t="s">
        <v>1542</v>
      </c>
      <c r="C443" s="506" t="s">
        <v>1543</v>
      </c>
      <c r="D443" s="506" t="s">
        <v>1656</v>
      </c>
      <c r="E443" s="506" t="s">
        <v>1657</v>
      </c>
      <c r="F443" s="510">
        <v>1</v>
      </c>
      <c r="G443" s="510">
        <v>690</v>
      </c>
      <c r="H443" s="510"/>
      <c r="I443" s="510">
        <v>690</v>
      </c>
      <c r="J443" s="510"/>
      <c r="K443" s="510"/>
      <c r="L443" s="510"/>
      <c r="M443" s="510"/>
      <c r="N443" s="510">
        <v>2</v>
      </c>
      <c r="O443" s="510">
        <v>1382</v>
      </c>
      <c r="P443" s="548"/>
      <c r="Q443" s="511">
        <v>691</v>
      </c>
    </row>
    <row r="444" spans="1:17" ht="14.4" customHeight="1" x14ac:dyDescent="0.3">
      <c r="A444" s="505" t="s">
        <v>1788</v>
      </c>
      <c r="B444" s="506" t="s">
        <v>1542</v>
      </c>
      <c r="C444" s="506" t="s">
        <v>1543</v>
      </c>
      <c r="D444" s="506" t="s">
        <v>1656</v>
      </c>
      <c r="E444" s="506" t="s">
        <v>1658</v>
      </c>
      <c r="F444" s="510"/>
      <c r="G444" s="510"/>
      <c r="H444" s="510"/>
      <c r="I444" s="510"/>
      <c r="J444" s="510">
        <v>5</v>
      </c>
      <c r="K444" s="510">
        <v>3450</v>
      </c>
      <c r="L444" s="510">
        <v>1</v>
      </c>
      <c r="M444" s="510">
        <v>690</v>
      </c>
      <c r="N444" s="510"/>
      <c r="O444" s="510"/>
      <c r="P444" s="548"/>
      <c r="Q444" s="511"/>
    </row>
    <row r="445" spans="1:17" ht="14.4" customHeight="1" x14ac:dyDescent="0.3">
      <c r="A445" s="505" t="s">
        <v>1788</v>
      </c>
      <c r="B445" s="506" t="s">
        <v>1542</v>
      </c>
      <c r="C445" s="506" t="s">
        <v>1543</v>
      </c>
      <c r="D445" s="506" t="s">
        <v>1659</v>
      </c>
      <c r="E445" s="506" t="s">
        <v>1660</v>
      </c>
      <c r="F445" s="510">
        <v>3</v>
      </c>
      <c r="G445" s="510">
        <v>1050</v>
      </c>
      <c r="H445" s="510">
        <v>0.75</v>
      </c>
      <c r="I445" s="510">
        <v>350</v>
      </c>
      <c r="J445" s="510">
        <v>4</v>
      </c>
      <c r="K445" s="510">
        <v>1400</v>
      </c>
      <c r="L445" s="510">
        <v>1</v>
      </c>
      <c r="M445" s="510">
        <v>350</v>
      </c>
      <c r="N445" s="510">
        <v>9</v>
      </c>
      <c r="O445" s="510">
        <v>3150</v>
      </c>
      <c r="P445" s="548">
        <v>2.25</v>
      </c>
      <c r="Q445" s="511">
        <v>350</v>
      </c>
    </row>
    <row r="446" spans="1:17" ht="14.4" customHeight="1" x14ac:dyDescent="0.3">
      <c r="A446" s="505" t="s">
        <v>1788</v>
      </c>
      <c r="B446" s="506" t="s">
        <v>1542</v>
      </c>
      <c r="C446" s="506" t="s">
        <v>1543</v>
      </c>
      <c r="D446" s="506" t="s">
        <v>1659</v>
      </c>
      <c r="E446" s="506" t="s">
        <v>1661</v>
      </c>
      <c r="F446" s="510"/>
      <c r="G446" s="510"/>
      <c r="H446" s="510"/>
      <c r="I446" s="510"/>
      <c r="J446" s="510">
        <v>2</v>
      </c>
      <c r="K446" s="510">
        <v>700</v>
      </c>
      <c r="L446" s="510">
        <v>1</v>
      </c>
      <c r="M446" s="510">
        <v>350</v>
      </c>
      <c r="N446" s="510">
        <v>1</v>
      </c>
      <c r="O446" s="510">
        <v>350</v>
      </c>
      <c r="P446" s="548">
        <v>0.5</v>
      </c>
      <c r="Q446" s="511">
        <v>350</v>
      </c>
    </row>
    <row r="447" spans="1:17" ht="14.4" customHeight="1" x14ac:dyDescent="0.3">
      <c r="A447" s="505" t="s">
        <v>1788</v>
      </c>
      <c r="B447" s="506" t="s">
        <v>1542</v>
      </c>
      <c r="C447" s="506" t="s">
        <v>1543</v>
      </c>
      <c r="D447" s="506" t="s">
        <v>1662</v>
      </c>
      <c r="E447" s="506" t="s">
        <v>1663</v>
      </c>
      <c r="F447" s="510">
        <v>15</v>
      </c>
      <c r="G447" s="510">
        <v>2610</v>
      </c>
      <c r="H447" s="510">
        <v>1.25</v>
      </c>
      <c r="I447" s="510">
        <v>174</v>
      </c>
      <c r="J447" s="510">
        <v>12</v>
      </c>
      <c r="K447" s="510">
        <v>2088</v>
      </c>
      <c r="L447" s="510">
        <v>1</v>
      </c>
      <c r="M447" s="510">
        <v>174</v>
      </c>
      <c r="N447" s="510">
        <v>13</v>
      </c>
      <c r="O447" s="510">
        <v>2257</v>
      </c>
      <c r="P447" s="548">
        <v>1.0809386973180077</v>
      </c>
      <c r="Q447" s="511">
        <v>173.61538461538461</v>
      </c>
    </row>
    <row r="448" spans="1:17" ht="14.4" customHeight="1" x14ac:dyDescent="0.3">
      <c r="A448" s="505" t="s">
        <v>1788</v>
      </c>
      <c r="B448" s="506" t="s">
        <v>1542</v>
      </c>
      <c r="C448" s="506" t="s">
        <v>1543</v>
      </c>
      <c r="D448" s="506" t="s">
        <v>1662</v>
      </c>
      <c r="E448" s="506" t="s">
        <v>1664</v>
      </c>
      <c r="F448" s="510">
        <v>1</v>
      </c>
      <c r="G448" s="510">
        <v>174</v>
      </c>
      <c r="H448" s="510">
        <v>0.5</v>
      </c>
      <c r="I448" s="510">
        <v>174</v>
      </c>
      <c r="J448" s="510">
        <v>2</v>
      </c>
      <c r="K448" s="510">
        <v>348</v>
      </c>
      <c r="L448" s="510">
        <v>1</v>
      </c>
      <c r="M448" s="510">
        <v>174</v>
      </c>
      <c r="N448" s="510">
        <v>1</v>
      </c>
      <c r="O448" s="510">
        <v>174</v>
      </c>
      <c r="P448" s="548">
        <v>0.5</v>
      </c>
      <c r="Q448" s="511">
        <v>174</v>
      </c>
    </row>
    <row r="449" spans="1:17" ht="14.4" customHeight="1" x14ac:dyDescent="0.3">
      <c r="A449" s="505" t="s">
        <v>1788</v>
      </c>
      <c r="B449" s="506" t="s">
        <v>1542</v>
      </c>
      <c r="C449" s="506" t="s">
        <v>1543</v>
      </c>
      <c r="D449" s="506" t="s">
        <v>1665</v>
      </c>
      <c r="E449" s="506" t="s">
        <v>1666</v>
      </c>
      <c r="F449" s="510"/>
      <c r="G449" s="510"/>
      <c r="H449" s="510"/>
      <c r="I449" s="510"/>
      <c r="J449" s="510">
        <v>8</v>
      </c>
      <c r="K449" s="510">
        <v>3208</v>
      </c>
      <c r="L449" s="510">
        <v>1</v>
      </c>
      <c r="M449" s="510">
        <v>401</v>
      </c>
      <c r="N449" s="510"/>
      <c r="O449" s="510"/>
      <c r="P449" s="548"/>
      <c r="Q449" s="511"/>
    </row>
    <row r="450" spans="1:17" ht="14.4" customHeight="1" x14ac:dyDescent="0.3">
      <c r="A450" s="505" t="s">
        <v>1788</v>
      </c>
      <c r="B450" s="506" t="s">
        <v>1542</v>
      </c>
      <c r="C450" s="506" t="s">
        <v>1543</v>
      </c>
      <c r="D450" s="506" t="s">
        <v>1667</v>
      </c>
      <c r="E450" s="506" t="s">
        <v>1668</v>
      </c>
      <c r="F450" s="510"/>
      <c r="G450" s="510"/>
      <c r="H450" s="510"/>
      <c r="I450" s="510"/>
      <c r="J450" s="510">
        <v>2</v>
      </c>
      <c r="K450" s="510">
        <v>1308</v>
      </c>
      <c r="L450" s="510">
        <v>1</v>
      </c>
      <c r="M450" s="510">
        <v>654</v>
      </c>
      <c r="N450" s="510"/>
      <c r="O450" s="510"/>
      <c r="P450" s="548"/>
      <c r="Q450" s="511"/>
    </row>
    <row r="451" spans="1:17" ht="14.4" customHeight="1" x14ac:dyDescent="0.3">
      <c r="A451" s="505" t="s">
        <v>1788</v>
      </c>
      <c r="B451" s="506" t="s">
        <v>1542</v>
      </c>
      <c r="C451" s="506" t="s">
        <v>1543</v>
      </c>
      <c r="D451" s="506" t="s">
        <v>1667</v>
      </c>
      <c r="E451" s="506" t="s">
        <v>1669</v>
      </c>
      <c r="F451" s="510"/>
      <c r="G451" s="510"/>
      <c r="H451" s="510"/>
      <c r="I451" s="510"/>
      <c r="J451" s="510"/>
      <c r="K451" s="510"/>
      <c r="L451" s="510"/>
      <c r="M451" s="510"/>
      <c r="N451" s="510">
        <v>2</v>
      </c>
      <c r="O451" s="510">
        <v>1310</v>
      </c>
      <c r="P451" s="548"/>
      <c r="Q451" s="511">
        <v>655</v>
      </c>
    </row>
    <row r="452" spans="1:17" ht="14.4" customHeight="1" x14ac:dyDescent="0.3">
      <c r="A452" s="505" t="s">
        <v>1788</v>
      </c>
      <c r="B452" s="506" t="s">
        <v>1542</v>
      </c>
      <c r="C452" s="506" t="s">
        <v>1543</v>
      </c>
      <c r="D452" s="506" t="s">
        <v>1670</v>
      </c>
      <c r="E452" s="506" t="s">
        <v>1671</v>
      </c>
      <c r="F452" s="510"/>
      <c r="G452" s="510"/>
      <c r="H452" s="510"/>
      <c r="I452" s="510"/>
      <c r="J452" s="510"/>
      <c r="K452" s="510"/>
      <c r="L452" s="510"/>
      <c r="M452" s="510"/>
      <c r="N452" s="510">
        <v>2</v>
      </c>
      <c r="O452" s="510">
        <v>1310</v>
      </c>
      <c r="P452" s="548"/>
      <c r="Q452" s="511">
        <v>655</v>
      </c>
    </row>
    <row r="453" spans="1:17" ht="14.4" customHeight="1" x14ac:dyDescent="0.3">
      <c r="A453" s="505" t="s">
        <v>1788</v>
      </c>
      <c r="B453" s="506" t="s">
        <v>1542</v>
      </c>
      <c r="C453" s="506" t="s">
        <v>1543</v>
      </c>
      <c r="D453" s="506" t="s">
        <v>1670</v>
      </c>
      <c r="E453" s="506" t="s">
        <v>1672</v>
      </c>
      <c r="F453" s="510"/>
      <c r="G453" s="510"/>
      <c r="H453" s="510"/>
      <c r="I453" s="510"/>
      <c r="J453" s="510">
        <v>2</v>
      </c>
      <c r="K453" s="510">
        <v>1308</v>
      </c>
      <c r="L453" s="510">
        <v>1</v>
      </c>
      <c r="M453" s="510">
        <v>654</v>
      </c>
      <c r="N453" s="510"/>
      <c r="O453" s="510"/>
      <c r="P453" s="548"/>
      <c r="Q453" s="511"/>
    </row>
    <row r="454" spans="1:17" ht="14.4" customHeight="1" x14ac:dyDescent="0.3">
      <c r="A454" s="505" t="s">
        <v>1788</v>
      </c>
      <c r="B454" s="506" t="s">
        <v>1542</v>
      </c>
      <c r="C454" s="506" t="s">
        <v>1543</v>
      </c>
      <c r="D454" s="506" t="s">
        <v>1676</v>
      </c>
      <c r="E454" s="506" t="s">
        <v>1677</v>
      </c>
      <c r="F454" s="510"/>
      <c r="G454" s="510"/>
      <c r="H454" s="510"/>
      <c r="I454" s="510"/>
      <c r="J454" s="510">
        <v>2</v>
      </c>
      <c r="K454" s="510">
        <v>1388</v>
      </c>
      <c r="L454" s="510">
        <v>1</v>
      </c>
      <c r="M454" s="510">
        <v>694</v>
      </c>
      <c r="N454" s="510"/>
      <c r="O454" s="510"/>
      <c r="P454" s="548"/>
      <c r="Q454" s="511"/>
    </row>
    <row r="455" spans="1:17" ht="14.4" customHeight="1" x14ac:dyDescent="0.3">
      <c r="A455" s="505" t="s">
        <v>1788</v>
      </c>
      <c r="B455" s="506" t="s">
        <v>1542</v>
      </c>
      <c r="C455" s="506" t="s">
        <v>1543</v>
      </c>
      <c r="D455" s="506" t="s">
        <v>1676</v>
      </c>
      <c r="E455" s="506" t="s">
        <v>1678</v>
      </c>
      <c r="F455" s="510">
        <v>1</v>
      </c>
      <c r="G455" s="510">
        <v>694</v>
      </c>
      <c r="H455" s="510"/>
      <c r="I455" s="510">
        <v>694</v>
      </c>
      <c r="J455" s="510"/>
      <c r="K455" s="510"/>
      <c r="L455" s="510"/>
      <c r="M455" s="510"/>
      <c r="N455" s="510"/>
      <c r="O455" s="510"/>
      <c r="P455" s="548"/>
      <c r="Q455" s="511"/>
    </row>
    <row r="456" spans="1:17" ht="14.4" customHeight="1" x14ac:dyDescent="0.3">
      <c r="A456" s="505" t="s">
        <v>1788</v>
      </c>
      <c r="B456" s="506" t="s">
        <v>1542</v>
      </c>
      <c r="C456" s="506" t="s">
        <v>1543</v>
      </c>
      <c r="D456" s="506" t="s">
        <v>1679</v>
      </c>
      <c r="E456" s="506" t="s">
        <v>1680</v>
      </c>
      <c r="F456" s="510"/>
      <c r="G456" s="510"/>
      <c r="H456" s="510"/>
      <c r="I456" s="510"/>
      <c r="J456" s="510">
        <v>4</v>
      </c>
      <c r="K456" s="510">
        <v>2712</v>
      </c>
      <c r="L456" s="510">
        <v>1</v>
      </c>
      <c r="M456" s="510">
        <v>678</v>
      </c>
      <c r="N456" s="510"/>
      <c r="O456" s="510"/>
      <c r="P456" s="548"/>
      <c r="Q456" s="511"/>
    </row>
    <row r="457" spans="1:17" ht="14.4" customHeight="1" x14ac:dyDescent="0.3">
      <c r="A457" s="505" t="s">
        <v>1788</v>
      </c>
      <c r="B457" s="506" t="s">
        <v>1542</v>
      </c>
      <c r="C457" s="506" t="s">
        <v>1543</v>
      </c>
      <c r="D457" s="506" t="s">
        <v>1679</v>
      </c>
      <c r="E457" s="506" t="s">
        <v>1681</v>
      </c>
      <c r="F457" s="510"/>
      <c r="G457" s="510"/>
      <c r="H457" s="510"/>
      <c r="I457" s="510"/>
      <c r="J457" s="510">
        <v>1</v>
      </c>
      <c r="K457" s="510">
        <v>678</v>
      </c>
      <c r="L457" s="510">
        <v>1</v>
      </c>
      <c r="M457" s="510">
        <v>678</v>
      </c>
      <c r="N457" s="510"/>
      <c r="O457" s="510"/>
      <c r="P457" s="548"/>
      <c r="Q457" s="511"/>
    </row>
    <row r="458" spans="1:17" ht="14.4" customHeight="1" x14ac:dyDescent="0.3">
      <c r="A458" s="505" t="s">
        <v>1788</v>
      </c>
      <c r="B458" s="506" t="s">
        <v>1542</v>
      </c>
      <c r="C458" s="506" t="s">
        <v>1543</v>
      </c>
      <c r="D458" s="506" t="s">
        <v>1682</v>
      </c>
      <c r="E458" s="506" t="s">
        <v>1683</v>
      </c>
      <c r="F458" s="510"/>
      <c r="G458" s="510"/>
      <c r="H458" s="510"/>
      <c r="I458" s="510"/>
      <c r="J458" s="510"/>
      <c r="K458" s="510"/>
      <c r="L458" s="510"/>
      <c r="M458" s="510"/>
      <c r="N458" s="510">
        <v>3</v>
      </c>
      <c r="O458" s="510">
        <v>1433</v>
      </c>
      <c r="P458" s="548"/>
      <c r="Q458" s="511">
        <v>477.66666666666669</v>
      </c>
    </row>
    <row r="459" spans="1:17" ht="14.4" customHeight="1" x14ac:dyDescent="0.3">
      <c r="A459" s="505" t="s">
        <v>1788</v>
      </c>
      <c r="B459" s="506" t="s">
        <v>1542</v>
      </c>
      <c r="C459" s="506" t="s">
        <v>1543</v>
      </c>
      <c r="D459" s="506" t="s">
        <v>1682</v>
      </c>
      <c r="E459" s="506" t="s">
        <v>1684</v>
      </c>
      <c r="F459" s="510">
        <v>2</v>
      </c>
      <c r="G459" s="510">
        <v>954</v>
      </c>
      <c r="H459" s="510">
        <v>0.5</v>
      </c>
      <c r="I459" s="510">
        <v>477</v>
      </c>
      <c r="J459" s="510">
        <v>4</v>
      </c>
      <c r="K459" s="510">
        <v>1908</v>
      </c>
      <c r="L459" s="510">
        <v>1</v>
      </c>
      <c r="M459" s="510">
        <v>477</v>
      </c>
      <c r="N459" s="510"/>
      <c r="O459" s="510"/>
      <c r="P459" s="548"/>
      <c r="Q459" s="511"/>
    </row>
    <row r="460" spans="1:17" ht="14.4" customHeight="1" x14ac:dyDescent="0.3">
      <c r="A460" s="505" t="s">
        <v>1788</v>
      </c>
      <c r="B460" s="506" t="s">
        <v>1542</v>
      </c>
      <c r="C460" s="506" t="s">
        <v>1543</v>
      </c>
      <c r="D460" s="506" t="s">
        <v>1685</v>
      </c>
      <c r="E460" s="506" t="s">
        <v>1686</v>
      </c>
      <c r="F460" s="510"/>
      <c r="G460" s="510"/>
      <c r="H460" s="510"/>
      <c r="I460" s="510"/>
      <c r="J460" s="510">
        <v>1</v>
      </c>
      <c r="K460" s="510">
        <v>291</v>
      </c>
      <c r="L460" s="510">
        <v>1</v>
      </c>
      <c r="M460" s="510">
        <v>291</v>
      </c>
      <c r="N460" s="510"/>
      <c r="O460" s="510"/>
      <c r="P460" s="548"/>
      <c r="Q460" s="511"/>
    </row>
    <row r="461" spans="1:17" ht="14.4" customHeight="1" x14ac:dyDescent="0.3">
      <c r="A461" s="505" t="s">
        <v>1788</v>
      </c>
      <c r="B461" s="506" t="s">
        <v>1542</v>
      </c>
      <c r="C461" s="506" t="s">
        <v>1543</v>
      </c>
      <c r="D461" s="506" t="s">
        <v>1685</v>
      </c>
      <c r="E461" s="506" t="s">
        <v>1687</v>
      </c>
      <c r="F461" s="510">
        <v>1</v>
      </c>
      <c r="G461" s="510">
        <v>291</v>
      </c>
      <c r="H461" s="510">
        <v>1</v>
      </c>
      <c r="I461" s="510">
        <v>291</v>
      </c>
      <c r="J461" s="510">
        <v>1</v>
      </c>
      <c r="K461" s="510">
        <v>291</v>
      </c>
      <c r="L461" s="510">
        <v>1</v>
      </c>
      <c r="M461" s="510">
        <v>291</v>
      </c>
      <c r="N461" s="510">
        <v>1</v>
      </c>
      <c r="O461" s="510">
        <v>292</v>
      </c>
      <c r="P461" s="548">
        <v>1.0034364261168385</v>
      </c>
      <c r="Q461" s="511">
        <v>292</v>
      </c>
    </row>
    <row r="462" spans="1:17" ht="14.4" customHeight="1" x14ac:dyDescent="0.3">
      <c r="A462" s="505" t="s">
        <v>1788</v>
      </c>
      <c r="B462" s="506" t="s">
        <v>1542</v>
      </c>
      <c r="C462" s="506" t="s">
        <v>1543</v>
      </c>
      <c r="D462" s="506" t="s">
        <v>1688</v>
      </c>
      <c r="E462" s="506" t="s">
        <v>1689</v>
      </c>
      <c r="F462" s="510"/>
      <c r="G462" s="510"/>
      <c r="H462" s="510"/>
      <c r="I462" s="510"/>
      <c r="J462" s="510">
        <v>1</v>
      </c>
      <c r="K462" s="510">
        <v>814</v>
      </c>
      <c r="L462" s="510">
        <v>1</v>
      </c>
      <c r="M462" s="510">
        <v>814</v>
      </c>
      <c r="N462" s="510"/>
      <c r="O462" s="510"/>
      <c r="P462" s="548"/>
      <c r="Q462" s="511"/>
    </row>
    <row r="463" spans="1:17" ht="14.4" customHeight="1" x14ac:dyDescent="0.3">
      <c r="A463" s="505" t="s">
        <v>1788</v>
      </c>
      <c r="B463" s="506" t="s">
        <v>1542</v>
      </c>
      <c r="C463" s="506" t="s">
        <v>1543</v>
      </c>
      <c r="D463" s="506" t="s">
        <v>1688</v>
      </c>
      <c r="E463" s="506" t="s">
        <v>1690</v>
      </c>
      <c r="F463" s="510">
        <v>1</v>
      </c>
      <c r="G463" s="510">
        <v>813</v>
      </c>
      <c r="H463" s="510"/>
      <c r="I463" s="510">
        <v>813</v>
      </c>
      <c r="J463" s="510"/>
      <c r="K463" s="510"/>
      <c r="L463" s="510"/>
      <c r="M463" s="510"/>
      <c r="N463" s="510"/>
      <c r="O463" s="510"/>
      <c r="P463" s="548"/>
      <c r="Q463" s="511"/>
    </row>
    <row r="464" spans="1:17" ht="14.4" customHeight="1" x14ac:dyDescent="0.3">
      <c r="A464" s="505" t="s">
        <v>1788</v>
      </c>
      <c r="B464" s="506" t="s">
        <v>1542</v>
      </c>
      <c r="C464" s="506" t="s">
        <v>1543</v>
      </c>
      <c r="D464" s="506" t="s">
        <v>1693</v>
      </c>
      <c r="E464" s="506" t="s">
        <v>1694</v>
      </c>
      <c r="F464" s="510">
        <v>12</v>
      </c>
      <c r="G464" s="510">
        <v>2016</v>
      </c>
      <c r="H464" s="510">
        <v>1.0909090909090908</v>
      </c>
      <c r="I464" s="510">
        <v>168</v>
      </c>
      <c r="J464" s="510">
        <v>11</v>
      </c>
      <c r="K464" s="510">
        <v>1848</v>
      </c>
      <c r="L464" s="510">
        <v>1</v>
      </c>
      <c r="M464" s="510">
        <v>168</v>
      </c>
      <c r="N464" s="510">
        <v>17</v>
      </c>
      <c r="O464" s="510">
        <v>2850</v>
      </c>
      <c r="P464" s="548">
        <v>1.5422077922077921</v>
      </c>
      <c r="Q464" s="511">
        <v>167.64705882352942</v>
      </c>
    </row>
    <row r="465" spans="1:17" ht="14.4" customHeight="1" x14ac:dyDescent="0.3">
      <c r="A465" s="505" t="s">
        <v>1788</v>
      </c>
      <c r="B465" s="506" t="s">
        <v>1542</v>
      </c>
      <c r="C465" s="506" t="s">
        <v>1543</v>
      </c>
      <c r="D465" s="506" t="s">
        <v>1693</v>
      </c>
      <c r="E465" s="506" t="s">
        <v>1695</v>
      </c>
      <c r="F465" s="510">
        <v>1</v>
      </c>
      <c r="G465" s="510">
        <v>168</v>
      </c>
      <c r="H465" s="510">
        <v>0.5</v>
      </c>
      <c r="I465" s="510">
        <v>168</v>
      </c>
      <c r="J465" s="510">
        <v>2</v>
      </c>
      <c r="K465" s="510">
        <v>336</v>
      </c>
      <c r="L465" s="510">
        <v>1</v>
      </c>
      <c r="M465" s="510">
        <v>168</v>
      </c>
      <c r="N465" s="510">
        <v>1</v>
      </c>
      <c r="O465" s="510">
        <v>168</v>
      </c>
      <c r="P465" s="548">
        <v>0.5</v>
      </c>
      <c r="Q465" s="511">
        <v>168</v>
      </c>
    </row>
    <row r="466" spans="1:17" ht="14.4" customHeight="1" x14ac:dyDescent="0.3">
      <c r="A466" s="505" t="s">
        <v>1788</v>
      </c>
      <c r="B466" s="506" t="s">
        <v>1542</v>
      </c>
      <c r="C466" s="506" t="s">
        <v>1543</v>
      </c>
      <c r="D466" s="506" t="s">
        <v>1698</v>
      </c>
      <c r="E466" s="506" t="s">
        <v>1699</v>
      </c>
      <c r="F466" s="510"/>
      <c r="G466" s="510"/>
      <c r="H466" s="510"/>
      <c r="I466" s="510"/>
      <c r="J466" s="510">
        <v>2</v>
      </c>
      <c r="K466" s="510">
        <v>1148</v>
      </c>
      <c r="L466" s="510">
        <v>1</v>
      </c>
      <c r="M466" s="510">
        <v>574</v>
      </c>
      <c r="N466" s="510"/>
      <c r="O466" s="510"/>
      <c r="P466" s="548"/>
      <c r="Q466" s="511"/>
    </row>
    <row r="467" spans="1:17" ht="14.4" customHeight="1" x14ac:dyDescent="0.3">
      <c r="A467" s="505" t="s">
        <v>1788</v>
      </c>
      <c r="B467" s="506" t="s">
        <v>1542</v>
      </c>
      <c r="C467" s="506" t="s">
        <v>1543</v>
      </c>
      <c r="D467" s="506" t="s">
        <v>1709</v>
      </c>
      <c r="E467" s="506" t="s">
        <v>1710</v>
      </c>
      <c r="F467" s="510"/>
      <c r="G467" s="510"/>
      <c r="H467" s="510"/>
      <c r="I467" s="510"/>
      <c r="J467" s="510"/>
      <c r="K467" s="510"/>
      <c r="L467" s="510"/>
      <c r="M467" s="510"/>
      <c r="N467" s="510">
        <v>2</v>
      </c>
      <c r="O467" s="510">
        <v>2800</v>
      </c>
      <c r="P467" s="548"/>
      <c r="Q467" s="511">
        <v>1400</v>
      </c>
    </row>
    <row r="468" spans="1:17" ht="14.4" customHeight="1" x14ac:dyDescent="0.3">
      <c r="A468" s="505" t="s">
        <v>1788</v>
      </c>
      <c r="B468" s="506" t="s">
        <v>1542</v>
      </c>
      <c r="C468" s="506" t="s">
        <v>1543</v>
      </c>
      <c r="D468" s="506" t="s">
        <v>1709</v>
      </c>
      <c r="E468" s="506" t="s">
        <v>1711</v>
      </c>
      <c r="F468" s="510"/>
      <c r="G468" s="510"/>
      <c r="H468" s="510"/>
      <c r="I468" s="510"/>
      <c r="J468" s="510">
        <v>2</v>
      </c>
      <c r="K468" s="510">
        <v>2798</v>
      </c>
      <c r="L468" s="510">
        <v>1</v>
      </c>
      <c r="M468" s="510">
        <v>1399</v>
      </c>
      <c r="N468" s="510"/>
      <c r="O468" s="510"/>
      <c r="P468" s="548"/>
      <c r="Q468" s="511"/>
    </row>
    <row r="469" spans="1:17" ht="14.4" customHeight="1" x14ac:dyDescent="0.3">
      <c r="A469" s="505" t="s">
        <v>1788</v>
      </c>
      <c r="B469" s="506" t="s">
        <v>1542</v>
      </c>
      <c r="C469" s="506" t="s">
        <v>1543</v>
      </c>
      <c r="D469" s="506" t="s">
        <v>1712</v>
      </c>
      <c r="E469" s="506" t="s">
        <v>1713</v>
      </c>
      <c r="F469" s="510"/>
      <c r="G469" s="510"/>
      <c r="H469" s="510"/>
      <c r="I469" s="510"/>
      <c r="J469" s="510">
        <v>1</v>
      </c>
      <c r="K469" s="510">
        <v>1022</v>
      </c>
      <c r="L469" s="510">
        <v>1</v>
      </c>
      <c r="M469" s="510">
        <v>1022</v>
      </c>
      <c r="N469" s="510"/>
      <c r="O469" s="510"/>
      <c r="P469" s="548"/>
      <c r="Q469" s="511"/>
    </row>
    <row r="470" spans="1:17" ht="14.4" customHeight="1" x14ac:dyDescent="0.3">
      <c r="A470" s="505" t="s">
        <v>1788</v>
      </c>
      <c r="B470" s="506" t="s">
        <v>1542</v>
      </c>
      <c r="C470" s="506" t="s">
        <v>1543</v>
      </c>
      <c r="D470" s="506" t="s">
        <v>1714</v>
      </c>
      <c r="E470" s="506" t="s">
        <v>1715</v>
      </c>
      <c r="F470" s="510"/>
      <c r="G470" s="510"/>
      <c r="H470" s="510"/>
      <c r="I470" s="510"/>
      <c r="J470" s="510">
        <v>2</v>
      </c>
      <c r="K470" s="510">
        <v>380</v>
      </c>
      <c r="L470" s="510">
        <v>1</v>
      </c>
      <c r="M470" s="510">
        <v>190</v>
      </c>
      <c r="N470" s="510"/>
      <c r="O470" s="510"/>
      <c r="P470" s="548"/>
      <c r="Q470" s="511"/>
    </row>
    <row r="471" spans="1:17" ht="14.4" customHeight="1" x14ac:dyDescent="0.3">
      <c r="A471" s="505" t="s">
        <v>1788</v>
      </c>
      <c r="B471" s="506" t="s">
        <v>1542</v>
      </c>
      <c r="C471" s="506" t="s">
        <v>1543</v>
      </c>
      <c r="D471" s="506" t="s">
        <v>1717</v>
      </c>
      <c r="E471" s="506" t="s">
        <v>1718</v>
      </c>
      <c r="F471" s="510"/>
      <c r="G471" s="510"/>
      <c r="H471" s="510"/>
      <c r="I471" s="510"/>
      <c r="J471" s="510">
        <v>1</v>
      </c>
      <c r="K471" s="510">
        <v>814</v>
      </c>
      <c r="L471" s="510">
        <v>1</v>
      </c>
      <c r="M471" s="510">
        <v>814</v>
      </c>
      <c r="N471" s="510"/>
      <c r="O471" s="510"/>
      <c r="P471" s="548"/>
      <c r="Q471" s="511"/>
    </row>
    <row r="472" spans="1:17" ht="14.4" customHeight="1" x14ac:dyDescent="0.3">
      <c r="A472" s="505" t="s">
        <v>1788</v>
      </c>
      <c r="B472" s="506" t="s">
        <v>1542</v>
      </c>
      <c r="C472" s="506" t="s">
        <v>1543</v>
      </c>
      <c r="D472" s="506" t="s">
        <v>1717</v>
      </c>
      <c r="E472" s="506" t="s">
        <v>1719</v>
      </c>
      <c r="F472" s="510">
        <v>1</v>
      </c>
      <c r="G472" s="510">
        <v>813</v>
      </c>
      <c r="H472" s="510"/>
      <c r="I472" s="510">
        <v>813</v>
      </c>
      <c r="J472" s="510"/>
      <c r="K472" s="510"/>
      <c r="L472" s="510"/>
      <c r="M472" s="510"/>
      <c r="N472" s="510"/>
      <c r="O472" s="510"/>
      <c r="P472" s="548"/>
      <c r="Q472" s="511"/>
    </row>
    <row r="473" spans="1:17" ht="14.4" customHeight="1" x14ac:dyDescent="0.3">
      <c r="A473" s="505" t="s">
        <v>1788</v>
      </c>
      <c r="B473" s="506" t="s">
        <v>1542</v>
      </c>
      <c r="C473" s="506" t="s">
        <v>1543</v>
      </c>
      <c r="D473" s="506" t="s">
        <v>1720</v>
      </c>
      <c r="E473" s="506" t="s">
        <v>1721</v>
      </c>
      <c r="F473" s="510"/>
      <c r="G473" s="510"/>
      <c r="H473" s="510"/>
      <c r="I473" s="510"/>
      <c r="J473" s="510"/>
      <c r="K473" s="510"/>
      <c r="L473" s="510"/>
      <c r="M473" s="510"/>
      <c r="N473" s="510">
        <v>1</v>
      </c>
      <c r="O473" s="510">
        <v>339</v>
      </c>
      <c r="P473" s="548"/>
      <c r="Q473" s="511">
        <v>339</v>
      </c>
    </row>
    <row r="474" spans="1:17" ht="14.4" customHeight="1" x14ac:dyDescent="0.3">
      <c r="A474" s="505" t="s">
        <v>1788</v>
      </c>
      <c r="B474" s="506" t="s">
        <v>1542</v>
      </c>
      <c r="C474" s="506" t="s">
        <v>1543</v>
      </c>
      <c r="D474" s="506" t="s">
        <v>1720</v>
      </c>
      <c r="E474" s="506" t="s">
        <v>1722</v>
      </c>
      <c r="F474" s="510"/>
      <c r="G474" s="510"/>
      <c r="H474" s="510"/>
      <c r="I474" s="510"/>
      <c r="J474" s="510"/>
      <c r="K474" s="510"/>
      <c r="L474" s="510"/>
      <c r="M474" s="510"/>
      <c r="N474" s="510">
        <v>1</v>
      </c>
      <c r="O474" s="510">
        <v>339</v>
      </c>
      <c r="P474" s="548"/>
      <c r="Q474" s="511">
        <v>339</v>
      </c>
    </row>
    <row r="475" spans="1:17" ht="14.4" customHeight="1" x14ac:dyDescent="0.3">
      <c r="A475" s="505" t="s">
        <v>1788</v>
      </c>
      <c r="B475" s="506" t="s">
        <v>1542</v>
      </c>
      <c r="C475" s="506" t="s">
        <v>1543</v>
      </c>
      <c r="D475" s="506" t="s">
        <v>1723</v>
      </c>
      <c r="E475" s="506" t="s">
        <v>1724</v>
      </c>
      <c r="F475" s="510"/>
      <c r="G475" s="510"/>
      <c r="H475" s="510"/>
      <c r="I475" s="510"/>
      <c r="J475" s="510">
        <v>3</v>
      </c>
      <c r="K475" s="510">
        <v>780</v>
      </c>
      <c r="L475" s="510">
        <v>1</v>
      </c>
      <c r="M475" s="510">
        <v>260</v>
      </c>
      <c r="N475" s="510"/>
      <c r="O475" s="510"/>
      <c r="P475" s="548"/>
      <c r="Q475" s="511"/>
    </row>
    <row r="476" spans="1:17" ht="14.4" customHeight="1" x14ac:dyDescent="0.3">
      <c r="A476" s="505" t="s">
        <v>1788</v>
      </c>
      <c r="B476" s="506" t="s">
        <v>1542</v>
      </c>
      <c r="C476" s="506" t="s">
        <v>1543</v>
      </c>
      <c r="D476" s="506" t="s">
        <v>1723</v>
      </c>
      <c r="E476" s="506" t="s">
        <v>1725</v>
      </c>
      <c r="F476" s="510"/>
      <c r="G476" s="510"/>
      <c r="H476" s="510"/>
      <c r="I476" s="510"/>
      <c r="J476" s="510">
        <v>1</v>
      </c>
      <c r="K476" s="510">
        <v>260</v>
      </c>
      <c r="L476" s="510">
        <v>1</v>
      </c>
      <c r="M476" s="510">
        <v>260</v>
      </c>
      <c r="N476" s="510"/>
      <c r="O476" s="510"/>
      <c r="P476" s="548"/>
      <c r="Q476" s="511"/>
    </row>
    <row r="477" spans="1:17" ht="14.4" customHeight="1" x14ac:dyDescent="0.3">
      <c r="A477" s="505" t="s">
        <v>1788</v>
      </c>
      <c r="B477" s="506" t="s">
        <v>1542</v>
      </c>
      <c r="C477" s="506" t="s">
        <v>1543</v>
      </c>
      <c r="D477" s="506" t="s">
        <v>1732</v>
      </c>
      <c r="E477" s="506" t="s">
        <v>1734</v>
      </c>
      <c r="F477" s="510"/>
      <c r="G477" s="510"/>
      <c r="H477" s="510"/>
      <c r="I477" s="510"/>
      <c r="J477" s="510">
        <v>1</v>
      </c>
      <c r="K477" s="510">
        <v>253</v>
      </c>
      <c r="L477" s="510">
        <v>1</v>
      </c>
      <c r="M477" s="510">
        <v>253</v>
      </c>
      <c r="N477" s="510"/>
      <c r="O477" s="510"/>
      <c r="P477" s="548"/>
      <c r="Q477" s="511"/>
    </row>
    <row r="478" spans="1:17" ht="14.4" customHeight="1" x14ac:dyDescent="0.3">
      <c r="A478" s="505" t="s">
        <v>1788</v>
      </c>
      <c r="B478" s="506" t="s">
        <v>1542</v>
      </c>
      <c r="C478" s="506" t="s">
        <v>1543</v>
      </c>
      <c r="D478" s="506" t="s">
        <v>1735</v>
      </c>
      <c r="E478" s="506" t="s">
        <v>1736</v>
      </c>
      <c r="F478" s="510"/>
      <c r="G478" s="510"/>
      <c r="H478" s="510"/>
      <c r="I478" s="510"/>
      <c r="J478" s="510">
        <v>1</v>
      </c>
      <c r="K478" s="510">
        <v>424</v>
      </c>
      <c r="L478" s="510">
        <v>1</v>
      </c>
      <c r="M478" s="510">
        <v>424</v>
      </c>
      <c r="N478" s="510"/>
      <c r="O478" s="510"/>
      <c r="P478" s="548"/>
      <c r="Q478" s="511"/>
    </row>
    <row r="479" spans="1:17" ht="14.4" customHeight="1" x14ac:dyDescent="0.3">
      <c r="A479" s="505" t="s">
        <v>1788</v>
      </c>
      <c r="B479" s="506" t="s">
        <v>1542</v>
      </c>
      <c r="C479" s="506" t="s">
        <v>1543</v>
      </c>
      <c r="D479" s="506" t="s">
        <v>1738</v>
      </c>
      <c r="E479" s="506" t="s">
        <v>1739</v>
      </c>
      <c r="F479" s="510"/>
      <c r="G479" s="510"/>
      <c r="H479" s="510"/>
      <c r="I479" s="510"/>
      <c r="J479" s="510"/>
      <c r="K479" s="510"/>
      <c r="L479" s="510"/>
      <c r="M479" s="510"/>
      <c r="N479" s="510">
        <v>5</v>
      </c>
      <c r="O479" s="510">
        <v>38370</v>
      </c>
      <c r="P479" s="548"/>
      <c r="Q479" s="511">
        <v>7674</v>
      </c>
    </row>
    <row r="480" spans="1:17" ht="14.4" customHeight="1" x14ac:dyDescent="0.3">
      <c r="A480" s="505" t="s">
        <v>1788</v>
      </c>
      <c r="B480" s="506" t="s">
        <v>1542</v>
      </c>
      <c r="C480" s="506" t="s">
        <v>1543</v>
      </c>
      <c r="D480" s="506" t="s">
        <v>1789</v>
      </c>
      <c r="E480" s="506" t="s">
        <v>1790</v>
      </c>
      <c r="F480" s="510">
        <v>1</v>
      </c>
      <c r="G480" s="510">
        <v>1672</v>
      </c>
      <c r="H480" s="510"/>
      <c r="I480" s="510">
        <v>1672</v>
      </c>
      <c r="J480" s="510"/>
      <c r="K480" s="510"/>
      <c r="L480" s="510"/>
      <c r="M480" s="510"/>
      <c r="N480" s="510"/>
      <c r="O480" s="510"/>
      <c r="P480" s="548"/>
      <c r="Q480" s="511"/>
    </row>
    <row r="481" spans="1:17" ht="14.4" customHeight="1" x14ac:dyDescent="0.3">
      <c r="A481" s="505" t="s">
        <v>1788</v>
      </c>
      <c r="B481" s="506" t="s">
        <v>1749</v>
      </c>
      <c r="C481" s="506" t="s">
        <v>1543</v>
      </c>
      <c r="D481" s="506" t="s">
        <v>1622</v>
      </c>
      <c r="E481" s="506" t="s">
        <v>1624</v>
      </c>
      <c r="F481" s="510"/>
      <c r="G481" s="510"/>
      <c r="H481" s="510"/>
      <c r="I481" s="510"/>
      <c r="J481" s="510"/>
      <c r="K481" s="510"/>
      <c r="L481" s="510"/>
      <c r="M481" s="510"/>
      <c r="N481" s="510">
        <v>3</v>
      </c>
      <c r="O481" s="510">
        <v>36</v>
      </c>
      <c r="P481" s="548"/>
      <c r="Q481" s="511">
        <v>12</v>
      </c>
    </row>
    <row r="482" spans="1:17" ht="14.4" customHeight="1" x14ac:dyDescent="0.3">
      <c r="A482" s="505" t="s">
        <v>1791</v>
      </c>
      <c r="B482" s="506" t="s">
        <v>1542</v>
      </c>
      <c r="C482" s="506" t="s">
        <v>1543</v>
      </c>
      <c r="D482" s="506" t="s">
        <v>1549</v>
      </c>
      <c r="E482" s="506" t="s">
        <v>1551</v>
      </c>
      <c r="F482" s="510"/>
      <c r="G482" s="510"/>
      <c r="H482" s="510"/>
      <c r="I482" s="510"/>
      <c r="J482" s="510">
        <v>1</v>
      </c>
      <c r="K482" s="510">
        <v>658</v>
      </c>
      <c r="L482" s="510">
        <v>1</v>
      </c>
      <c r="M482" s="510">
        <v>658</v>
      </c>
      <c r="N482" s="510"/>
      <c r="O482" s="510"/>
      <c r="P482" s="548"/>
      <c r="Q482" s="511"/>
    </row>
    <row r="483" spans="1:17" ht="14.4" customHeight="1" x14ac:dyDescent="0.3">
      <c r="A483" s="505" t="s">
        <v>1791</v>
      </c>
      <c r="B483" s="506" t="s">
        <v>1542</v>
      </c>
      <c r="C483" s="506" t="s">
        <v>1543</v>
      </c>
      <c r="D483" s="506" t="s">
        <v>1558</v>
      </c>
      <c r="E483" s="506" t="s">
        <v>1559</v>
      </c>
      <c r="F483" s="510">
        <v>4</v>
      </c>
      <c r="G483" s="510">
        <v>3368</v>
      </c>
      <c r="H483" s="510">
        <v>1.9976275207591934</v>
      </c>
      <c r="I483" s="510">
        <v>842</v>
      </c>
      <c r="J483" s="510">
        <v>2</v>
      </c>
      <c r="K483" s="510">
        <v>1686</v>
      </c>
      <c r="L483" s="510">
        <v>1</v>
      </c>
      <c r="M483" s="510">
        <v>843</v>
      </c>
      <c r="N483" s="510"/>
      <c r="O483" s="510"/>
      <c r="P483" s="548"/>
      <c r="Q483" s="511"/>
    </row>
    <row r="484" spans="1:17" ht="14.4" customHeight="1" x14ac:dyDescent="0.3">
      <c r="A484" s="505" t="s">
        <v>1791</v>
      </c>
      <c r="B484" s="506" t="s">
        <v>1542</v>
      </c>
      <c r="C484" s="506" t="s">
        <v>1543</v>
      </c>
      <c r="D484" s="506" t="s">
        <v>1558</v>
      </c>
      <c r="E484" s="506" t="s">
        <v>1560</v>
      </c>
      <c r="F484" s="510">
        <v>1</v>
      </c>
      <c r="G484" s="510">
        <v>842</v>
      </c>
      <c r="H484" s="510"/>
      <c r="I484" s="510">
        <v>842</v>
      </c>
      <c r="J484" s="510"/>
      <c r="K484" s="510"/>
      <c r="L484" s="510"/>
      <c r="M484" s="510"/>
      <c r="N484" s="510">
        <v>3</v>
      </c>
      <c r="O484" s="510">
        <v>2529</v>
      </c>
      <c r="P484" s="548"/>
      <c r="Q484" s="511">
        <v>843</v>
      </c>
    </row>
    <row r="485" spans="1:17" ht="14.4" customHeight="1" x14ac:dyDescent="0.3">
      <c r="A485" s="505" t="s">
        <v>1791</v>
      </c>
      <c r="B485" s="506" t="s">
        <v>1542</v>
      </c>
      <c r="C485" s="506" t="s">
        <v>1543</v>
      </c>
      <c r="D485" s="506" t="s">
        <v>1564</v>
      </c>
      <c r="E485" s="506" t="s">
        <v>1565</v>
      </c>
      <c r="F485" s="510"/>
      <c r="G485" s="510"/>
      <c r="H485" s="510"/>
      <c r="I485" s="510"/>
      <c r="J485" s="510"/>
      <c r="K485" s="510"/>
      <c r="L485" s="510"/>
      <c r="M485" s="510"/>
      <c r="N485" s="510">
        <v>1</v>
      </c>
      <c r="O485" s="510">
        <v>814</v>
      </c>
      <c r="P485" s="548"/>
      <c r="Q485" s="511">
        <v>814</v>
      </c>
    </row>
    <row r="486" spans="1:17" ht="14.4" customHeight="1" x14ac:dyDescent="0.3">
      <c r="A486" s="505" t="s">
        <v>1791</v>
      </c>
      <c r="B486" s="506" t="s">
        <v>1542</v>
      </c>
      <c r="C486" s="506" t="s">
        <v>1543</v>
      </c>
      <c r="D486" s="506" t="s">
        <v>1567</v>
      </c>
      <c r="E486" s="506" t="s">
        <v>1568</v>
      </c>
      <c r="F486" s="510"/>
      <c r="G486" s="510"/>
      <c r="H486" s="510"/>
      <c r="I486" s="510"/>
      <c r="J486" s="510"/>
      <c r="K486" s="510"/>
      <c r="L486" s="510"/>
      <c r="M486" s="510"/>
      <c r="N486" s="510">
        <v>1</v>
      </c>
      <c r="O486" s="510">
        <v>814</v>
      </c>
      <c r="P486" s="548"/>
      <c r="Q486" s="511">
        <v>814</v>
      </c>
    </row>
    <row r="487" spans="1:17" ht="14.4" customHeight="1" x14ac:dyDescent="0.3">
      <c r="A487" s="505" t="s">
        <v>1791</v>
      </c>
      <c r="B487" s="506" t="s">
        <v>1542</v>
      </c>
      <c r="C487" s="506" t="s">
        <v>1543</v>
      </c>
      <c r="D487" s="506" t="s">
        <v>1570</v>
      </c>
      <c r="E487" s="506" t="s">
        <v>1571</v>
      </c>
      <c r="F487" s="510"/>
      <c r="G487" s="510"/>
      <c r="H487" s="510"/>
      <c r="I487" s="510"/>
      <c r="J487" s="510">
        <v>5</v>
      </c>
      <c r="K487" s="510">
        <v>840</v>
      </c>
      <c r="L487" s="510">
        <v>1</v>
      </c>
      <c r="M487" s="510">
        <v>168</v>
      </c>
      <c r="N487" s="510">
        <v>1</v>
      </c>
      <c r="O487" s="510">
        <v>168</v>
      </c>
      <c r="P487" s="548">
        <v>0.2</v>
      </c>
      <c r="Q487" s="511">
        <v>168</v>
      </c>
    </row>
    <row r="488" spans="1:17" ht="14.4" customHeight="1" x14ac:dyDescent="0.3">
      <c r="A488" s="505" t="s">
        <v>1791</v>
      </c>
      <c r="B488" s="506" t="s">
        <v>1542</v>
      </c>
      <c r="C488" s="506" t="s">
        <v>1543</v>
      </c>
      <c r="D488" s="506" t="s">
        <v>1570</v>
      </c>
      <c r="E488" s="506" t="s">
        <v>1572</v>
      </c>
      <c r="F488" s="510">
        <v>2</v>
      </c>
      <c r="G488" s="510">
        <v>336</v>
      </c>
      <c r="H488" s="510">
        <v>2</v>
      </c>
      <c r="I488" s="510">
        <v>168</v>
      </c>
      <c r="J488" s="510">
        <v>1</v>
      </c>
      <c r="K488" s="510">
        <v>168</v>
      </c>
      <c r="L488" s="510">
        <v>1</v>
      </c>
      <c r="M488" s="510">
        <v>168</v>
      </c>
      <c r="N488" s="510">
        <v>2</v>
      </c>
      <c r="O488" s="510">
        <v>336</v>
      </c>
      <c r="P488" s="548">
        <v>2</v>
      </c>
      <c r="Q488" s="511">
        <v>168</v>
      </c>
    </row>
    <row r="489" spans="1:17" ht="14.4" customHeight="1" x14ac:dyDescent="0.3">
      <c r="A489" s="505" t="s">
        <v>1791</v>
      </c>
      <c r="B489" s="506" t="s">
        <v>1542</v>
      </c>
      <c r="C489" s="506" t="s">
        <v>1543</v>
      </c>
      <c r="D489" s="506" t="s">
        <v>1573</v>
      </c>
      <c r="E489" s="506" t="s">
        <v>1574</v>
      </c>
      <c r="F489" s="510">
        <v>1</v>
      </c>
      <c r="G489" s="510">
        <v>174</v>
      </c>
      <c r="H489" s="510">
        <v>0.5</v>
      </c>
      <c r="I489" s="510">
        <v>174</v>
      </c>
      <c r="J489" s="510">
        <v>2</v>
      </c>
      <c r="K489" s="510">
        <v>348</v>
      </c>
      <c r="L489" s="510">
        <v>1</v>
      </c>
      <c r="M489" s="510">
        <v>174</v>
      </c>
      <c r="N489" s="510">
        <v>4</v>
      </c>
      <c r="O489" s="510">
        <v>696</v>
      </c>
      <c r="P489" s="548">
        <v>2</v>
      </c>
      <c r="Q489" s="511">
        <v>174</v>
      </c>
    </row>
    <row r="490" spans="1:17" ht="14.4" customHeight="1" x14ac:dyDescent="0.3">
      <c r="A490" s="505" t="s">
        <v>1791</v>
      </c>
      <c r="B490" s="506" t="s">
        <v>1542</v>
      </c>
      <c r="C490" s="506" t="s">
        <v>1543</v>
      </c>
      <c r="D490" s="506" t="s">
        <v>1573</v>
      </c>
      <c r="E490" s="506" t="s">
        <v>1575</v>
      </c>
      <c r="F490" s="510"/>
      <c r="G490" s="510"/>
      <c r="H490" s="510"/>
      <c r="I490" s="510"/>
      <c r="J490" s="510">
        <v>2</v>
      </c>
      <c r="K490" s="510">
        <v>348</v>
      </c>
      <c r="L490" s="510">
        <v>1</v>
      </c>
      <c r="M490" s="510">
        <v>174</v>
      </c>
      <c r="N490" s="510">
        <v>2</v>
      </c>
      <c r="O490" s="510">
        <v>348</v>
      </c>
      <c r="P490" s="548">
        <v>1</v>
      </c>
      <c r="Q490" s="511">
        <v>174</v>
      </c>
    </row>
    <row r="491" spans="1:17" ht="14.4" customHeight="1" x14ac:dyDescent="0.3">
      <c r="A491" s="505" t="s">
        <v>1791</v>
      </c>
      <c r="B491" s="506" t="s">
        <v>1542</v>
      </c>
      <c r="C491" s="506" t="s">
        <v>1543</v>
      </c>
      <c r="D491" s="506" t="s">
        <v>1576</v>
      </c>
      <c r="E491" s="506" t="s">
        <v>1577</v>
      </c>
      <c r="F491" s="510">
        <v>1</v>
      </c>
      <c r="G491" s="510">
        <v>352</v>
      </c>
      <c r="H491" s="510"/>
      <c r="I491" s="510">
        <v>352</v>
      </c>
      <c r="J491" s="510"/>
      <c r="K491" s="510"/>
      <c r="L491" s="510"/>
      <c r="M491" s="510"/>
      <c r="N491" s="510">
        <v>1</v>
      </c>
      <c r="O491" s="510">
        <v>352</v>
      </c>
      <c r="P491" s="548"/>
      <c r="Q491" s="511">
        <v>352</v>
      </c>
    </row>
    <row r="492" spans="1:17" ht="14.4" customHeight="1" x14ac:dyDescent="0.3">
      <c r="A492" s="505" t="s">
        <v>1791</v>
      </c>
      <c r="B492" s="506" t="s">
        <v>1542</v>
      </c>
      <c r="C492" s="506" t="s">
        <v>1543</v>
      </c>
      <c r="D492" s="506" t="s">
        <v>1576</v>
      </c>
      <c r="E492" s="506" t="s">
        <v>1578</v>
      </c>
      <c r="F492" s="510"/>
      <c r="G492" s="510"/>
      <c r="H492" s="510"/>
      <c r="I492" s="510"/>
      <c r="J492" s="510">
        <v>1</v>
      </c>
      <c r="K492" s="510">
        <v>352</v>
      </c>
      <c r="L492" s="510">
        <v>1</v>
      </c>
      <c r="M492" s="510">
        <v>352</v>
      </c>
      <c r="N492" s="510"/>
      <c r="O492" s="510"/>
      <c r="P492" s="548"/>
      <c r="Q492" s="511"/>
    </row>
    <row r="493" spans="1:17" ht="14.4" customHeight="1" x14ac:dyDescent="0.3">
      <c r="A493" s="505" t="s">
        <v>1791</v>
      </c>
      <c r="B493" s="506" t="s">
        <v>1542</v>
      </c>
      <c r="C493" s="506" t="s">
        <v>1543</v>
      </c>
      <c r="D493" s="506" t="s">
        <v>1586</v>
      </c>
      <c r="E493" s="506" t="s">
        <v>1587</v>
      </c>
      <c r="F493" s="510">
        <v>3</v>
      </c>
      <c r="G493" s="510">
        <v>1647</v>
      </c>
      <c r="H493" s="510"/>
      <c r="I493" s="510">
        <v>549</v>
      </c>
      <c r="J493" s="510"/>
      <c r="K493" s="510"/>
      <c r="L493" s="510"/>
      <c r="M493" s="510"/>
      <c r="N493" s="510">
        <v>1</v>
      </c>
      <c r="O493" s="510">
        <v>550</v>
      </c>
      <c r="P493" s="548"/>
      <c r="Q493" s="511">
        <v>550</v>
      </c>
    </row>
    <row r="494" spans="1:17" ht="14.4" customHeight="1" x14ac:dyDescent="0.3">
      <c r="A494" s="505" t="s">
        <v>1791</v>
      </c>
      <c r="B494" s="506" t="s">
        <v>1542</v>
      </c>
      <c r="C494" s="506" t="s">
        <v>1543</v>
      </c>
      <c r="D494" s="506" t="s">
        <v>1586</v>
      </c>
      <c r="E494" s="506" t="s">
        <v>1588</v>
      </c>
      <c r="F494" s="510"/>
      <c r="G494" s="510"/>
      <c r="H494" s="510"/>
      <c r="I494" s="510"/>
      <c r="J494" s="510">
        <v>2</v>
      </c>
      <c r="K494" s="510">
        <v>1098</v>
      </c>
      <c r="L494" s="510">
        <v>1</v>
      </c>
      <c r="M494" s="510">
        <v>549</v>
      </c>
      <c r="N494" s="510"/>
      <c r="O494" s="510"/>
      <c r="P494" s="548"/>
      <c r="Q494" s="511"/>
    </row>
    <row r="495" spans="1:17" ht="14.4" customHeight="1" x14ac:dyDescent="0.3">
      <c r="A495" s="505" t="s">
        <v>1791</v>
      </c>
      <c r="B495" s="506" t="s">
        <v>1542</v>
      </c>
      <c r="C495" s="506" t="s">
        <v>1543</v>
      </c>
      <c r="D495" s="506" t="s">
        <v>1589</v>
      </c>
      <c r="E495" s="506" t="s">
        <v>1591</v>
      </c>
      <c r="F495" s="510">
        <v>1</v>
      </c>
      <c r="G495" s="510">
        <v>654</v>
      </c>
      <c r="H495" s="510"/>
      <c r="I495" s="510">
        <v>654</v>
      </c>
      <c r="J495" s="510"/>
      <c r="K495" s="510"/>
      <c r="L495" s="510"/>
      <c r="M495" s="510"/>
      <c r="N495" s="510"/>
      <c r="O495" s="510"/>
      <c r="P495" s="548"/>
      <c r="Q495" s="511"/>
    </row>
    <row r="496" spans="1:17" ht="14.4" customHeight="1" x14ac:dyDescent="0.3">
      <c r="A496" s="505" t="s">
        <v>1791</v>
      </c>
      <c r="B496" s="506" t="s">
        <v>1542</v>
      </c>
      <c r="C496" s="506" t="s">
        <v>1543</v>
      </c>
      <c r="D496" s="506" t="s">
        <v>1592</v>
      </c>
      <c r="E496" s="506" t="s">
        <v>1593</v>
      </c>
      <c r="F496" s="510">
        <v>1</v>
      </c>
      <c r="G496" s="510">
        <v>654</v>
      </c>
      <c r="H496" s="510"/>
      <c r="I496" s="510">
        <v>654</v>
      </c>
      <c r="J496" s="510"/>
      <c r="K496" s="510"/>
      <c r="L496" s="510"/>
      <c r="M496" s="510"/>
      <c r="N496" s="510"/>
      <c r="O496" s="510"/>
      <c r="P496" s="548"/>
      <c r="Q496" s="511"/>
    </row>
    <row r="497" spans="1:17" ht="14.4" customHeight="1" x14ac:dyDescent="0.3">
      <c r="A497" s="505" t="s">
        <v>1791</v>
      </c>
      <c r="B497" s="506" t="s">
        <v>1542</v>
      </c>
      <c r="C497" s="506" t="s">
        <v>1543</v>
      </c>
      <c r="D497" s="506" t="s">
        <v>1598</v>
      </c>
      <c r="E497" s="506" t="s">
        <v>1599</v>
      </c>
      <c r="F497" s="510">
        <v>1</v>
      </c>
      <c r="G497" s="510">
        <v>513</v>
      </c>
      <c r="H497" s="510"/>
      <c r="I497" s="510">
        <v>513</v>
      </c>
      <c r="J497" s="510"/>
      <c r="K497" s="510"/>
      <c r="L497" s="510"/>
      <c r="M497" s="510"/>
      <c r="N497" s="510">
        <v>1</v>
      </c>
      <c r="O497" s="510">
        <v>514</v>
      </c>
      <c r="P497" s="548"/>
      <c r="Q497" s="511">
        <v>514</v>
      </c>
    </row>
    <row r="498" spans="1:17" ht="14.4" customHeight="1" x14ac:dyDescent="0.3">
      <c r="A498" s="505" t="s">
        <v>1791</v>
      </c>
      <c r="B498" s="506" t="s">
        <v>1542</v>
      </c>
      <c r="C498" s="506" t="s">
        <v>1543</v>
      </c>
      <c r="D498" s="506" t="s">
        <v>1598</v>
      </c>
      <c r="E498" s="506" t="s">
        <v>1600</v>
      </c>
      <c r="F498" s="510"/>
      <c r="G498" s="510"/>
      <c r="H498" s="510"/>
      <c r="I498" s="510"/>
      <c r="J498" s="510">
        <v>1</v>
      </c>
      <c r="K498" s="510">
        <v>513</v>
      </c>
      <c r="L498" s="510">
        <v>1</v>
      </c>
      <c r="M498" s="510">
        <v>513</v>
      </c>
      <c r="N498" s="510"/>
      <c r="O498" s="510"/>
      <c r="P498" s="548"/>
      <c r="Q498" s="511"/>
    </row>
    <row r="499" spans="1:17" ht="14.4" customHeight="1" x14ac:dyDescent="0.3">
      <c r="A499" s="505" t="s">
        <v>1791</v>
      </c>
      <c r="B499" s="506" t="s">
        <v>1542</v>
      </c>
      <c r="C499" s="506" t="s">
        <v>1543</v>
      </c>
      <c r="D499" s="506" t="s">
        <v>1601</v>
      </c>
      <c r="E499" s="506" t="s">
        <v>1602</v>
      </c>
      <c r="F499" s="510"/>
      <c r="G499" s="510"/>
      <c r="H499" s="510"/>
      <c r="I499" s="510"/>
      <c r="J499" s="510">
        <v>1</v>
      </c>
      <c r="K499" s="510">
        <v>423</v>
      </c>
      <c r="L499" s="510">
        <v>1</v>
      </c>
      <c r="M499" s="510">
        <v>423</v>
      </c>
      <c r="N499" s="510"/>
      <c r="O499" s="510"/>
      <c r="P499" s="548"/>
      <c r="Q499" s="511"/>
    </row>
    <row r="500" spans="1:17" ht="14.4" customHeight="1" x14ac:dyDescent="0.3">
      <c r="A500" s="505" t="s">
        <v>1791</v>
      </c>
      <c r="B500" s="506" t="s">
        <v>1542</v>
      </c>
      <c r="C500" s="506" t="s">
        <v>1543</v>
      </c>
      <c r="D500" s="506" t="s">
        <v>1601</v>
      </c>
      <c r="E500" s="506" t="s">
        <v>1603</v>
      </c>
      <c r="F500" s="510">
        <v>1</v>
      </c>
      <c r="G500" s="510">
        <v>423</v>
      </c>
      <c r="H500" s="510"/>
      <c r="I500" s="510">
        <v>423</v>
      </c>
      <c r="J500" s="510"/>
      <c r="K500" s="510"/>
      <c r="L500" s="510"/>
      <c r="M500" s="510"/>
      <c r="N500" s="510">
        <v>1</v>
      </c>
      <c r="O500" s="510">
        <v>424</v>
      </c>
      <c r="P500" s="548"/>
      <c r="Q500" s="511">
        <v>424</v>
      </c>
    </row>
    <row r="501" spans="1:17" ht="14.4" customHeight="1" x14ac:dyDescent="0.3">
      <c r="A501" s="505" t="s">
        <v>1791</v>
      </c>
      <c r="B501" s="506" t="s">
        <v>1542</v>
      </c>
      <c r="C501" s="506" t="s">
        <v>1543</v>
      </c>
      <c r="D501" s="506" t="s">
        <v>1604</v>
      </c>
      <c r="E501" s="506" t="s">
        <v>1605</v>
      </c>
      <c r="F501" s="510"/>
      <c r="G501" s="510"/>
      <c r="H501" s="510"/>
      <c r="I501" s="510"/>
      <c r="J501" s="510">
        <v>2</v>
      </c>
      <c r="K501" s="510">
        <v>698</v>
      </c>
      <c r="L501" s="510">
        <v>1</v>
      </c>
      <c r="M501" s="510">
        <v>349</v>
      </c>
      <c r="N501" s="510">
        <v>2</v>
      </c>
      <c r="O501" s="510">
        <v>700</v>
      </c>
      <c r="P501" s="548">
        <v>1.002865329512894</v>
      </c>
      <c r="Q501" s="511">
        <v>350</v>
      </c>
    </row>
    <row r="502" spans="1:17" ht="14.4" customHeight="1" x14ac:dyDescent="0.3">
      <c r="A502" s="505" t="s">
        <v>1791</v>
      </c>
      <c r="B502" s="506" t="s">
        <v>1542</v>
      </c>
      <c r="C502" s="506" t="s">
        <v>1543</v>
      </c>
      <c r="D502" s="506" t="s">
        <v>1604</v>
      </c>
      <c r="E502" s="506" t="s">
        <v>1606</v>
      </c>
      <c r="F502" s="510">
        <v>1</v>
      </c>
      <c r="G502" s="510">
        <v>349</v>
      </c>
      <c r="H502" s="510"/>
      <c r="I502" s="510">
        <v>349</v>
      </c>
      <c r="J502" s="510"/>
      <c r="K502" s="510"/>
      <c r="L502" s="510"/>
      <c r="M502" s="510"/>
      <c r="N502" s="510">
        <v>10</v>
      </c>
      <c r="O502" s="510">
        <v>3500</v>
      </c>
      <c r="P502" s="548"/>
      <c r="Q502" s="511">
        <v>350</v>
      </c>
    </row>
    <row r="503" spans="1:17" ht="14.4" customHeight="1" x14ac:dyDescent="0.3">
      <c r="A503" s="505" t="s">
        <v>1791</v>
      </c>
      <c r="B503" s="506" t="s">
        <v>1542</v>
      </c>
      <c r="C503" s="506" t="s">
        <v>1543</v>
      </c>
      <c r="D503" s="506" t="s">
        <v>1607</v>
      </c>
      <c r="E503" s="506" t="s">
        <v>1608</v>
      </c>
      <c r="F503" s="510"/>
      <c r="G503" s="510"/>
      <c r="H503" s="510"/>
      <c r="I503" s="510"/>
      <c r="J503" s="510">
        <v>1</v>
      </c>
      <c r="K503" s="510">
        <v>221</v>
      </c>
      <c r="L503" s="510">
        <v>1</v>
      </c>
      <c r="M503" s="510">
        <v>221</v>
      </c>
      <c r="N503" s="510"/>
      <c r="O503" s="510"/>
      <c r="P503" s="548"/>
      <c r="Q503" s="511"/>
    </row>
    <row r="504" spans="1:17" ht="14.4" customHeight="1" x14ac:dyDescent="0.3">
      <c r="A504" s="505" t="s">
        <v>1791</v>
      </c>
      <c r="B504" s="506" t="s">
        <v>1542</v>
      </c>
      <c r="C504" s="506" t="s">
        <v>1543</v>
      </c>
      <c r="D504" s="506" t="s">
        <v>1609</v>
      </c>
      <c r="E504" s="506" t="s">
        <v>1610</v>
      </c>
      <c r="F504" s="510">
        <v>86</v>
      </c>
      <c r="G504" s="510">
        <v>43688</v>
      </c>
      <c r="H504" s="510">
        <v>2.6875</v>
      </c>
      <c r="I504" s="510">
        <v>508</v>
      </c>
      <c r="J504" s="510">
        <v>32</v>
      </c>
      <c r="K504" s="510">
        <v>16256</v>
      </c>
      <c r="L504" s="510">
        <v>1</v>
      </c>
      <c r="M504" s="510">
        <v>508</v>
      </c>
      <c r="N504" s="510">
        <v>26</v>
      </c>
      <c r="O504" s="510">
        <v>13234</v>
      </c>
      <c r="P504" s="548">
        <v>0.81409940944881887</v>
      </c>
      <c r="Q504" s="511">
        <v>509</v>
      </c>
    </row>
    <row r="505" spans="1:17" ht="14.4" customHeight="1" x14ac:dyDescent="0.3">
      <c r="A505" s="505" t="s">
        <v>1791</v>
      </c>
      <c r="B505" s="506" t="s">
        <v>1542</v>
      </c>
      <c r="C505" s="506" t="s">
        <v>1543</v>
      </c>
      <c r="D505" s="506" t="s">
        <v>1615</v>
      </c>
      <c r="E505" s="506" t="s">
        <v>1616</v>
      </c>
      <c r="F505" s="510">
        <v>1</v>
      </c>
      <c r="G505" s="510">
        <v>111</v>
      </c>
      <c r="H505" s="510">
        <v>0.5</v>
      </c>
      <c r="I505" s="510">
        <v>111</v>
      </c>
      <c r="J505" s="510">
        <v>2</v>
      </c>
      <c r="K505" s="510">
        <v>222</v>
      </c>
      <c r="L505" s="510">
        <v>1</v>
      </c>
      <c r="M505" s="510">
        <v>111</v>
      </c>
      <c r="N505" s="510">
        <v>1</v>
      </c>
      <c r="O505" s="510">
        <v>111</v>
      </c>
      <c r="P505" s="548">
        <v>0.5</v>
      </c>
      <c r="Q505" s="511">
        <v>111</v>
      </c>
    </row>
    <row r="506" spans="1:17" ht="14.4" customHeight="1" x14ac:dyDescent="0.3">
      <c r="A506" s="505" t="s">
        <v>1791</v>
      </c>
      <c r="B506" s="506" t="s">
        <v>1542</v>
      </c>
      <c r="C506" s="506" t="s">
        <v>1543</v>
      </c>
      <c r="D506" s="506" t="s">
        <v>1619</v>
      </c>
      <c r="E506" s="506" t="s">
        <v>1620</v>
      </c>
      <c r="F506" s="510">
        <v>1</v>
      </c>
      <c r="G506" s="510">
        <v>312</v>
      </c>
      <c r="H506" s="510"/>
      <c r="I506" s="510">
        <v>312</v>
      </c>
      <c r="J506" s="510"/>
      <c r="K506" s="510"/>
      <c r="L506" s="510"/>
      <c r="M506" s="510"/>
      <c r="N506" s="510"/>
      <c r="O506" s="510"/>
      <c r="P506" s="548"/>
      <c r="Q506" s="511"/>
    </row>
    <row r="507" spans="1:17" ht="14.4" customHeight="1" x14ac:dyDescent="0.3">
      <c r="A507" s="505" t="s">
        <v>1791</v>
      </c>
      <c r="B507" s="506" t="s">
        <v>1542</v>
      </c>
      <c r="C507" s="506" t="s">
        <v>1543</v>
      </c>
      <c r="D507" s="506" t="s">
        <v>1619</v>
      </c>
      <c r="E507" s="506" t="s">
        <v>1621</v>
      </c>
      <c r="F507" s="510"/>
      <c r="G507" s="510"/>
      <c r="H507" s="510"/>
      <c r="I507" s="510"/>
      <c r="J507" s="510"/>
      <c r="K507" s="510"/>
      <c r="L507" s="510"/>
      <c r="M507" s="510"/>
      <c r="N507" s="510">
        <v>1</v>
      </c>
      <c r="O507" s="510">
        <v>312</v>
      </c>
      <c r="P507" s="548"/>
      <c r="Q507" s="511">
        <v>312</v>
      </c>
    </row>
    <row r="508" spans="1:17" ht="14.4" customHeight="1" x14ac:dyDescent="0.3">
      <c r="A508" s="505" t="s">
        <v>1791</v>
      </c>
      <c r="B508" s="506" t="s">
        <v>1542</v>
      </c>
      <c r="C508" s="506" t="s">
        <v>1543</v>
      </c>
      <c r="D508" s="506" t="s">
        <v>1622</v>
      </c>
      <c r="E508" s="506" t="s">
        <v>1623</v>
      </c>
      <c r="F508" s="510"/>
      <c r="G508" s="510"/>
      <c r="H508" s="510"/>
      <c r="I508" s="510"/>
      <c r="J508" s="510"/>
      <c r="K508" s="510"/>
      <c r="L508" s="510"/>
      <c r="M508" s="510"/>
      <c r="N508" s="510">
        <v>0</v>
      </c>
      <c r="O508" s="510">
        <v>0</v>
      </c>
      <c r="P508" s="548"/>
      <c r="Q508" s="511"/>
    </row>
    <row r="509" spans="1:17" ht="14.4" customHeight="1" x14ac:dyDescent="0.3">
      <c r="A509" s="505" t="s">
        <v>1791</v>
      </c>
      <c r="B509" s="506" t="s">
        <v>1542</v>
      </c>
      <c r="C509" s="506" t="s">
        <v>1543</v>
      </c>
      <c r="D509" s="506" t="s">
        <v>1622</v>
      </c>
      <c r="E509" s="506" t="s">
        <v>1624</v>
      </c>
      <c r="F509" s="510">
        <v>2</v>
      </c>
      <c r="G509" s="510">
        <v>46</v>
      </c>
      <c r="H509" s="510">
        <v>2</v>
      </c>
      <c r="I509" s="510">
        <v>23</v>
      </c>
      <c r="J509" s="510">
        <v>1</v>
      </c>
      <c r="K509" s="510">
        <v>23</v>
      </c>
      <c r="L509" s="510">
        <v>1</v>
      </c>
      <c r="M509" s="510">
        <v>23</v>
      </c>
      <c r="N509" s="510"/>
      <c r="O509" s="510"/>
      <c r="P509" s="548"/>
      <c r="Q509" s="511"/>
    </row>
    <row r="510" spans="1:17" ht="14.4" customHeight="1" x14ac:dyDescent="0.3">
      <c r="A510" s="505" t="s">
        <v>1791</v>
      </c>
      <c r="B510" s="506" t="s">
        <v>1542</v>
      </c>
      <c r="C510" s="506" t="s">
        <v>1543</v>
      </c>
      <c r="D510" s="506" t="s">
        <v>1625</v>
      </c>
      <c r="E510" s="506" t="s">
        <v>1627</v>
      </c>
      <c r="F510" s="510"/>
      <c r="G510" s="510"/>
      <c r="H510" s="510"/>
      <c r="I510" s="510"/>
      <c r="J510" s="510">
        <v>1</v>
      </c>
      <c r="K510" s="510">
        <v>17</v>
      </c>
      <c r="L510" s="510">
        <v>1</v>
      </c>
      <c r="M510" s="510">
        <v>17</v>
      </c>
      <c r="N510" s="510"/>
      <c r="O510" s="510"/>
      <c r="P510" s="548"/>
      <c r="Q510" s="511"/>
    </row>
    <row r="511" spans="1:17" ht="14.4" customHeight="1" x14ac:dyDescent="0.3">
      <c r="A511" s="505" t="s">
        <v>1791</v>
      </c>
      <c r="B511" s="506" t="s">
        <v>1542</v>
      </c>
      <c r="C511" s="506" t="s">
        <v>1543</v>
      </c>
      <c r="D511" s="506" t="s">
        <v>1630</v>
      </c>
      <c r="E511" s="506" t="s">
        <v>1631</v>
      </c>
      <c r="F511" s="510">
        <v>90</v>
      </c>
      <c r="G511" s="510">
        <v>31500</v>
      </c>
      <c r="H511" s="510">
        <v>1.9148936170212767</v>
      </c>
      <c r="I511" s="510">
        <v>350</v>
      </c>
      <c r="J511" s="510">
        <v>47</v>
      </c>
      <c r="K511" s="510">
        <v>16450</v>
      </c>
      <c r="L511" s="510">
        <v>1</v>
      </c>
      <c r="M511" s="510">
        <v>350</v>
      </c>
      <c r="N511" s="510">
        <v>36</v>
      </c>
      <c r="O511" s="510">
        <v>12600</v>
      </c>
      <c r="P511" s="548">
        <v>0.76595744680851063</v>
      </c>
      <c r="Q511" s="511">
        <v>350</v>
      </c>
    </row>
    <row r="512" spans="1:17" ht="14.4" customHeight="1" x14ac:dyDescent="0.3">
      <c r="A512" s="505" t="s">
        <v>1791</v>
      </c>
      <c r="B512" s="506" t="s">
        <v>1542</v>
      </c>
      <c r="C512" s="506" t="s">
        <v>1543</v>
      </c>
      <c r="D512" s="506" t="s">
        <v>1632</v>
      </c>
      <c r="E512" s="506"/>
      <c r="F512" s="510">
        <v>2</v>
      </c>
      <c r="G512" s="510">
        <v>2566</v>
      </c>
      <c r="H512" s="510">
        <v>1.9968871595330739</v>
      </c>
      <c r="I512" s="510">
        <v>1283</v>
      </c>
      <c r="J512" s="510">
        <v>1</v>
      </c>
      <c r="K512" s="510">
        <v>1285</v>
      </c>
      <c r="L512" s="510">
        <v>1</v>
      </c>
      <c r="M512" s="510">
        <v>1285</v>
      </c>
      <c r="N512" s="510"/>
      <c r="O512" s="510"/>
      <c r="P512" s="548"/>
      <c r="Q512" s="511"/>
    </row>
    <row r="513" spans="1:17" ht="14.4" customHeight="1" x14ac:dyDescent="0.3">
      <c r="A513" s="505" t="s">
        <v>1791</v>
      </c>
      <c r="B513" s="506" t="s">
        <v>1542</v>
      </c>
      <c r="C513" s="506" t="s">
        <v>1543</v>
      </c>
      <c r="D513" s="506" t="s">
        <v>1641</v>
      </c>
      <c r="E513" s="506" t="s">
        <v>1642</v>
      </c>
      <c r="F513" s="510"/>
      <c r="G513" s="510"/>
      <c r="H513" s="510"/>
      <c r="I513" s="510"/>
      <c r="J513" s="510">
        <v>1</v>
      </c>
      <c r="K513" s="510">
        <v>209</v>
      </c>
      <c r="L513" s="510">
        <v>1</v>
      </c>
      <c r="M513" s="510">
        <v>209</v>
      </c>
      <c r="N513" s="510">
        <v>1</v>
      </c>
      <c r="O513" s="510">
        <v>210</v>
      </c>
      <c r="P513" s="548">
        <v>1.0047846889952152</v>
      </c>
      <c r="Q513" s="511">
        <v>210</v>
      </c>
    </row>
    <row r="514" spans="1:17" ht="14.4" customHeight="1" x14ac:dyDescent="0.3">
      <c r="A514" s="505" t="s">
        <v>1791</v>
      </c>
      <c r="B514" s="506" t="s">
        <v>1542</v>
      </c>
      <c r="C514" s="506" t="s">
        <v>1543</v>
      </c>
      <c r="D514" s="506" t="s">
        <v>1641</v>
      </c>
      <c r="E514" s="506" t="s">
        <v>1643</v>
      </c>
      <c r="F514" s="510">
        <v>1</v>
      </c>
      <c r="G514" s="510">
        <v>209</v>
      </c>
      <c r="H514" s="510"/>
      <c r="I514" s="510">
        <v>209</v>
      </c>
      <c r="J514" s="510"/>
      <c r="K514" s="510"/>
      <c r="L514" s="510"/>
      <c r="M514" s="510"/>
      <c r="N514" s="510">
        <v>6</v>
      </c>
      <c r="O514" s="510">
        <v>1260</v>
      </c>
      <c r="P514" s="548"/>
      <c r="Q514" s="511">
        <v>210</v>
      </c>
    </row>
    <row r="515" spans="1:17" ht="14.4" customHeight="1" x14ac:dyDescent="0.3">
      <c r="A515" s="505" t="s">
        <v>1791</v>
      </c>
      <c r="B515" s="506" t="s">
        <v>1542</v>
      </c>
      <c r="C515" s="506" t="s">
        <v>1543</v>
      </c>
      <c r="D515" s="506" t="s">
        <v>1644</v>
      </c>
      <c r="E515" s="506" t="s">
        <v>1645</v>
      </c>
      <c r="F515" s="510">
        <v>1</v>
      </c>
      <c r="G515" s="510">
        <v>40</v>
      </c>
      <c r="H515" s="510"/>
      <c r="I515" s="510">
        <v>40</v>
      </c>
      <c r="J515" s="510"/>
      <c r="K515" s="510"/>
      <c r="L515" s="510"/>
      <c r="M515" s="510"/>
      <c r="N515" s="510">
        <v>4</v>
      </c>
      <c r="O515" s="510">
        <v>160</v>
      </c>
      <c r="P515" s="548"/>
      <c r="Q515" s="511">
        <v>40</v>
      </c>
    </row>
    <row r="516" spans="1:17" ht="14.4" customHeight="1" x14ac:dyDescent="0.3">
      <c r="A516" s="505" t="s">
        <v>1791</v>
      </c>
      <c r="B516" s="506" t="s">
        <v>1542</v>
      </c>
      <c r="C516" s="506" t="s">
        <v>1543</v>
      </c>
      <c r="D516" s="506" t="s">
        <v>1644</v>
      </c>
      <c r="E516" s="506" t="s">
        <v>1646</v>
      </c>
      <c r="F516" s="510"/>
      <c r="G516" s="510"/>
      <c r="H516" s="510"/>
      <c r="I516" s="510"/>
      <c r="J516" s="510">
        <v>3</v>
      </c>
      <c r="K516" s="510">
        <v>120</v>
      </c>
      <c r="L516" s="510">
        <v>1</v>
      </c>
      <c r="M516" s="510">
        <v>40</v>
      </c>
      <c r="N516" s="510"/>
      <c r="O516" s="510"/>
      <c r="P516" s="548"/>
      <c r="Q516" s="511"/>
    </row>
    <row r="517" spans="1:17" ht="14.4" customHeight="1" x14ac:dyDescent="0.3">
      <c r="A517" s="505" t="s">
        <v>1791</v>
      </c>
      <c r="B517" s="506" t="s">
        <v>1542</v>
      </c>
      <c r="C517" s="506" t="s">
        <v>1543</v>
      </c>
      <c r="D517" s="506" t="s">
        <v>1647</v>
      </c>
      <c r="E517" s="506" t="s">
        <v>1648</v>
      </c>
      <c r="F517" s="510">
        <v>2</v>
      </c>
      <c r="G517" s="510">
        <v>10044</v>
      </c>
      <c r="H517" s="510">
        <v>1.9996018315747561</v>
      </c>
      <c r="I517" s="510">
        <v>5022</v>
      </c>
      <c r="J517" s="510">
        <v>1</v>
      </c>
      <c r="K517" s="510">
        <v>5023</v>
      </c>
      <c r="L517" s="510">
        <v>1</v>
      </c>
      <c r="M517" s="510">
        <v>5023</v>
      </c>
      <c r="N517" s="510">
        <v>2</v>
      </c>
      <c r="O517" s="510">
        <v>10048</v>
      </c>
      <c r="P517" s="548">
        <v>2.0003981684252441</v>
      </c>
      <c r="Q517" s="511">
        <v>5024</v>
      </c>
    </row>
    <row r="518" spans="1:17" ht="14.4" customHeight="1" x14ac:dyDescent="0.3">
      <c r="A518" s="505" t="s">
        <v>1791</v>
      </c>
      <c r="B518" s="506" t="s">
        <v>1542</v>
      </c>
      <c r="C518" s="506" t="s">
        <v>1543</v>
      </c>
      <c r="D518" s="506" t="s">
        <v>1647</v>
      </c>
      <c r="E518" s="506" t="s">
        <v>1649</v>
      </c>
      <c r="F518" s="510"/>
      <c r="G518" s="510"/>
      <c r="H518" s="510"/>
      <c r="I518" s="510"/>
      <c r="J518" s="510"/>
      <c r="K518" s="510"/>
      <c r="L518" s="510"/>
      <c r="M518" s="510"/>
      <c r="N518" s="510">
        <v>1</v>
      </c>
      <c r="O518" s="510">
        <v>5024</v>
      </c>
      <c r="P518" s="548"/>
      <c r="Q518" s="511">
        <v>5024</v>
      </c>
    </row>
    <row r="519" spans="1:17" ht="14.4" customHeight="1" x14ac:dyDescent="0.3">
      <c r="A519" s="505" t="s">
        <v>1791</v>
      </c>
      <c r="B519" s="506" t="s">
        <v>1542</v>
      </c>
      <c r="C519" s="506" t="s">
        <v>1543</v>
      </c>
      <c r="D519" s="506" t="s">
        <v>1650</v>
      </c>
      <c r="E519" s="506" t="s">
        <v>1651</v>
      </c>
      <c r="F519" s="510"/>
      <c r="G519" s="510"/>
      <c r="H519" s="510"/>
      <c r="I519" s="510"/>
      <c r="J519" s="510">
        <v>5</v>
      </c>
      <c r="K519" s="510">
        <v>855</v>
      </c>
      <c r="L519" s="510">
        <v>1</v>
      </c>
      <c r="M519" s="510">
        <v>171</v>
      </c>
      <c r="N519" s="510">
        <v>1</v>
      </c>
      <c r="O519" s="510">
        <v>171</v>
      </c>
      <c r="P519" s="548">
        <v>0.2</v>
      </c>
      <c r="Q519" s="511">
        <v>171</v>
      </c>
    </row>
    <row r="520" spans="1:17" ht="14.4" customHeight="1" x14ac:dyDescent="0.3">
      <c r="A520" s="505" t="s">
        <v>1791</v>
      </c>
      <c r="B520" s="506" t="s">
        <v>1542</v>
      </c>
      <c r="C520" s="506" t="s">
        <v>1543</v>
      </c>
      <c r="D520" s="506" t="s">
        <v>1650</v>
      </c>
      <c r="E520" s="506" t="s">
        <v>1652</v>
      </c>
      <c r="F520" s="510">
        <v>1</v>
      </c>
      <c r="G520" s="510">
        <v>171</v>
      </c>
      <c r="H520" s="510">
        <v>1</v>
      </c>
      <c r="I520" s="510">
        <v>171</v>
      </c>
      <c r="J520" s="510">
        <v>1</v>
      </c>
      <c r="K520" s="510">
        <v>171</v>
      </c>
      <c r="L520" s="510">
        <v>1</v>
      </c>
      <c r="M520" s="510">
        <v>171</v>
      </c>
      <c r="N520" s="510">
        <v>2</v>
      </c>
      <c r="O520" s="510">
        <v>342</v>
      </c>
      <c r="P520" s="548">
        <v>2</v>
      </c>
      <c r="Q520" s="511">
        <v>171</v>
      </c>
    </row>
    <row r="521" spans="1:17" ht="14.4" customHeight="1" x14ac:dyDescent="0.3">
      <c r="A521" s="505" t="s">
        <v>1791</v>
      </c>
      <c r="B521" s="506" t="s">
        <v>1542</v>
      </c>
      <c r="C521" s="506" t="s">
        <v>1543</v>
      </c>
      <c r="D521" s="506" t="s">
        <v>1656</v>
      </c>
      <c r="E521" s="506" t="s">
        <v>1657</v>
      </c>
      <c r="F521" s="510">
        <v>1</v>
      </c>
      <c r="G521" s="510">
        <v>690</v>
      </c>
      <c r="H521" s="510">
        <v>1</v>
      </c>
      <c r="I521" s="510">
        <v>690</v>
      </c>
      <c r="J521" s="510">
        <v>1</v>
      </c>
      <c r="K521" s="510">
        <v>690</v>
      </c>
      <c r="L521" s="510">
        <v>1</v>
      </c>
      <c r="M521" s="510">
        <v>690</v>
      </c>
      <c r="N521" s="510"/>
      <c r="O521" s="510"/>
      <c r="P521" s="548"/>
      <c r="Q521" s="511"/>
    </row>
    <row r="522" spans="1:17" ht="14.4" customHeight="1" x14ac:dyDescent="0.3">
      <c r="A522" s="505" t="s">
        <v>1791</v>
      </c>
      <c r="B522" s="506" t="s">
        <v>1542</v>
      </c>
      <c r="C522" s="506" t="s">
        <v>1543</v>
      </c>
      <c r="D522" s="506" t="s">
        <v>1659</v>
      </c>
      <c r="E522" s="506" t="s">
        <v>1660</v>
      </c>
      <c r="F522" s="510"/>
      <c r="G522" s="510"/>
      <c r="H522" s="510"/>
      <c r="I522" s="510"/>
      <c r="J522" s="510"/>
      <c r="K522" s="510"/>
      <c r="L522" s="510"/>
      <c r="M522" s="510"/>
      <c r="N522" s="510">
        <v>1</v>
      </c>
      <c r="O522" s="510">
        <v>350</v>
      </c>
      <c r="P522" s="548"/>
      <c r="Q522" s="511">
        <v>350</v>
      </c>
    </row>
    <row r="523" spans="1:17" ht="14.4" customHeight="1" x14ac:dyDescent="0.3">
      <c r="A523" s="505" t="s">
        <v>1791</v>
      </c>
      <c r="B523" s="506" t="s">
        <v>1542</v>
      </c>
      <c r="C523" s="506" t="s">
        <v>1543</v>
      </c>
      <c r="D523" s="506" t="s">
        <v>1659</v>
      </c>
      <c r="E523" s="506" t="s">
        <v>1661</v>
      </c>
      <c r="F523" s="510"/>
      <c r="G523" s="510"/>
      <c r="H523" s="510"/>
      <c r="I523" s="510"/>
      <c r="J523" s="510"/>
      <c r="K523" s="510"/>
      <c r="L523" s="510"/>
      <c r="M523" s="510"/>
      <c r="N523" s="510">
        <v>2</v>
      </c>
      <c r="O523" s="510">
        <v>700</v>
      </c>
      <c r="P523" s="548"/>
      <c r="Q523" s="511">
        <v>350</v>
      </c>
    </row>
    <row r="524" spans="1:17" ht="14.4" customHeight="1" x14ac:dyDescent="0.3">
      <c r="A524" s="505" t="s">
        <v>1791</v>
      </c>
      <c r="B524" s="506" t="s">
        <v>1542</v>
      </c>
      <c r="C524" s="506" t="s">
        <v>1543</v>
      </c>
      <c r="D524" s="506" t="s">
        <v>1662</v>
      </c>
      <c r="E524" s="506" t="s">
        <v>1663</v>
      </c>
      <c r="F524" s="510"/>
      <c r="G524" s="510"/>
      <c r="H524" s="510"/>
      <c r="I524" s="510"/>
      <c r="J524" s="510">
        <v>5</v>
      </c>
      <c r="K524" s="510">
        <v>870</v>
      </c>
      <c r="L524" s="510">
        <v>1</v>
      </c>
      <c r="M524" s="510">
        <v>174</v>
      </c>
      <c r="N524" s="510">
        <v>1</v>
      </c>
      <c r="O524" s="510">
        <v>174</v>
      </c>
      <c r="P524" s="548">
        <v>0.2</v>
      </c>
      <c r="Q524" s="511">
        <v>174</v>
      </c>
    </row>
    <row r="525" spans="1:17" ht="14.4" customHeight="1" x14ac:dyDescent="0.3">
      <c r="A525" s="505" t="s">
        <v>1791</v>
      </c>
      <c r="B525" s="506" t="s">
        <v>1542</v>
      </c>
      <c r="C525" s="506" t="s">
        <v>1543</v>
      </c>
      <c r="D525" s="506" t="s">
        <v>1662</v>
      </c>
      <c r="E525" s="506" t="s">
        <v>1664</v>
      </c>
      <c r="F525" s="510">
        <v>1</v>
      </c>
      <c r="G525" s="510">
        <v>174</v>
      </c>
      <c r="H525" s="510">
        <v>1</v>
      </c>
      <c r="I525" s="510">
        <v>174</v>
      </c>
      <c r="J525" s="510">
        <v>1</v>
      </c>
      <c r="K525" s="510">
        <v>174</v>
      </c>
      <c r="L525" s="510">
        <v>1</v>
      </c>
      <c r="M525" s="510">
        <v>174</v>
      </c>
      <c r="N525" s="510">
        <v>2</v>
      </c>
      <c r="O525" s="510">
        <v>348</v>
      </c>
      <c r="P525" s="548">
        <v>2</v>
      </c>
      <c r="Q525" s="511">
        <v>174</v>
      </c>
    </row>
    <row r="526" spans="1:17" ht="14.4" customHeight="1" x14ac:dyDescent="0.3">
      <c r="A526" s="505" t="s">
        <v>1791</v>
      </c>
      <c r="B526" s="506" t="s">
        <v>1542</v>
      </c>
      <c r="C526" s="506" t="s">
        <v>1543</v>
      </c>
      <c r="D526" s="506" t="s">
        <v>1665</v>
      </c>
      <c r="E526" s="506" t="s">
        <v>1666</v>
      </c>
      <c r="F526" s="510">
        <v>16</v>
      </c>
      <c r="G526" s="510">
        <v>6416</v>
      </c>
      <c r="H526" s="510">
        <v>1.3333333333333333</v>
      </c>
      <c r="I526" s="510">
        <v>401</v>
      </c>
      <c r="J526" s="510">
        <v>12</v>
      </c>
      <c r="K526" s="510">
        <v>4812</v>
      </c>
      <c r="L526" s="510">
        <v>1</v>
      </c>
      <c r="M526" s="510">
        <v>401</v>
      </c>
      <c r="N526" s="510">
        <v>26</v>
      </c>
      <c r="O526" s="510">
        <v>10420</v>
      </c>
      <c r="P526" s="548">
        <v>2.1654197838736491</v>
      </c>
      <c r="Q526" s="511">
        <v>400.76923076923077</v>
      </c>
    </row>
    <row r="527" spans="1:17" ht="14.4" customHeight="1" x14ac:dyDescent="0.3">
      <c r="A527" s="505" t="s">
        <v>1791</v>
      </c>
      <c r="B527" s="506" t="s">
        <v>1542</v>
      </c>
      <c r="C527" s="506" t="s">
        <v>1543</v>
      </c>
      <c r="D527" s="506" t="s">
        <v>1667</v>
      </c>
      <c r="E527" s="506" t="s">
        <v>1669</v>
      </c>
      <c r="F527" s="510">
        <v>1</v>
      </c>
      <c r="G527" s="510">
        <v>654</v>
      </c>
      <c r="H527" s="510"/>
      <c r="I527" s="510">
        <v>654</v>
      </c>
      <c r="J527" s="510"/>
      <c r="K527" s="510"/>
      <c r="L527" s="510"/>
      <c r="M527" s="510"/>
      <c r="N527" s="510"/>
      <c r="O527" s="510"/>
      <c r="P527" s="548"/>
      <c r="Q527" s="511"/>
    </row>
    <row r="528" spans="1:17" ht="14.4" customHeight="1" x14ac:dyDescent="0.3">
      <c r="A528" s="505" t="s">
        <v>1791</v>
      </c>
      <c r="B528" s="506" t="s">
        <v>1542</v>
      </c>
      <c r="C528" s="506" t="s">
        <v>1543</v>
      </c>
      <c r="D528" s="506" t="s">
        <v>1670</v>
      </c>
      <c r="E528" s="506" t="s">
        <v>1671</v>
      </c>
      <c r="F528" s="510">
        <v>1</v>
      </c>
      <c r="G528" s="510">
        <v>654</v>
      </c>
      <c r="H528" s="510"/>
      <c r="I528" s="510">
        <v>654</v>
      </c>
      <c r="J528" s="510"/>
      <c r="K528" s="510"/>
      <c r="L528" s="510"/>
      <c r="M528" s="510"/>
      <c r="N528" s="510"/>
      <c r="O528" s="510"/>
      <c r="P528" s="548"/>
      <c r="Q528" s="511"/>
    </row>
    <row r="529" spans="1:17" ht="14.4" customHeight="1" x14ac:dyDescent="0.3">
      <c r="A529" s="505" t="s">
        <v>1791</v>
      </c>
      <c r="B529" s="506" t="s">
        <v>1542</v>
      </c>
      <c r="C529" s="506" t="s">
        <v>1543</v>
      </c>
      <c r="D529" s="506" t="s">
        <v>1673</v>
      </c>
      <c r="E529" s="506" t="s">
        <v>1674</v>
      </c>
      <c r="F529" s="510"/>
      <c r="G529" s="510"/>
      <c r="H529" s="510"/>
      <c r="I529" s="510"/>
      <c r="J529" s="510"/>
      <c r="K529" s="510"/>
      <c r="L529" s="510"/>
      <c r="M529" s="510"/>
      <c r="N529" s="510">
        <v>2</v>
      </c>
      <c r="O529" s="510">
        <v>942</v>
      </c>
      <c r="P529" s="548"/>
      <c r="Q529" s="511">
        <v>471</v>
      </c>
    </row>
    <row r="530" spans="1:17" ht="14.4" customHeight="1" x14ac:dyDescent="0.3">
      <c r="A530" s="505" t="s">
        <v>1791</v>
      </c>
      <c r="B530" s="506" t="s">
        <v>1542</v>
      </c>
      <c r="C530" s="506" t="s">
        <v>1543</v>
      </c>
      <c r="D530" s="506" t="s">
        <v>1673</v>
      </c>
      <c r="E530" s="506" t="s">
        <v>1675</v>
      </c>
      <c r="F530" s="510">
        <v>5</v>
      </c>
      <c r="G530" s="510">
        <v>2175</v>
      </c>
      <c r="H530" s="510">
        <v>1.25</v>
      </c>
      <c r="I530" s="510">
        <v>435</v>
      </c>
      <c r="J530" s="510">
        <v>4</v>
      </c>
      <c r="K530" s="510">
        <v>1740</v>
      </c>
      <c r="L530" s="510">
        <v>1</v>
      </c>
      <c r="M530" s="510">
        <v>435</v>
      </c>
      <c r="N530" s="510"/>
      <c r="O530" s="510"/>
      <c r="P530" s="548"/>
      <c r="Q530" s="511"/>
    </row>
    <row r="531" spans="1:17" ht="14.4" customHeight="1" x14ac:dyDescent="0.3">
      <c r="A531" s="505" t="s">
        <v>1791</v>
      </c>
      <c r="B531" s="506" t="s">
        <v>1542</v>
      </c>
      <c r="C531" s="506" t="s">
        <v>1543</v>
      </c>
      <c r="D531" s="506" t="s">
        <v>1682</v>
      </c>
      <c r="E531" s="506" t="s">
        <v>1683</v>
      </c>
      <c r="F531" s="510"/>
      <c r="G531" s="510"/>
      <c r="H531" s="510"/>
      <c r="I531" s="510"/>
      <c r="J531" s="510">
        <v>3</v>
      </c>
      <c r="K531" s="510">
        <v>1431</v>
      </c>
      <c r="L531" s="510">
        <v>1</v>
      </c>
      <c r="M531" s="510">
        <v>477</v>
      </c>
      <c r="N531" s="510">
        <v>1</v>
      </c>
      <c r="O531" s="510">
        <v>477</v>
      </c>
      <c r="P531" s="548">
        <v>0.33333333333333331</v>
      </c>
      <c r="Q531" s="511">
        <v>477</v>
      </c>
    </row>
    <row r="532" spans="1:17" ht="14.4" customHeight="1" x14ac:dyDescent="0.3">
      <c r="A532" s="505" t="s">
        <v>1791</v>
      </c>
      <c r="B532" s="506" t="s">
        <v>1542</v>
      </c>
      <c r="C532" s="506" t="s">
        <v>1543</v>
      </c>
      <c r="D532" s="506" t="s">
        <v>1682</v>
      </c>
      <c r="E532" s="506" t="s">
        <v>1684</v>
      </c>
      <c r="F532" s="510">
        <v>1</v>
      </c>
      <c r="G532" s="510">
        <v>477</v>
      </c>
      <c r="H532" s="510"/>
      <c r="I532" s="510">
        <v>477</v>
      </c>
      <c r="J532" s="510"/>
      <c r="K532" s="510"/>
      <c r="L532" s="510"/>
      <c r="M532" s="510"/>
      <c r="N532" s="510">
        <v>8</v>
      </c>
      <c r="O532" s="510">
        <v>3823</v>
      </c>
      <c r="P532" s="548"/>
      <c r="Q532" s="511">
        <v>477.875</v>
      </c>
    </row>
    <row r="533" spans="1:17" ht="14.4" customHeight="1" x14ac:dyDescent="0.3">
      <c r="A533" s="505" t="s">
        <v>1791</v>
      </c>
      <c r="B533" s="506" t="s">
        <v>1542</v>
      </c>
      <c r="C533" s="506" t="s">
        <v>1543</v>
      </c>
      <c r="D533" s="506" t="s">
        <v>1685</v>
      </c>
      <c r="E533" s="506" t="s">
        <v>1686</v>
      </c>
      <c r="F533" s="510">
        <v>1</v>
      </c>
      <c r="G533" s="510">
        <v>291</v>
      </c>
      <c r="H533" s="510"/>
      <c r="I533" s="510">
        <v>291</v>
      </c>
      <c r="J533" s="510"/>
      <c r="K533" s="510"/>
      <c r="L533" s="510"/>
      <c r="M533" s="510"/>
      <c r="N533" s="510">
        <v>1</v>
      </c>
      <c r="O533" s="510">
        <v>292</v>
      </c>
      <c r="P533" s="548"/>
      <c r="Q533" s="511">
        <v>292</v>
      </c>
    </row>
    <row r="534" spans="1:17" ht="14.4" customHeight="1" x14ac:dyDescent="0.3">
      <c r="A534" s="505" t="s">
        <v>1791</v>
      </c>
      <c r="B534" s="506" t="s">
        <v>1542</v>
      </c>
      <c r="C534" s="506" t="s">
        <v>1543</v>
      </c>
      <c r="D534" s="506" t="s">
        <v>1685</v>
      </c>
      <c r="E534" s="506" t="s">
        <v>1687</v>
      </c>
      <c r="F534" s="510"/>
      <c r="G534" s="510"/>
      <c r="H534" s="510"/>
      <c r="I534" s="510"/>
      <c r="J534" s="510">
        <v>1</v>
      </c>
      <c r="K534" s="510">
        <v>291</v>
      </c>
      <c r="L534" s="510">
        <v>1</v>
      </c>
      <c r="M534" s="510">
        <v>291</v>
      </c>
      <c r="N534" s="510"/>
      <c r="O534" s="510"/>
      <c r="P534" s="548"/>
      <c r="Q534" s="511"/>
    </row>
    <row r="535" spans="1:17" ht="14.4" customHeight="1" x14ac:dyDescent="0.3">
      <c r="A535" s="505" t="s">
        <v>1791</v>
      </c>
      <c r="B535" s="506" t="s">
        <v>1542</v>
      </c>
      <c r="C535" s="506" t="s">
        <v>1543</v>
      </c>
      <c r="D535" s="506" t="s">
        <v>1688</v>
      </c>
      <c r="E535" s="506" t="s">
        <v>1689</v>
      </c>
      <c r="F535" s="510"/>
      <c r="G535" s="510"/>
      <c r="H535" s="510"/>
      <c r="I535" s="510"/>
      <c r="J535" s="510"/>
      <c r="K535" s="510"/>
      <c r="L535" s="510"/>
      <c r="M535" s="510"/>
      <c r="N535" s="510">
        <v>1</v>
      </c>
      <c r="O535" s="510">
        <v>814</v>
      </c>
      <c r="P535" s="548"/>
      <c r="Q535" s="511">
        <v>814</v>
      </c>
    </row>
    <row r="536" spans="1:17" ht="14.4" customHeight="1" x14ac:dyDescent="0.3">
      <c r="A536" s="505" t="s">
        <v>1791</v>
      </c>
      <c r="B536" s="506" t="s">
        <v>1542</v>
      </c>
      <c r="C536" s="506" t="s">
        <v>1543</v>
      </c>
      <c r="D536" s="506" t="s">
        <v>1691</v>
      </c>
      <c r="E536" s="506"/>
      <c r="F536" s="510">
        <v>8</v>
      </c>
      <c r="G536" s="510">
        <v>8088</v>
      </c>
      <c r="H536" s="510">
        <v>1.9980237154150198</v>
      </c>
      <c r="I536" s="510">
        <v>1011</v>
      </c>
      <c r="J536" s="510">
        <v>4</v>
      </c>
      <c r="K536" s="510">
        <v>4048</v>
      </c>
      <c r="L536" s="510">
        <v>1</v>
      </c>
      <c r="M536" s="510">
        <v>1012</v>
      </c>
      <c r="N536" s="510"/>
      <c r="O536" s="510"/>
      <c r="P536" s="548"/>
      <c r="Q536" s="511"/>
    </row>
    <row r="537" spans="1:17" ht="14.4" customHeight="1" x14ac:dyDescent="0.3">
      <c r="A537" s="505" t="s">
        <v>1791</v>
      </c>
      <c r="B537" s="506" t="s">
        <v>1542</v>
      </c>
      <c r="C537" s="506" t="s">
        <v>1543</v>
      </c>
      <c r="D537" s="506" t="s">
        <v>1693</v>
      </c>
      <c r="E537" s="506" t="s">
        <v>1694</v>
      </c>
      <c r="F537" s="510">
        <v>1</v>
      </c>
      <c r="G537" s="510">
        <v>168</v>
      </c>
      <c r="H537" s="510">
        <v>0.5</v>
      </c>
      <c r="I537" s="510">
        <v>168</v>
      </c>
      <c r="J537" s="510">
        <v>2</v>
      </c>
      <c r="K537" s="510">
        <v>336</v>
      </c>
      <c r="L537" s="510">
        <v>1</v>
      </c>
      <c r="M537" s="510">
        <v>168</v>
      </c>
      <c r="N537" s="510">
        <v>4</v>
      </c>
      <c r="O537" s="510">
        <v>672</v>
      </c>
      <c r="P537" s="548">
        <v>2</v>
      </c>
      <c r="Q537" s="511">
        <v>168</v>
      </c>
    </row>
    <row r="538" spans="1:17" ht="14.4" customHeight="1" x14ac:dyDescent="0.3">
      <c r="A538" s="505" t="s">
        <v>1791</v>
      </c>
      <c r="B538" s="506" t="s">
        <v>1542</v>
      </c>
      <c r="C538" s="506" t="s">
        <v>1543</v>
      </c>
      <c r="D538" s="506" t="s">
        <v>1693</v>
      </c>
      <c r="E538" s="506" t="s">
        <v>1695</v>
      </c>
      <c r="F538" s="510"/>
      <c r="G538" s="510"/>
      <c r="H538" s="510"/>
      <c r="I538" s="510"/>
      <c r="J538" s="510">
        <v>2</v>
      </c>
      <c r="K538" s="510">
        <v>336</v>
      </c>
      <c r="L538" s="510">
        <v>1</v>
      </c>
      <c r="M538" s="510">
        <v>168</v>
      </c>
      <c r="N538" s="510">
        <v>2</v>
      </c>
      <c r="O538" s="510">
        <v>336</v>
      </c>
      <c r="P538" s="548">
        <v>1</v>
      </c>
      <c r="Q538" s="511">
        <v>168</v>
      </c>
    </row>
    <row r="539" spans="1:17" ht="14.4" customHeight="1" x14ac:dyDescent="0.3">
      <c r="A539" s="505" t="s">
        <v>1791</v>
      </c>
      <c r="B539" s="506" t="s">
        <v>1542</v>
      </c>
      <c r="C539" s="506" t="s">
        <v>1543</v>
      </c>
      <c r="D539" s="506" t="s">
        <v>1698</v>
      </c>
      <c r="E539" s="506" t="s">
        <v>1699</v>
      </c>
      <c r="F539" s="510">
        <v>4</v>
      </c>
      <c r="G539" s="510">
        <v>2296</v>
      </c>
      <c r="H539" s="510">
        <v>1.3333333333333333</v>
      </c>
      <c r="I539" s="510">
        <v>574</v>
      </c>
      <c r="J539" s="510">
        <v>3</v>
      </c>
      <c r="K539" s="510">
        <v>1722</v>
      </c>
      <c r="L539" s="510">
        <v>1</v>
      </c>
      <c r="M539" s="510">
        <v>574</v>
      </c>
      <c r="N539" s="510">
        <v>6</v>
      </c>
      <c r="O539" s="510">
        <v>3443</v>
      </c>
      <c r="P539" s="548">
        <v>1.9994192799070847</v>
      </c>
      <c r="Q539" s="511">
        <v>573.83333333333337</v>
      </c>
    </row>
    <row r="540" spans="1:17" ht="14.4" customHeight="1" x14ac:dyDescent="0.3">
      <c r="A540" s="505" t="s">
        <v>1791</v>
      </c>
      <c r="B540" s="506" t="s">
        <v>1542</v>
      </c>
      <c r="C540" s="506" t="s">
        <v>1543</v>
      </c>
      <c r="D540" s="506" t="s">
        <v>1709</v>
      </c>
      <c r="E540" s="506" t="s">
        <v>1710</v>
      </c>
      <c r="F540" s="510">
        <v>1</v>
      </c>
      <c r="G540" s="510">
        <v>1399</v>
      </c>
      <c r="H540" s="510"/>
      <c r="I540" s="510">
        <v>1399</v>
      </c>
      <c r="J540" s="510"/>
      <c r="K540" s="510"/>
      <c r="L540" s="510"/>
      <c r="M540" s="510"/>
      <c r="N540" s="510"/>
      <c r="O540" s="510"/>
      <c r="P540" s="548"/>
      <c r="Q540" s="511"/>
    </row>
    <row r="541" spans="1:17" ht="14.4" customHeight="1" x14ac:dyDescent="0.3">
      <c r="A541" s="505" t="s">
        <v>1791</v>
      </c>
      <c r="B541" s="506" t="s">
        <v>1542</v>
      </c>
      <c r="C541" s="506" t="s">
        <v>1543</v>
      </c>
      <c r="D541" s="506" t="s">
        <v>1712</v>
      </c>
      <c r="E541" s="506" t="s">
        <v>1713</v>
      </c>
      <c r="F541" s="510">
        <v>1</v>
      </c>
      <c r="G541" s="510">
        <v>1022</v>
      </c>
      <c r="H541" s="510">
        <v>0.5</v>
      </c>
      <c r="I541" s="510">
        <v>1022</v>
      </c>
      <c r="J541" s="510">
        <v>2</v>
      </c>
      <c r="K541" s="510">
        <v>2044</v>
      </c>
      <c r="L541" s="510">
        <v>1</v>
      </c>
      <c r="M541" s="510">
        <v>1022</v>
      </c>
      <c r="N541" s="510"/>
      <c r="O541" s="510"/>
      <c r="P541" s="548"/>
      <c r="Q541" s="511"/>
    </row>
    <row r="542" spans="1:17" ht="14.4" customHeight="1" x14ac:dyDescent="0.3">
      <c r="A542" s="505" t="s">
        <v>1791</v>
      </c>
      <c r="B542" s="506" t="s">
        <v>1542</v>
      </c>
      <c r="C542" s="506" t="s">
        <v>1543</v>
      </c>
      <c r="D542" s="506" t="s">
        <v>1717</v>
      </c>
      <c r="E542" s="506" t="s">
        <v>1718</v>
      </c>
      <c r="F542" s="510"/>
      <c r="G542" s="510"/>
      <c r="H542" s="510"/>
      <c r="I542" s="510"/>
      <c r="J542" s="510"/>
      <c r="K542" s="510"/>
      <c r="L542" s="510"/>
      <c r="M542" s="510"/>
      <c r="N542" s="510">
        <v>1</v>
      </c>
      <c r="O542" s="510">
        <v>814</v>
      </c>
      <c r="P542" s="548"/>
      <c r="Q542" s="511">
        <v>814</v>
      </c>
    </row>
    <row r="543" spans="1:17" ht="14.4" customHeight="1" x14ac:dyDescent="0.3">
      <c r="A543" s="505" t="s">
        <v>1791</v>
      </c>
      <c r="B543" s="506" t="s">
        <v>1542</v>
      </c>
      <c r="C543" s="506" t="s">
        <v>1543</v>
      </c>
      <c r="D543" s="506" t="s">
        <v>1723</v>
      </c>
      <c r="E543" s="506" t="s">
        <v>1724</v>
      </c>
      <c r="F543" s="510"/>
      <c r="G543" s="510"/>
      <c r="H543" s="510"/>
      <c r="I543" s="510"/>
      <c r="J543" s="510"/>
      <c r="K543" s="510"/>
      <c r="L543" s="510"/>
      <c r="M543" s="510"/>
      <c r="N543" s="510">
        <v>1</v>
      </c>
      <c r="O543" s="510">
        <v>261</v>
      </c>
      <c r="P543" s="548"/>
      <c r="Q543" s="511">
        <v>261</v>
      </c>
    </row>
    <row r="544" spans="1:17" ht="14.4" customHeight="1" x14ac:dyDescent="0.3">
      <c r="A544" s="505" t="s">
        <v>1791</v>
      </c>
      <c r="B544" s="506" t="s">
        <v>1542</v>
      </c>
      <c r="C544" s="506" t="s">
        <v>1543</v>
      </c>
      <c r="D544" s="506" t="s">
        <v>1723</v>
      </c>
      <c r="E544" s="506" t="s">
        <v>1725</v>
      </c>
      <c r="F544" s="510"/>
      <c r="G544" s="510"/>
      <c r="H544" s="510"/>
      <c r="I544" s="510"/>
      <c r="J544" s="510">
        <v>1</v>
      </c>
      <c r="K544" s="510">
        <v>260</v>
      </c>
      <c r="L544" s="510">
        <v>1</v>
      </c>
      <c r="M544" s="510">
        <v>260</v>
      </c>
      <c r="N544" s="510"/>
      <c r="O544" s="510"/>
      <c r="P544" s="548"/>
      <c r="Q544" s="511"/>
    </row>
    <row r="545" spans="1:17" ht="14.4" customHeight="1" x14ac:dyDescent="0.3">
      <c r="A545" s="505" t="s">
        <v>1791</v>
      </c>
      <c r="B545" s="506" t="s">
        <v>1542</v>
      </c>
      <c r="C545" s="506" t="s">
        <v>1543</v>
      </c>
      <c r="D545" s="506" t="s">
        <v>1727</v>
      </c>
      <c r="E545" s="506" t="s">
        <v>1728</v>
      </c>
      <c r="F545" s="510"/>
      <c r="G545" s="510"/>
      <c r="H545" s="510"/>
      <c r="I545" s="510"/>
      <c r="J545" s="510"/>
      <c r="K545" s="510"/>
      <c r="L545" s="510"/>
      <c r="M545" s="510"/>
      <c r="N545" s="510">
        <v>2</v>
      </c>
      <c r="O545" s="510">
        <v>8174</v>
      </c>
      <c r="P545" s="548"/>
      <c r="Q545" s="511">
        <v>4087</v>
      </c>
    </row>
    <row r="546" spans="1:17" ht="14.4" customHeight="1" x14ac:dyDescent="0.3">
      <c r="A546" s="505" t="s">
        <v>1791</v>
      </c>
      <c r="B546" s="506" t="s">
        <v>1749</v>
      </c>
      <c r="C546" s="506" t="s">
        <v>1543</v>
      </c>
      <c r="D546" s="506" t="s">
        <v>1622</v>
      </c>
      <c r="E546" s="506" t="s">
        <v>1624</v>
      </c>
      <c r="F546" s="510"/>
      <c r="G546" s="510"/>
      <c r="H546" s="510"/>
      <c r="I546" s="510"/>
      <c r="J546" s="510"/>
      <c r="K546" s="510"/>
      <c r="L546" s="510"/>
      <c r="M546" s="510"/>
      <c r="N546" s="510">
        <v>2</v>
      </c>
      <c r="O546" s="510">
        <v>24</v>
      </c>
      <c r="P546" s="548"/>
      <c r="Q546" s="511">
        <v>12</v>
      </c>
    </row>
    <row r="547" spans="1:17" ht="14.4" customHeight="1" x14ac:dyDescent="0.3">
      <c r="A547" s="505" t="s">
        <v>1791</v>
      </c>
      <c r="B547" s="506" t="s">
        <v>1749</v>
      </c>
      <c r="C547" s="506" t="s">
        <v>1543</v>
      </c>
      <c r="D547" s="506" t="s">
        <v>1673</v>
      </c>
      <c r="E547" s="506" t="s">
        <v>1675</v>
      </c>
      <c r="F547" s="510"/>
      <c r="G547" s="510"/>
      <c r="H547" s="510"/>
      <c r="I547" s="510"/>
      <c r="J547" s="510"/>
      <c r="K547" s="510"/>
      <c r="L547" s="510"/>
      <c r="M547" s="510"/>
      <c r="N547" s="510">
        <v>8</v>
      </c>
      <c r="O547" s="510">
        <v>3768</v>
      </c>
      <c r="P547" s="548"/>
      <c r="Q547" s="511">
        <v>471</v>
      </c>
    </row>
    <row r="548" spans="1:17" ht="14.4" customHeight="1" x14ac:dyDescent="0.3">
      <c r="A548" s="505" t="s">
        <v>1541</v>
      </c>
      <c r="B548" s="506" t="s">
        <v>1542</v>
      </c>
      <c r="C548" s="506" t="s">
        <v>1543</v>
      </c>
      <c r="D548" s="506" t="s">
        <v>1582</v>
      </c>
      <c r="E548" s="506" t="s">
        <v>1583</v>
      </c>
      <c r="F548" s="510"/>
      <c r="G548" s="510"/>
      <c r="H548" s="510"/>
      <c r="I548" s="510"/>
      <c r="J548" s="510">
        <v>2</v>
      </c>
      <c r="K548" s="510">
        <v>1646</v>
      </c>
      <c r="L548" s="510">
        <v>1</v>
      </c>
      <c r="M548" s="510">
        <v>823</v>
      </c>
      <c r="N548" s="510"/>
      <c r="O548" s="510"/>
      <c r="P548" s="548"/>
      <c r="Q548" s="511"/>
    </row>
    <row r="549" spans="1:17" ht="14.4" customHeight="1" x14ac:dyDescent="0.3">
      <c r="A549" s="505" t="s">
        <v>1541</v>
      </c>
      <c r="B549" s="506" t="s">
        <v>1542</v>
      </c>
      <c r="C549" s="506" t="s">
        <v>1543</v>
      </c>
      <c r="D549" s="506" t="s">
        <v>1586</v>
      </c>
      <c r="E549" s="506" t="s">
        <v>1588</v>
      </c>
      <c r="F549" s="510">
        <v>2</v>
      </c>
      <c r="G549" s="510">
        <v>1098</v>
      </c>
      <c r="H549" s="510">
        <v>2</v>
      </c>
      <c r="I549" s="510">
        <v>549</v>
      </c>
      <c r="J549" s="510">
        <v>1</v>
      </c>
      <c r="K549" s="510">
        <v>549</v>
      </c>
      <c r="L549" s="510">
        <v>1</v>
      </c>
      <c r="M549" s="510">
        <v>549</v>
      </c>
      <c r="N549" s="510">
        <v>2</v>
      </c>
      <c r="O549" s="510">
        <v>1100</v>
      </c>
      <c r="P549" s="548">
        <v>2.0036429872495445</v>
      </c>
      <c r="Q549" s="511">
        <v>550</v>
      </c>
    </row>
    <row r="550" spans="1:17" ht="14.4" customHeight="1" x14ac:dyDescent="0.3">
      <c r="A550" s="505" t="s">
        <v>1541</v>
      </c>
      <c r="B550" s="506" t="s">
        <v>1542</v>
      </c>
      <c r="C550" s="506" t="s">
        <v>1543</v>
      </c>
      <c r="D550" s="506" t="s">
        <v>1589</v>
      </c>
      <c r="E550" s="506" t="s">
        <v>1590</v>
      </c>
      <c r="F550" s="510">
        <v>5</v>
      </c>
      <c r="G550" s="510">
        <v>3270</v>
      </c>
      <c r="H550" s="510">
        <v>0.83333333333333337</v>
      </c>
      <c r="I550" s="510">
        <v>654</v>
      </c>
      <c r="J550" s="510">
        <v>6</v>
      </c>
      <c r="K550" s="510">
        <v>3924</v>
      </c>
      <c r="L550" s="510">
        <v>1</v>
      </c>
      <c r="M550" s="510">
        <v>654</v>
      </c>
      <c r="N550" s="510">
        <v>4</v>
      </c>
      <c r="O550" s="510">
        <v>2620</v>
      </c>
      <c r="P550" s="548">
        <v>0.66768603465851173</v>
      </c>
      <c r="Q550" s="511">
        <v>655</v>
      </c>
    </row>
    <row r="551" spans="1:17" ht="14.4" customHeight="1" x14ac:dyDescent="0.3">
      <c r="A551" s="505" t="s">
        <v>1541</v>
      </c>
      <c r="B551" s="506" t="s">
        <v>1542</v>
      </c>
      <c r="C551" s="506" t="s">
        <v>1543</v>
      </c>
      <c r="D551" s="506" t="s">
        <v>1589</v>
      </c>
      <c r="E551" s="506" t="s">
        <v>1591</v>
      </c>
      <c r="F551" s="510"/>
      <c r="G551" s="510"/>
      <c r="H551" s="510"/>
      <c r="I551" s="510"/>
      <c r="J551" s="510">
        <v>6</v>
      </c>
      <c r="K551" s="510">
        <v>3924</v>
      </c>
      <c r="L551" s="510">
        <v>1</v>
      </c>
      <c r="M551" s="510">
        <v>654</v>
      </c>
      <c r="N551" s="510">
        <v>1</v>
      </c>
      <c r="O551" s="510">
        <v>655</v>
      </c>
      <c r="P551" s="548">
        <v>0.16692150866462793</v>
      </c>
      <c r="Q551" s="511">
        <v>655</v>
      </c>
    </row>
    <row r="552" spans="1:17" ht="14.4" customHeight="1" x14ac:dyDescent="0.3">
      <c r="A552" s="505" t="s">
        <v>1541</v>
      </c>
      <c r="B552" s="506" t="s">
        <v>1542</v>
      </c>
      <c r="C552" s="506" t="s">
        <v>1543</v>
      </c>
      <c r="D552" s="506" t="s">
        <v>1592</v>
      </c>
      <c r="E552" s="506" t="s">
        <v>1593</v>
      </c>
      <c r="F552" s="510"/>
      <c r="G552" s="510"/>
      <c r="H552" s="510"/>
      <c r="I552" s="510"/>
      <c r="J552" s="510">
        <v>6</v>
      </c>
      <c r="K552" s="510">
        <v>3924</v>
      </c>
      <c r="L552" s="510">
        <v>1</v>
      </c>
      <c r="M552" s="510">
        <v>654</v>
      </c>
      <c r="N552" s="510">
        <v>1</v>
      </c>
      <c r="O552" s="510">
        <v>655</v>
      </c>
      <c r="P552" s="548">
        <v>0.16692150866462793</v>
      </c>
      <c r="Q552" s="511">
        <v>655</v>
      </c>
    </row>
    <row r="553" spans="1:17" ht="14.4" customHeight="1" x14ac:dyDescent="0.3">
      <c r="A553" s="505" t="s">
        <v>1541</v>
      </c>
      <c r="B553" s="506" t="s">
        <v>1542</v>
      </c>
      <c r="C553" s="506" t="s">
        <v>1543</v>
      </c>
      <c r="D553" s="506" t="s">
        <v>1592</v>
      </c>
      <c r="E553" s="506" t="s">
        <v>1594</v>
      </c>
      <c r="F553" s="510">
        <v>5</v>
      </c>
      <c r="G553" s="510">
        <v>3270</v>
      </c>
      <c r="H553" s="510">
        <v>0.83333333333333337</v>
      </c>
      <c r="I553" s="510">
        <v>654</v>
      </c>
      <c r="J553" s="510">
        <v>6</v>
      </c>
      <c r="K553" s="510">
        <v>3924</v>
      </c>
      <c r="L553" s="510">
        <v>1</v>
      </c>
      <c r="M553" s="510">
        <v>654</v>
      </c>
      <c r="N553" s="510">
        <v>4</v>
      </c>
      <c r="O553" s="510">
        <v>2620</v>
      </c>
      <c r="P553" s="548">
        <v>0.66768603465851173</v>
      </c>
      <c r="Q553" s="511">
        <v>655</v>
      </c>
    </row>
    <row r="554" spans="1:17" ht="14.4" customHeight="1" x14ac:dyDescent="0.3">
      <c r="A554" s="505" t="s">
        <v>1541</v>
      </c>
      <c r="B554" s="506" t="s">
        <v>1542</v>
      </c>
      <c r="C554" s="506" t="s">
        <v>1543</v>
      </c>
      <c r="D554" s="506" t="s">
        <v>1595</v>
      </c>
      <c r="E554" s="506" t="s">
        <v>1596</v>
      </c>
      <c r="F554" s="510"/>
      <c r="G554" s="510"/>
      <c r="H554" s="510"/>
      <c r="I554" s="510"/>
      <c r="J554" s="510">
        <v>1</v>
      </c>
      <c r="K554" s="510">
        <v>678</v>
      </c>
      <c r="L554" s="510">
        <v>1</v>
      </c>
      <c r="M554" s="510">
        <v>678</v>
      </c>
      <c r="N554" s="510"/>
      <c r="O554" s="510"/>
      <c r="P554" s="548"/>
      <c r="Q554" s="511"/>
    </row>
    <row r="555" spans="1:17" ht="14.4" customHeight="1" x14ac:dyDescent="0.3">
      <c r="A555" s="505" t="s">
        <v>1541</v>
      </c>
      <c r="B555" s="506" t="s">
        <v>1542</v>
      </c>
      <c r="C555" s="506" t="s">
        <v>1543</v>
      </c>
      <c r="D555" s="506" t="s">
        <v>1604</v>
      </c>
      <c r="E555" s="506" t="s">
        <v>1605</v>
      </c>
      <c r="F555" s="510">
        <v>1</v>
      </c>
      <c r="G555" s="510">
        <v>349</v>
      </c>
      <c r="H555" s="510"/>
      <c r="I555" s="510">
        <v>349</v>
      </c>
      <c r="J555" s="510"/>
      <c r="K555" s="510"/>
      <c r="L555" s="510"/>
      <c r="M555" s="510"/>
      <c r="N555" s="510"/>
      <c r="O555" s="510"/>
      <c r="P555" s="548"/>
      <c r="Q555" s="511"/>
    </row>
    <row r="556" spans="1:17" ht="14.4" customHeight="1" x14ac:dyDescent="0.3">
      <c r="A556" s="505" t="s">
        <v>1541</v>
      </c>
      <c r="B556" s="506" t="s">
        <v>1542</v>
      </c>
      <c r="C556" s="506" t="s">
        <v>1543</v>
      </c>
      <c r="D556" s="506" t="s">
        <v>1619</v>
      </c>
      <c r="E556" s="506" t="s">
        <v>1620</v>
      </c>
      <c r="F556" s="510"/>
      <c r="G556" s="510"/>
      <c r="H556" s="510"/>
      <c r="I556" s="510"/>
      <c r="J556" s="510">
        <v>6</v>
      </c>
      <c r="K556" s="510">
        <v>1872</v>
      </c>
      <c r="L556" s="510">
        <v>1</v>
      </c>
      <c r="M556" s="510">
        <v>312</v>
      </c>
      <c r="N556" s="510">
        <v>2</v>
      </c>
      <c r="O556" s="510">
        <v>622</v>
      </c>
      <c r="P556" s="548">
        <v>0.33226495726495725</v>
      </c>
      <c r="Q556" s="511">
        <v>311</v>
      </c>
    </row>
    <row r="557" spans="1:17" ht="14.4" customHeight="1" x14ac:dyDescent="0.3">
      <c r="A557" s="505" t="s">
        <v>1541</v>
      </c>
      <c r="B557" s="506" t="s">
        <v>1542</v>
      </c>
      <c r="C557" s="506" t="s">
        <v>1543</v>
      </c>
      <c r="D557" s="506" t="s">
        <v>1619</v>
      </c>
      <c r="E557" s="506" t="s">
        <v>1621</v>
      </c>
      <c r="F557" s="510">
        <v>5</v>
      </c>
      <c r="G557" s="510">
        <v>1560</v>
      </c>
      <c r="H557" s="510">
        <v>0.83333333333333337</v>
      </c>
      <c r="I557" s="510">
        <v>312</v>
      </c>
      <c r="J557" s="510">
        <v>6</v>
      </c>
      <c r="K557" s="510">
        <v>1872</v>
      </c>
      <c r="L557" s="510">
        <v>1</v>
      </c>
      <c r="M557" s="510">
        <v>312</v>
      </c>
      <c r="N557" s="510">
        <v>8</v>
      </c>
      <c r="O557" s="510">
        <v>2496</v>
      </c>
      <c r="P557" s="548">
        <v>1.3333333333333333</v>
      </c>
      <c r="Q557" s="511">
        <v>312</v>
      </c>
    </row>
    <row r="558" spans="1:17" ht="14.4" customHeight="1" x14ac:dyDescent="0.3">
      <c r="A558" s="505" t="s">
        <v>1541</v>
      </c>
      <c r="B558" s="506" t="s">
        <v>1542</v>
      </c>
      <c r="C558" s="506" t="s">
        <v>1543</v>
      </c>
      <c r="D558" s="506" t="s">
        <v>1622</v>
      </c>
      <c r="E558" s="506" t="s">
        <v>1623</v>
      </c>
      <c r="F558" s="510">
        <v>5</v>
      </c>
      <c r="G558" s="510">
        <v>115</v>
      </c>
      <c r="H558" s="510"/>
      <c r="I558" s="510">
        <v>23</v>
      </c>
      <c r="J558" s="510"/>
      <c r="K558" s="510"/>
      <c r="L558" s="510"/>
      <c r="M558" s="510"/>
      <c r="N558" s="510">
        <v>5</v>
      </c>
      <c r="O558" s="510">
        <v>60</v>
      </c>
      <c r="P558" s="548"/>
      <c r="Q558" s="511">
        <v>12</v>
      </c>
    </row>
    <row r="559" spans="1:17" ht="14.4" customHeight="1" x14ac:dyDescent="0.3">
      <c r="A559" s="505" t="s">
        <v>1541</v>
      </c>
      <c r="B559" s="506" t="s">
        <v>1542</v>
      </c>
      <c r="C559" s="506" t="s">
        <v>1543</v>
      </c>
      <c r="D559" s="506" t="s">
        <v>1622</v>
      </c>
      <c r="E559" s="506" t="s">
        <v>1624</v>
      </c>
      <c r="F559" s="510"/>
      <c r="G559" s="510"/>
      <c r="H559" s="510"/>
      <c r="I559" s="510"/>
      <c r="J559" s="510">
        <v>4</v>
      </c>
      <c r="K559" s="510">
        <v>92</v>
      </c>
      <c r="L559" s="510">
        <v>1</v>
      </c>
      <c r="M559" s="510">
        <v>23</v>
      </c>
      <c r="N559" s="510"/>
      <c r="O559" s="510"/>
      <c r="P559" s="548"/>
      <c r="Q559" s="511"/>
    </row>
    <row r="560" spans="1:17" ht="14.4" customHeight="1" x14ac:dyDescent="0.3">
      <c r="A560" s="505" t="s">
        <v>1541</v>
      </c>
      <c r="B560" s="506" t="s">
        <v>1542</v>
      </c>
      <c r="C560" s="506" t="s">
        <v>1543</v>
      </c>
      <c r="D560" s="506" t="s">
        <v>1625</v>
      </c>
      <c r="E560" s="506" t="s">
        <v>1626</v>
      </c>
      <c r="F560" s="510"/>
      <c r="G560" s="510"/>
      <c r="H560" s="510"/>
      <c r="I560" s="510"/>
      <c r="J560" s="510">
        <v>1</v>
      </c>
      <c r="K560" s="510">
        <v>17</v>
      </c>
      <c r="L560" s="510">
        <v>1</v>
      </c>
      <c r="M560" s="510">
        <v>17</v>
      </c>
      <c r="N560" s="510"/>
      <c r="O560" s="510"/>
      <c r="P560" s="548"/>
      <c r="Q560" s="511"/>
    </row>
    <row r="561" spans="1:17" ht="14.4" customHeight="1" x14ac:dyDescent="0.3">
      <c r="A561" s="505" t="s">
        <v>1541</v>
      </c>
      <c r="B561" s="506" t="s">
        <v>1542</v>
      </c>
      <c r="C561" s="506" t="s">
        <v>1543</v>
      </c>
      <c r="D561" s="506" t="s">
        <v>1625</v>
      </c>
      <c r="E561" s="506" t="s">
        <v>1627</v>
      </c>
      <c r="F561" s="510">
        <v>1</v>
      </c>
      <c r="G561" s="510">
        <v>17</v>
      </c>
      <c r="H561" s="510"/>
      <c r="I561" s="510">
        <v>17</v>
      </c>
      <c r="J561" s="510"/>
      <c r="K561" s="510"/>
      <c r="L561" s="510"/>
      <c r="M561" s="510"/>
      <c r="N561" s="510"/>
      <c r="O561" s="510"/>
      <c r="P561" s="548"/>
      <c r="Q561" s="511"/>
    </row>
    <row r="562" spans="1:17" ht="14.4" customHeight="1" x14ac:dyDescent="0.3">
      <c r="A562" s="505" t="s">
        <v>1541</v>
      </c>
      <c r="B562" s="506" t="s">
        <v>1542</v>
      </c>
      <c r="C562" s="506" t="s">
        <v>1543</v>
      </c>
      <c r="D562" s="506" t="s">
        <v>1630</v>
      </c>
      <c r="E562" s="506" t="s">
        <v>1631</v>
      </c>
      <c r="F562" s="510">
        <v>9</v>
      </c>
      <c r="G562" s="510">
        <v>3150</v>
      </c>
      <c r="H562" s="510"/>
      <c r="I562" s="510">
        <v>350</v>
      </c>
      <c r="J562" s="510"/>
      <c r="K562" s="510"/>
      <c r="L562" s="510"/>
      <c r="M562" s="510"/>
      <c r="N562" s="510"/>
      <c r="O562" s="510"/>
      <c r="P562" s="548"/>
      <c r="Q562" s="511"/>
    </row>
    <row r="563" spans="1:17" ht="14.4" customHeight="1" x14ac:dyDescent="0.3">
      <c r="A563" s="505" t="s">
        <v>1541</v>
      </c>
      <c r="B563" s="506" t="s">
        <v>1542</v>
      </c>
      <c r="C563" s="506" t="s">
        <v>1543</v>
      </c>
      <c r="D563" s="506" t="s">
        <v>1632</v>
      </c>
      <c r="E563" s="506"/>
      <c r="F563" s="510">
        <v>2</v>
      </c>
      <c r="G563" s="510">
        <v>2566</v>
      </c>
      <c r="H563" s="510">
        <v>0.33281452658884564</v>
      </c>
      <c r="I563" s="510">
        <v>1283</v>
      </c>
      <c r="J563" s="510">
        <v>6</v>
      </c>
      <c r="K563" s="510">
        <v>7710</v>
      </c>
      <c r="L563" s="510">
        <v>1</v>
      </c>
      <c r="M563" s="510">
        <v>1285</v>
      </c>
      <c r="N563" s="510"/>
      <c r="O563" s="510"/>
      <c r="P563" s="548"/>
      <c r="Q563" s="511"/>
    </row>
    <row r="564" spans="1:17" ht="14.4" customHeight="1" x14ac:dyDescent="0.3">
      <c r="A564" s="505" t="s">
        <v>1541</v>
      </c>
      <c r="B564" s="506" t="s">
        <v>1542</v>
      </c>
      <c r="C564" s="506" t="s">
        <v>1543</v>
      </c>
      <c r="D564" s="506" t="s">
        <v>1632</v>
      </c>
      <c r="E564" s="506" t="s">
        <v>1633</v>
      </c>
      <c r="F564" s="510">
        <v>3</v>
      </c>
      <c r="G564" s="510">
        <v>3849</v>
      </c>
      <c r="H564" s="510"/>
      <c r="I564" s="510">
        <v>1283</v>
      </c>
      <c r="J564" s="510"/>
      <c r="K564" s="510"/>
      <c r="L564" s="510"/>
      <c r="M564" s="510"/>
      <c r="N564" s="510"/>
      <c r="O564" s="510"/>
      <c r="P564" s="548"/>
      <c r="Q564" s="511"/>
    </row>
    <row r="565" spans="1:17" ht="14.4" customHeight="1" x14ac:dyDescent="0.3">
      <c r="A565" s="505" t="s">
        <v>1541</v>
      </c>
      <c r="B565" s="506" t="s">
        <v>1542</v>
      </c>
      <c r="C565" s="506" t="s">
        <v>1543</v>
      </c>
      <c r="D565" s="506" t="s">
        <v>1641</v>
      </c>
      <c r="E565" s="506" t="s">
        <v>1642</v>
      </c>
      <c r="F565" s="510"/>
      <c r="G565" s="510"/>
      <c r="H565" s="510"/>
      <c r="I565" s="510"/>
      <c r="J565" s="510">
        <v>1</v>
      </c>
      <c r="K565" s="510">
        <v>209</v>
      </c>
      <c r="L565" s="510">
        <v>1</v>
      </c>
      <c r="M565" s="510">
        <v>209</v>
      </c>
      <c r="N565" s="510"/>
      <c r="O565" s="510"/>
      <c r="P565" s="548"/>
      <c r="Q565" s="511"/>
    </row>
    <row r="566" spans="1:17" ht="14.4" customHeight="1" x14ac:dyDescent="0.3">
      <c r="A566" s="505" t="s">
        <v>1541</v>
      </c>
      <c r="B566" s="506" t="s">
        <v>1542</v>
      </c>
      <c r="C566" s="506" t="s">
        <v>1543</v>
      </c>
      <c r="D566" s="506" t="s">
        <v>1647</v>
      </c>
      <c r="E566" s="506" t="s">
        <v>1648</v>
      </c>
      <c r="F566" s="510"/>
      <c r="G566" s="510"/>
      <c r="H566" s="510"/>
      <c r="I566" s="510"/>
      <c r="J566" s="510">
        <v>2</v>
      </c>
      <c r="K566" s="510">
        <v>10046</v>
      </c>
      <c r="L566" s="510">
        <v>1</v>
      </c>
      <c r="M566" s="510">
        <v>5023</v>
      </c>
      <c r="N566" s="510">
        <v>1</v>
      </c>
      <c r="O566" s="510">
        <v>5024</v>
      </c>
      <c r="P566" s="548">
        <v>0.50009954210631102</v>
      </c>
      <c r="Q566" s="511">
        <v>5024</v>
      </c>
    </row>
    <row r="567" spans="1:17" ht="14.4" customHeight="1" x14ac:dyDescent="0.3">
      <c r="A567" s="505" t="s">
        <v>1541</v>
      </c>
      <c r="B567" s="506" t="s">
        <v>1542</v>
      </c>
      <c r="C567" s="506" t="s">
        <v>1543</v>
      </c>
      <c r="D567" s="506" t="s">
        <v>1647</v>
      </c>
      <c r="E567" s="506" t="s">
        <v>1649</v>
      </c>
      <c r="F567" s="510">
        <v>1</v>
      </c>
      <c r="G567" s="510">
        <v>5022</v>
      </c>
      <c r="H567" s="510"/>
      <c r="I567" s="510">
        <v>5022</v>
      </c>
      <c r="J567" s="510"/>
      <c r="K567" s="510"/>
      <c r="L567" s="510"/>
      <c r="M567" s="510"/>
      <c r="N567" s="510">
        <v>1</v>
      </c>
      <c r="O567" s="510">
        <v>5024</v>
      </c>
      <c r="P567" s="548"/>
      <c r="Q567" s="511">
        <v>5024</v>
      </c>
    </row>
    <row r="568" spans="1:17" ht="14.4" customHeight="1" x14ac:dyDescent="0.3">
      <c r="A568" s="505" t="s">
        <v>1541</v>
      </c>
      <c r="B568" s="506" t="s">
        <v>1542</v>
      </c>
      <c r="C568" s="506" t="s">
        <v>1543</v>
      </c>
      <c r="D568" s="506" t="s">
        <v>1650</v>
      </c>
      <c r="E568" s="506" t="s">
        <v>1652</v>
      </c>
      <c r="F568" s="510">
        <v>1</v>
      </c>
      <c r="G568" s="510">
        <v>171</v>
      </c>
      <c r="H568" s="510"/>
      <c r="I568" s="510">
        <v>171</v>
      </c>
      <c r="J568" s="510"/>
      <c r="K568" s="510"/>
      <c r="L568" s="510"/>
      <c r="M568" s="510"/>
      <c r="N568" s="510"/>
      <c r="O568" s="510"/>
      <c r="P568" s="548"/>
      <c r="Q568" s="511"/>
    </row>
    <row r="569" spans="1:17" ht="14.4" customHeight="1" x14ac:dyDescent="0.3">
      <c r="A569" s="505" t="s">
        <v>1541</v>
      </c>
      <c r="B569" s="506" t="s">
        <v>1542</v>
      </c>
      <c r="C569" s="506" t="s">
        <v>1543</v>
      </c>
      <c r="D569" s="506" t="s">
        <v>1656</v>
      </c>
      <c r="E569" s="506" t="s">
        <v>1657</v>
      </c>
      <c r="F569" s="510"/>
      <c r="G569" s="510"/>
      <c r="H569" s="510"/>
      <c r="I569" s="510"/>
      <c r="J569" s="510">
        <v>6</v>
      </c>
      <c r="K569" s="510">
        <v>4140</v>
      </c>
      <c r="L569" s="510">
        <v>1</v>
      </c>
      <c r="M569" s="510">
        <v>690</v>
      </c>
      <c r="N569" s="510"/>
      <c r="O569" s="510"/>
      <c r="P569" s="548"/>
      <c r="Q569" s="511"/>
    </row>
    <row r="570" spans="1:17" ht="14.4" customHeight="1" x14ac:dyDescent="0.3">
      <c r="A570" s="505" t="s">
        <v>1541</v>
      </c>
      <c r="B570" s="506" t="s">
        <v>1542</v>
      </c>
      <c r="C570" s="506" t="s">
        <v>1543</v>
      </c>
      <c r="D570" s="506" t="s">
        <v>1656</v>
      </c>
      <c r="E570" s="506" t="s">
        <v>1658</v>
      </c>
      <c r="F570" s="510">
        <v>5</v>
      </c>
      <c r="G570" s="510">
        <v>3450</v>
      </c>
      <c r="H570" s="510">
        <v>0.83333333333333337</v>
      </c>
      <c r="I570" s="510">
        <v>690</v>
      </c>
      <c r="J570" s="510">
        <v>6</v>
      </c>
      <c r="K570" s="510">
        <v>4140</v>
      </c>
      <c r="L570" s="510">
        <v>1</v>
      </c>
      <c r="M570" s="510">
        <v>690</v>
      </c>
      <c r="N570" s="510"/>
      <c r="O570" s="510"/>
      <c r="P570" s="548"/>
      <c r="Q570" s="511"/>
    </row>
    <row r="571" spans="1:17" ht="14.4" customHeight="1" x14ac:dyDescent="0.3">
      <c r="A571" s="505" t="s">
        <v>1541</v>
      </c>
      <c r="B571" s="506" t="s">
        <v>1542</v>
      </c>
      <c r="C571" s="506" t="s">
        <v>1543</v>
      </c>
      <c r="D571" s="506" t="s">
        <v>1659</v>
      </c>
      <c r="E571" s="506" t="s">
        <v>1660</v>
      </c>
      <c r="F571" s="510"/>
      <c r="G571" s="510"/>
      <c r="H571" s="510"/>
      <c r="I571" s="510"/>
      <c r="J571" s="510">
        <v>2</v>
      </c>
      <c r="K571" s="510">
        <v>700</v>
      </c>
      <c r="L571" s="510">
        <v>1</v>
      </c>
      <c r="M571" s="510">
        <v>350</v>
      </c>
      <c r="N571" s="510"/>
      <c r="O571" s="510"/>
      <c r="P571" s="548"/>
      <c r="Q571" s="511"/>
    </row>
    <row r="572" spans="1:17" ht="14.4" customHeight="1" x14ac:dyDescent="0.3">
      <c r="A572" s="505" t="s">
        <v>1541</v>
      </c>
      <c r="B572" s="506" t="s">
        <v>1542</v>
      </c>
      <c r="C572" s="506" t="s">
        <v>1543</v>
      </c>
      <c r="D572" s="506" t="s">
        <v>1659</v>
      </c>
      <c r="E572" s="506" t="s">
        <v>1661</v>
      </c>
      <c r="F572" s="510">
        <v>1</v>
      </c>
      <c r="G572" s="510">
        <v>350</v>
      </c>
      <c r="H572" s="510"/>
      <c r="I572" s="510">
        <v>350</v>
      </c>
      <c r="J572" s="510"/>
      <c r="K572" s="510"/>
      <c r="L572" s="510"/>
      <c r="M572" s="510"/>
      <c r="N572" s="510"/>
      <c r="O572" s="510"/>
      <c r="P572" s="548"/>
      <c r="Q572" s="511"/>
    </row>
    <row r="573" spans="1:17" ht="14.4" customHeight="1" x14ac:dyDescent="0.3">
      <c r="A573" s="505" t="s">
        <v>1541</v>
      </c>
      <c r="B573" s="506" t="s">
        <v>1542</v>
      </c>
      <c r="C573" s="506" t="s">
        <v>1543</v>
      </c>
      <c r="D573" s="506" t="s">
        <v>1662</v>
      </c>
      <c r="E573" s="506" t="s">
        <v>1663</v>
      </c>
      <c r="F573" s="510">
        <v>1</v>
      </c>
      <c r="G573" s="510">
        <v>174</v>
      </c>
      <c r="H573" s="510"/>
      <c r="I573" s="510">
        <v>174</v>
      </c>
      <c r="J573" s="510"/>
      <c r="K573" s="510"/>
      <c r="L573" s="510"/>
      <c r="M573" s="510"/>
      <c r="N573" s="510"/>
      <c r="O573" s="510"/>
      <c r="P573" s="548"/>
      <c r="Q573" s="511"/>
    </row>
    <row r="574" spans="1:17" ht="14.4" customHeight="1" x14ac:dyDescent="0.3">
      <c r="A574" s="505" t="s">
        <v>1541</v>
      </c>
      <c r="B574" s="506" t="s">
        <v>1542</v>
      </c>
      <c r="C574" s="506" t="s">
        <v>1543</v>
      </c>
      <c r="D574" s="506" t="s">
        <v>1667</v>
      </c>
      <c r="E574" s="506" t="s">
        <v>1668</v>
      </c>
      <c r="F574" s="510">
        <v>5</v>
      </c>
      <c r="G574" s="510">
        <v>3270</v>
      </c>
      <c r="H574" s="510">
        <v>0.83333333333333337</v>
      </c>
      <c r="I574" s="510">
        <v>654</v>
      </c>
      <c r="J574" s="510">
        <v>6</v>
      </c>
      <c r="K574" s="510">
        <v>3924</v>
      </c>
      <c r="L574" s="510">
        <v>1</v>
      </c>
      <c r="M574" s="510">
        <v>654</v>
      </c>
      <c r="N574" s="510">
        <v>4</v>
      </c>
      <c r="O574" s="510">
        <v>2620</v>
      </c>
      <c r="P574" s="548">
        <v>0.66768603465851173</v>
      </c>
      <c r="Q574" s="511">
        <v>655</v>
      </c>
    </row>
    <row r="575" spans="1:17" ht="14.4" customHeight="1" x14ac:dyDescent="0.3">
      <c r="A575" s="505" t="s">
        <v>1541</v>
      </c>
      <c r="B575" s="506" t="s">
        <v>1542</v>
      </c>
      <c r="C575" s="506" t="s">
        <v>1543</v>
      </c>
      <c r="D575" s="506" t="s">
        <v>1667</v>
      </c>
      <c r="E575" s="506" t="s">
        <v>1669</v>
      </c>
      <c r="F575" s="510"/>
      <c r="G575" s="510"/>
      <c r="H575" s="510"/>
      <c r="I575" s="510"/>
      <c r="J575" s="510">
        <v>6</v>
      </c>
      <c r="K575" s="510">
        <v>3924</v>
      </c>
      <c r="L575" s="510">
        <v>1</v>
      </c>
      <c r="M575" s="510">
        <v>654</v>
      </c>
      <c r="N575" s="510">
        <v>1</v>
      </c>
      <c r="O575" s="510">
        <v>655</v>
      </c>
      <c r="P575" s="548">
        <v>0.16692150866462793</v>
      </c>
      <c r="Q575" s="511">
        <v>655</v>
      </c>
    </row>
    <row r="576" spans="1:17" ht="14.4" customHeight="1" x14ac:dyDescent="0.3">
      <c r="A576" s="505" t="s">
        <v>1541</v>
      </c>
      <c r="B576" s="506" t="s">
        <v>1542</v>
      </c>
      <c r="C576" s="506" t="s">
        <v>1543</v>
      </c>
      <c r="D576" s="506" t="s">
        <v>1670</v>
      </c>
      <c r="E576" s="506" t="s">
        <v>1671</v>
      </c>
      <c r="F576" s="510"/>
      <c r="G576" s="510"/>
      <c r="H576" s="510"/>
      <c r="I576" s="510"/>
      <c r="J576" s="510">
        <v>6</v>
      </c>
      <c r="K576" s="510">
        <v>3924</v>
      </c>
      <c r="L576" s="510">
        <v>1</v>
      </c>
      <c r="M576" s="510">
        <v>654</v>
      </c>
      <c r="N576" s="510">
        <v>1</v>
      </c>
      <c r="O576" s="510">
        <v>655</v>
      </c>
      <c r="P576" s="548">
        <v>0.16692150866462793</v>
      </c>
      <c r="Q576" s="511">
        <v>655</v>
      </c>
    </row>
    <row r="577" spans="1:17" ht="14.4" customHeight="1" x14ac:dyDescent="0.3">
      <c r="A577" s="505" t="s">
        <v>1541</v>
      </c>
      <c r="B577" s="506" t="s">
        <v>1542</v>
      </c>
      <c r="C577" s="506" t="s">
        <v>1543</v>
      </c>
      <c r="D577" s="506" t="s">
        <v>1670</v>
      </c>
      <c r="E577" s="506" t="s">
        <v>1672</v>
      </c>
      <c r="F577" s="510">
        <v>5</v>
      </c>
      <c r="G577" s="510">
        <v>3270</v>
      </c>
      <c r="H577" s="510">
        <v>0.83333333333333337</v>
      </c>
      <c r="I577" s="510">
        <v>654</v>
      </c>
      <c r="J577" s="510">
        <v>6</v>
      </c>
      <c r="K577" s="510">
        <v>3924</v>
      </c>
      <c r="L577" s="510">
        <v>1</v>
      </c>
      <c r="M577" s="510">
        <v>654</v>
      </c>
      <c r="N577" s="510">
        <v>4</v>
      </c>
      <c r="O577" s="510">
        <v>2620</v>
      </c>
      <c r="P577" s="548">
        <v>0.66768603465851173</v>
      </c>
      <c r="Q577" s="511">
        <v>655</v>
      </c>
    </row>
    <row r="578" spans="1:17" ht="14.4" customHeight="1" x14ac:dyDescent="0.3">
      <c r="A578" s="505" t="s">
        <v>1541</v>
      </c>
      <c r="B578" s="506" t="s">
        <v>1542</v>
      </c>
      <c r="C578" s="506" t="s">
        <v>1543</v>
      </c>
      <c r="D578" s="506" t="s">
        <v>1673</v>
      </c>
      <c r="E578" s="506" t="s">
        <v>1674</v>
      </c>
      <c r="F578" s="510">
        <v>17</v>
      </c>
      <c r="G578" s="510">
        <v>7395</v>
      </c>
      <c r="H578" s="510"/>
      <c r="I578" s="510">
        <v>435</v>
      </c>
      <c r="J578" s="510"/>
      <c r="K578" s="510"/>
      <c r="L578" s="510"/>
      <c r="M578" s="510"/>
      <c r="N578" s="510">
        <v>20</v>
      </c>
      <c r="O578" s="510">
        <v>9420</v>
      </c>
      <c r="P578" s="548"/>
      <c r="Q578" s="511">
        <v>471</v>
      </c>
    </row>
    <row r="579" spans="1:17" ht="14.4" customHeight="1" x14ac:dyDescent="0.3">
      <c r="A579" s="505" t="s">
        <v>1541</v>
      </c>
      <c r="B579" s="506" t="s">
        <v>1542</v>
      </c>
      <c r="C579" s="506" t="s">
        <v>1543</v>
      </c>
      <c r="D579" s="506" t="s">
        <v>1673</v>
      </c>
      <c r="E579" s="506" t="s">
        <v>1675</v>
      </c>
      <c r="F579" s="510"/>
      <c r="G579" s="510"/>
      <c r="H579" s="510"/>
      <c r="I579" s="510"/>
      <c r="J579" s="510">
        <v>15</v>
      </c>
      <c r="K579" s="510">
        <v>6525</v>
      </c>
      <c r="L579" s="510">
        <v>1</v>
      </c>
      <c r="M579" s="510">
        <v>435</v>
      </c>
      <c r="N579" s="510"/>
      <c r="O579" s="510"/>
      <c r="P579" s="548"/>
      <c r="Q579" s="511"/>
    </row>
    <row r="580" spans="1:17" ht="14.4" customHeight="1" x14ac:dyDescent="0.3">
      <c r="A580" s="505" t="s">
        <v>1541</v>
      </c>
      <c r="B580" s="506" t="s">
        <v>1542</v>
      </c>
      <c r="C580" s="506" t="s">
        <v>1543</v>
      </c>
      <c r="D580" s="506" t="s">
        <v>1679</v>
      </c>
      <c r="E580" s="506" t="s">
        <v>1681</v>
      </c>
      <c r="F580" s="510"/>
      <c r="G580" s="510"/>
      <c r="H580" s="510"/>
      <c r="I580" s="510"/>
      <c r="J580" s="510">
        <v>1</v>
      </c>
      <c r="K580" s="510">
        <v>678</v>
      </c>
      <c r="L580" s="510">
        <v>1</v>
      </c>
      <c r="M580" s="510">
        <v>678</v>
      </c>
      <c r="N580" s="510"/>
      <c r="O580" s="510"/>
      <c r="P580" s="548"/>
      <c r="Q580" s="511"/>
    </row>
    <row r="581" spans="1:17" ht="14.4" customHeight="1" x14ac:dyDescent="0.3">
      <c r="A581" s="505" t="s">
        <v>1541</v>
      </c>
      <c r="B581" s="506" t="s">
        <v>1542</v>
      </c>
      <c r="C581" s="506" t="s">
        <v>1543</v>
      </c>
      <c r="D581" s="506" t="s">
        <v>1691</v>
      </c>
      <c r="E581" s="506"/>
      <c r="F581" s="510">
        <v>8</v>
      </c>
      <c r="G581" s="510">
        <v>8088</v>
      </c>
      <c r="H581" s="510">
        <v>0.36327703916636722</v>
      </c>
      <c r="I581" s="510">
        <v>1011</v>
      </c>
      <c r="J581" s="510">
        <v>22</v>
      </c>
      <c r="K581" s="510">
        <v>22264</v>
      </c>
      <c r="L581" s="510">
        <v>1</v>
      </c>
      <c r="M581" s="510">
        <v>1012</v>
      </c>
      <c r="N581" s="510"/>
      <c r="O581" s="510"/>
      <c r="P581" s="548"/>
      <c r="Q581" s="511"/>
    </row>
    <row r="582" spans="1:17" ht="14.4" customHeight="1" x14ac:dyDescent="0.3">
      <c r="A582" s="505" t="s">
        <v>1541</v>
      </c>
      <c r="B582" s="506" t="s">
        <v>1542</v>
      </c>
      <c r="C582" s="506" t="s">
        <v>1543</v>
      </c>
      <c r="D582" s="506" t="s">
        <v>1691</v>
      </c>
      <c r="E582" s="506" t="s">
        <v>1692</v>
      </c>
      <c r="F582" s="510">
        <v>12</v>
      </c>
      <c r="G582" s="510">
        <v>12132</v>
      </c>
      <c r="H582" s="510"/>
      <c r="I582" s="510">
        <v>1011</v>
      </c>
      <c r="J582" s="510"/>
      <c r="K582" s="510"/>
      <c r="L582" s="510"/>
      <c r="M582" s="510"/>
      <c r="N582" s="510"/>
      <c r="O582" s="510"/>
      <c r="P582" s="548"/>
      <c r="Q582" s="511"/>
    </row>
    <row r="583" spans="1:17" ht="14.4" customHeight="1" x14ac:dyDescent="0.3">
      <c r="A583" s="505" t="s">
        <v>1541</v>
      </c>
      <c r="B583" s="506" t="s">
        <v>1542</v>
      </c>
      <c r="C583" s="506" t="s">
        <v>1543</v>
      </c>
      <c r="D583" s="506" t="s">
        <v>1705</v>
      </c>
      <c r="E583" s="506" t="s">
        <v>1706</v>
      </c>
      <c r="F583" s="510"/>
      <c r="G583" s="510"/>
      <c r="H583" s="510"/>
      <c r="I583" s="510"/>
      <c r="J583" s="510">
        <v>4</v>
      </c>
      <c r="K583" s="510">
        <v>2304</v>
      </c>
      <c r="L583" s="510">
        <v>1</v>
      </c>
      <c r="M583" s="510">
        <v>576</v>
      </c>
      <c r="N583" s="510"/>
      <c r="O583" s="510"/>
      <c r="P583" s="548"/>
      <c r="Q583" s="511"/>
    </row>
    <row r="584" spans="1:17" ht="14.4" customHeight="1" x14ac:dyDescent="0.3">
      <c r="A584" s="505" t="s">
        <v>1541</v>
      </c>
      <c r="B584" s="506" t="s">
        <v>1542</v>
      </c>
      <c r="C584" s="506" t="s">
        <v>1543</v>
      </c>
      <c r="D584" s="506" t="s">
        <v>1709</v>
      </c>
      <c r="E584" s="506" t="s">
        <v>1710</v>
      </c>
      <c r="F584" s="510"/>
      <c r="G584" s="510"/>
      <c r="H584" s="510"/>
      <c r="I584" s="510"/>
      <c r="J584" s="510">
        <v>6</v>
      </c>
      <c r="K584" s="510">
        <v>8394</v>
      </c>
      <c r="L584" s="510">
        <v>1</v>
      </c>
      <c r="M584" s="510">
        <v>1399</v>
      </c>
      <c r="N584" s="510">
        <v>1</v>
      </c>
      <c r="O584" s="510">
        <v>1399</v>
      </c>
      <c r="P584" s="548">
        <v>0.16666666666666666</v>
      </c>
      <c r="Q584" s="511">
        <v>1399</v>
      </c>
    </row>
    <row r="585" spans="1:17" ht="14.4" customHeight="1" x14ac:dyDescent="0.3">
      <c r="A585" s="505" t="s">
        <v>1541</v>
      </c>
      <c r="B585" s="506" t="s">
        <v>1542</v>
      </c>
      <c r="C585" s="506" t="s">
        <v>1543</v>
      </c>
      <c r="D585" s="506" t="s">
        <v>1709</v>
      </c>
      <c r="E585" s="506" t="s">
        <v>1711</v>
      </c>
      <c r="F585" s="510">
        <v>5</v>
      </c>
      <c r="G585" s="510">
        <v>6995</v>
      </c>
      <c r="H585" s="510">
        <v>0.83333333333333337</v>
      </c>
      <c r="I585" s="510">
        <v>1399</v>
      </c>
      <c r="J585" s="510">
        <v>6</v>
      </c>
      <c r="K585" s="510">
        <v>8394</v>
      </c>
      <c r="L585" s="510">
        <v>1</v>
      </c>
      <c r="M585" s="510">
        <v>1399</v>
      </c>
      <c r="N585" s="510">
        <v>4</v>
      </c>
      <c r="O585" s="510">
        <v>5600</v>
      </c>
      <c r="P585" s="548">
        <v>0.66714319752203954</v>
      </c>
      <c r="Q585" s="511">
        <v>1400</v>
      </c>
    </row>
    <row r="586" spans="1:17" ht="14.4" customHeight="1" x14ac:dyDescent="0.3">
      <c r="A586" s="505" t="s">
        <v>1541</v>
      </c>
      <c r="B586" s="506" t="s">
        <v>1542</v>
      </c>
      <c r="C586" s="506" t="s">
        <v>1543</v>
      </c>
      <c r="D586" s="506" t="s">
        <v>1712</v>
      </c>
      <c r="E586" s="506" t="s">
        <v>1713</v>
      </c>
      <c r="F586" s="510">
        <v>4</v>
      </c>
      <c r="G586" s="510">
        <v>4088</v>
      </c>
      <c r="H586" s="510">
        <v>0.8</v>
      </c>
      <c r="I586" s="510">
        <v>1022</v>
      </c>
      <c r="J586" s="510">
        <v>5</v>
      </c>
      <c r="K586" s="510">
        <v>5110</v>
      </c>
      <c r="L586" s="510">
        <v>1</v>
      </c>
      <c r="M586" s="510">
        <v>1022</v>
      </c>
      <c r="N586" s="510">
        <v>6</v>
      </c>
      <c r="O586" s="510">
        <v>6136</v>
      </c>
      <c r="P586" s="548">
        <v>1.2007827788649705</v>
      </c>
      <c r="Q586" s="511">
        <v>1022.6666666666666</v>
      </c>
    </row>
    <row r="587" spans="1:17" ht="14.4" customHeight="1" x14ac:dyDescent="0.3">
      <c r="A587" s="505" t="s">
        <v>1541</v>
      </c>
      <c r="B587" s="506" t="s">
        <v>1542</v>
      </c>
      <c r="C587" s="506" t="s">
        <v>1543</v>
      </c>
      <c r="D587" s="506" t="s">
        <v>1714</v>
      </c>
      <c r="E587" s="506" t="s">
        <v>1715</v>
      </c>
      <c r="F587" s="510">
        <v>1</v>
      </c>
      <c r="G587" s="510">
        <v>190</v>
      </c>
      <c r="H587" s="510"/>
      <c r="I587" s="510">
        <v>190</v>
      </c>
      <c r="J587" s="510"/>
      <c r="K587" s="510"/>
      <c r="L587" s="510"/>
      <c r="M587" s="510"/>
      <c r="N587" s="510">
        <v>2</v>
      </c>
      <c r="O587" s="510">
        <v>378</v>
      </c>
      <c r="P587" s="548"/>
      <c r="Q587" s="511">
        <v>189</v>
      </c>
    </row>
    <row r="588" spans="1:17" ht="14.4" customHeight="1" x14ac:dyDescent="0.3">
      <c r="A588" s="505" t="s">
        <v>1541</v>
      </c>
      <c r="B588" s="506" t="s">
        <v>1542</v>
      </c>
      <c r="C588" s="506" t="s">
        <v>1543</v>
      </c>
      <c r="D588" s="506" t="s">
        <v>1714</v>
      </c>
      <c r="E588" s="506" t="s">
        <v>1716</v>
      </c>
      <c r="F588" s="510">
        <v>2</v>
      </c>
      <c r="G588" s="510">
        <v>380</v>
      </c>
      <c r="H588" s="510">
        <v>1</v>
      </c>
      <c r="I588" s="510">
        <v>190</v>
      </c>
      <c r="J588" s="510">
        <v>2</v>
      </c>
      <c r="K588" s="510">
        <v>380</v>
      </c>
      <c r="L588" s="510">
        <v>1</v>
      </c>
      <c r="M588" s="510">
        <v>190</v>
      </c>
      <c r="N588" s="510">
        <v>1</v>
      </c>
      <c r="O588" s="510">
        <v>190</v>
      </c>
      <c r="P588" s="548">
        <v>0.5</v>
      </c>
      <c r="Q588" s="511">
        <v>190</v>
      </c>
    </row>
    <row r="589" spans="1:17" ht="14.4" customHeight="1" x14ac:dyDescent="0.3">
      <c r="A589" s="505" t="s">
        <v>1541</v>
      </c>
      <c r="B589" s="506" t="s">
        <v>1749</v>
      </c>
      <c r="C589" s="506" t="s">
        <v>1543</v>
      </c>
      <c r="D589" s="506" t="s">
        <v>1622</v>
      </c>
      <c r="E589" s="506" t="s">
        <v>1624</v>
      </c>
      <c r="F589" s="510"/>
      <c r="G589" s="510"/>
      <c r="H589" s="510"/>
      <c r="I589" s="510"/>
      <c r="J589" s="510"/>
      <c r="K589" s="510"/>
      <c r="L589" s="510"/>
      <c r="M589" s="510"/>
      <c r="N589" s="510">
        <v>3</v>
      </c>
      <c r="O589" s="510">
        <v>36</v>
      </c>
      <c r="P589" s="548"/>
      <c r="Q589" s="511">
        <v>12</v>
      </c>
    </row>
    <row r="590" spans="1:17" ht="14.4" customHeight="1" x14ac:dyDescent="0.3">
      <c r="A590" s="505" t="s">
        <v>1541</v>
      </c>
      <c r="B590" s="506" t="s">
        <v>1749</v>
      </c>
      <c r="C590" s="506" t="s">
        <v>1543</v>
      </c>
      <c r="D590" s="506" t="s">
        <v>1673</v>
      </c>
      <c r="E590" s="506" t="s">
        <v>1675</v>
      </c>
      <c r="F590" s="510"/>
      <c r="G590" s="510"/>
      <c r="H590" s="510"/>
      <c r="I590" s="510"/>
      <c r="J590" s="510"/>
      <c r="K590" s="510"/>
      <c r="L590" s="510"/>
      <c r="M590" s="510"/>
      <c r="N590" s="510">
        <v>11</v>
      </c>
      <c r="O590" s="510">
        <v>5181</v>
      </c>
      <c r="P590" s="548"/>
      <c r="Q590" s="511">
        <v>471</v>
      </c>
    </row>
    <row r="591" spans="1:17" ht="14.4" customHeight="1" x14ac:dyDescent="0.3">
      <c r="A591" s="505" t="s">
        <v>1792</v>
      </c>
      <c r="B591" s="506" t="s">
        <v>1542</v>
      </c>
      <c r="C591" s="506" t="s">
        <v>1543</v>
      </c>
      <c r="D591" s="506" t="s">
        <v>1544</v>
      </c>
      <c r="E591" s="506" t="s">
        <v>1545</v>
      </c>
      <c r="F591" s="510">
        <v>10</v>
      </c>
      <c r="G591" s="510">
        <v>11870</v>
      </c>
      <c r="H591" s="510">
        <v>0.88933842811118602</v>
      </c>
      <c r="I591" s="510">
        <v>1187</v>
      </c>
      <c r="J591" s="510">
        <v>9</v>
      </c>
      <c r="K591" s="510">
        <v>13347</v>
      </c>
      <c r="L591" s="510">
        <v>1</v>
      </c>
      <c r="M591" s="510">
        <v>1483</v>
      </c>
      <c r="N591" s="510">
        <v>5</v>
      </c>
      <c r="O591" s="510">
        <v>7415</v>
      </c>
      <c r="P591" s="548">
        <v>0.55555555555555558</v>
      </c>
      <c r="Q591" s="511">
        <v>1483</v>
      </c>
    </row>
    <row r="592" spans="1:17" ht="14.4" customHeight="1" x14ac:dyDescent="0.3">
      <c r="A592" s="505" t="s">
        <v>1792</v>
      </c>
      <c r="B592" s="506" t="s">
        <v>1542</v>
      </c>
      <c r="C592" s="506" t="s">
        <v>1543</v>
      </c>
      <c r="D592" s="506" t="s">
        <v>1546</v>
      </c>
      <c r="E592" s="506" t="s">
        <v>1547</v>
      </c>
      <c r="F592" s="510">
        <v>33</v>
      </c>
      <c r="G592" s="510">
        <v>129096</v>
      </c>
      <c r="H592" s="510">
        <v>5.4971895758814515</v>
      </c>
      <c r="I592" s="510">
        <v>3912</v>
      </c>
      <c r="J592" s="510">
        <v>6</v>
      </c>
      <c r="K592" s="510">
        <v>23484</v>
      </c>
      <c r="L592" s="510">
        <v>1</v>
      </c>
      <c r="M592" s="510">
        <v>3914</v>
      </c>
      <c r="N592" s="510">
        <v>5</v>
      </c>
      <c r="O592" s="510">
        <v>19580</v>
      </c>
      <c r="P592" s="548">
        <v>0.83375915516947707</v>
      </c>
      <c r="Q592" s="511">
        <v>3916</v>
      </c>
    </row>
    <row r="593" spans="1:17" ht="14.4" customHeight="1" x14ac:dyDescent="0.3">
      <c r="A593" s="505" t="s">
        <v>1792</v>
      </c>
      <c r="B593" s="506" t="s">
        <v>1542</v>
      </c>
      <c r="C593" s="506" t="s">
        <v>1543</v>
      </c>
      <c r="D593" s="506" t="s">
        <v>1546</v>
      </c>
      <c r="E593" s="506" t="s">
        <v>1548</v>
      </c>
      <c r="F593" s="510"/>
      <c r="G593" s="510"/>
      <c r="H593" s="510"/>
      <c r="I593" s="510"/>
      <c r="J593" s="510">
        <v>6</v>
      </c>
      <c r="K593" s="510">
        <v>23484</v>
      </c>
      <c r="L593" s="510">
        <v>1</v>
      </c>
      <c r="M593" s="510">
        <v>3914</v>
      </c>
      <c r="N593" s="510">
        <v>1</v>
      </c>
      <c r="O593" s="510">
        <v>3916</v>
      </c>
      <c r="P593" s="548">
        <v>0.16675183103389543</v>
      </c>
      <c r="Q593" s="511">
        <v>3916</v>
      </c>
    </row>
    <row r="594" spans="1:17" ht="14.4" customHeight="1" x14ac:dyDescent="0.3">
      <c r="A594" s="505" t="s">
        <v>1792</v>
      </c>
      <c r="B594" s="506" t="s">
        <v>1542</v>
      </c>
      <c r="C594" s="506" t="s">
        <v>1543</v>
      </c>
      <c r="D594" s="506" t="s">
        <v>1549</v>
      </c>
      <c r="E594" s="506" t="s">
        <v>1550</v>
      </c>
      <c r="F594" s="510">
        <v>2</v>
      </c>
      <c r="G594" s="510">
        <v>1314</v>
      </c>
      <c r="H594" s="510">
        <v>0.66565349544072949</v>
      </c>
      <c r="I594" s="510">
        <v>657</v>
      </c>
      <c r="J594" s="510">
        <v>3</v>
      </c>
      <c r="K594" s="510">
        <v>1974</v>
      </c>
      <c r="L594" s="510">
        <v>1</v>
      </c>
      <c r="M594" s="510">
        <v>658</v>
      </c>
      <c r="N594" s="510">
        <v>2</v>
      </c>
      <c r="O594" s="510">
        <v>1316</v>
      </c>
      <c r="P594" s="548">
        <v>0.66666666666666663</v>
      </c>
      <c r="Q594" s="511">
        <v>658</v>
      </c>
    </row>
    <row r="595" spans="1:17" ht="14.4" customHeight="1" x14ac:dyDescent="0.3">
      <c r="A595" s="505" t="s">
        <v>1792</v>
      </c>
      <c r="B595" s="506" t="s">
        <v>1542</v>
      </c>
      <c r="C595" s="506" t="s">
        <v>1543</v>
      </c>
      <c r="D595" s="506" t="s">
        <v>1549</v>
      </c>
      <c r="E595" s="506" t="s">
        <v>1551</v>
      </c>
      <c r="F595" s="510">
        <v>1</v>
      </c>
      <c r="G595" s="510">
        <v>657</v>
      </c>
      <c r="H595" s="510">
        <v>0.99848024316109418</v>
      </c>
      <c r="I595" s="510">
        <v>657</v>
      </c>
      <c r="J595" s="510">
        <v>1</v>
      </c>
      <c r="K595" s="510">
        <v>658</v>
      </c>
      <c r="L595" s="510">
        <v>1</v>
      </c>
      <c r="M595" s="510">
        <v>658</v>
      </c>
      <c r="N595" s="510">
        <v>3</v>
      </c>
      <c r="O595" s="510">
        <v>1974</v>
      </c>
      <c r="P595" s="548">
        <v>3</v>
      </c>
      <c r="Q595" s="511">
        <v>658</v>
      </c>
    </row>
    <row r="596" spans="1:17" ht="14.4" customHeight="1" x14ac:dyDescent="0.3">
      <c r="A596" s="505" t="s">
        <v>1792</v>
      </c>
      <c r="B596" s="506" t="s">
        <v>1542</v>
      </c>
      <c r="C596" s="506" t="s">
        <v>1543</v>
      </c>
      <c r="D596" s="506" t="s">
        <v>1793</v>
      </c>
      <c r="E596" s="506" t="s">
        <v>1794</v>
      </c>
      <c r="F596" s="510">
        <v>4</v>
      </c>
      <c r="G596" s="510">
        <v>1332</v>
      </c>
      <c r="H596" s="510">
        <v>4</v>
      </c>
      <c r="I596" s="510">
        <v>333</v>
      </c>
      <c r="J596" s="510">
        <v>1</v>
      </c>
      <c r="K596" s="510">
        <v>333</v>
      </c>
      <c r="L596" s="510">
        <v>1</v>
      </c>
      <c r="M596" s="510">
        <v>333</v>
      </c>
      <c r="N596" s="510"/>
      <c r="O596" s="510"/>
      <c r="P596" s="548"/>
      <c r="Q596" s="511"/>
    </row>
    <row r="597" spans="1:17" ht="14.4" customHeight="1" x14ac:dyDescent="0.3">
      <c r="A597" s="505" t="s">
        <v>1792</v>
      </c>
      <c r="B597" s="506" t="s">
        <v>1542</v>
      </c>
      <c r="C597" s="506" t="s">
        <v>1543</v>
      </c>
      <c r="D597" s="506" t="s">
        <v>1552</v>
      </c>
      <c r="E597" s="506" t="s">
        <v>1553</v>
      </c>
      <c r="F597" s="510"/>
      <c r="G597" s="510"/>
      <c r="H597" s="510"/>
      <c r="I597" s="510"/>
      <c r="J597" s="510">
        <v>1</v>
      </c>
      <c r="K597" s="510">
        <v>1030</v>
      </c>
      <c r="L597" s="510">
        <v>1</v>
      </c>
      <c r="M597" s="510">
        <v>1030</v>
      </c>
      <c r="N597" s="510">
        <v>2</v>
      </c>
      <c r="O597" s="510">
        <v>2068</v>
      </c>
      <c r="P597" s="548">
        <v>2.007766990291262</v>
      </c>
      <c r="Q597" s="511">
        <v>1034</v>
      </c>
    </row>
    <row r="598" spans="1:17" ht="14.4" customHeight="1" x14ac:dyDescent="0.3">
      <c r="A598" s="505" t="s">
        <v>1792</v>
      </c>
      <c r="B598" s="506" t="s">
        <v>1542</v>
      </c>
      <c r="C598" s="506" t="s">
        <v>1543</v>
      </c>
      <c r="D598" s="506" t="s">
        <v>1558</v>
      </c>
      <c r="E598" s="506" t="s">
        <v>1559</v>
      </c>
      <c r="F598" s="510">
        <v>1</v>
      </c>
      <c r="G598" s="510">
        <v>842</v>
      </c>
      <c r="H598" s="510">
        <v>0.33293792012653223</v>
      </c>
      <c r="I598" s="510">
        <v>842</v>
      </c>
      <c r="J598" s="510">
        <v>3</v>
      </c>
      <c r="K598" s="510">
        <v>2529</v>
      </c>
      <c r="L598" s="510">
        <v>1</v>
      </c>
      <c r="M598" s="510">
        <v>843</v>
      </c>
      <c r="N598" s="510"/>
      <c r="O598" s="510"/>
      <c r="P598" s="548"/>
      <c r="Q598" s="511"/>
    </row>
    <row r="599" spans="1:17" ht="14.4" customHeight="1" x14ac:dyDescent="0.3">
      <c r="A599" s="505" t="s">
        <v>1792</v>
      </c>
      <c r="B599" s="506" t="s">
        <v>1542</v>
      </c>
      <c r="C599" s="506" t="s">
        <v>1543</v>
      </c>
      <c r="D599" s="506" t="s">
        <v>1558</v>
      </c>
      <c r="E599" s="506" t="s">
        <v>1560</v>
      </c>
      <c r="F599" s="510">
        <v>6</v>
      </c>
      <c r="G599" s="510">
        <v>5052</v>
      </c>
      <c r="H599" s="510"/>
      <c r="I599" s="510">
        <v>842</v>
      </c>
      <c r="J599" s="510"/>
      <c r="K599" s="510"/>
      <c r="L599" s="510"/>
      <c r="M599" s="510"/>
      <c r="N599" s="510">
        <v>4</v>
      </c>
      <c r="O599" s="510">
        <v>3372</v>
      </c>
      <c r="P599" s="548"/>
      <c r="Q599" s="511">
        <v>843</v>
      </c>
    </row>
    <row r="600" spans="1:17" ht="14.4" customHeight="1" x14ac:dyDescent="0.3">
      <c r="A600" s="505" t="s">
        <v>1792</v>
      </c>
      <c r="B600" s="506" t="s">
        <v>1542</v>
      </c>
      <c r="C600" s="506" t="s">
        <v>1543</v>
      </c>
      <c r="D600" s="506" t="s">
        <v>1564</v>
      </c>
      <c r="E600" s="506" t="s">
        <v>1565</v>
      </c>
      <c r="F600" s="510">
        <v>14</v>
      </c>
      <c r="G600" s="510">
        <v>11382</v>
      </c>
      <c r="H600" s="510">
        <v>1.2711637257091803</v>
      </c>
      <c r="I600" s="510">
        <v>813</v>
      </c>
      <c r="J600" s="510">
        <v>11</v>
      </c>
      <c r="K600" s="510">
        <v>8954</v>
      </c>
      <c r="L600" s="510">
        <v>1</v>
      </c>
      <c r="M600" s="510">
        <v>814</v>
      </c>
      <c r="N600" s="510">
        <v>9</v>
      </c>
      <c r="O600" s="510">
        <v>7326</v>
      </c>
      <c r="P600" s="548">
        <v>0.81818181818181823</v>
      </c>
      <c r="Q600" s="511">
        <v>814</v>
      </c>
    </row>
    <row r="601" spans="1:17" ht="14.4" customHeight="1" x14ac:dyDescent="0.3">
      <c r="A601" s="505" t="s">
        <v>1792</v>
      </c>
      <c r="B601" s="506" t="s">
        <v>1542</v>
      </c>
      <c r="C601" s="506" t="s">
        <v>1543</v>
      </c>
      <c r="D601" s="506" t="s">
        <v>1564</v>
      </c>
      <c r="E601" s="506" t="s">
        <v>1566</v>
      </c>
      <c r="F601" s="510">
        <v>2</v>
      </c>
      <c r="G601" s="510">
        <v>1626</v>
      </c>
      <c r="H601" s="510">
        <v>0.99877149877149873</v>
      </c>
      <c r="I601" s="510">
        <v>813</v>
      </c>
      <c r="J601" s="510">
        <v>2</v>
      </c>
      <c r="K601" s="510">
        <v>1628</v>
      </c>
      <c r="L601" s="510">
        <v>1</v>
      </c>
      <c r="M601" s="510">
        <v>814</v>
      </c>
      <c r="N601" s="510">
        <v>3</v>
      </c>
      <c r="O601" s="510">
        <v>2442</v>
      </c>
      <c r="P601" s="548">
        <v>1.5</v>
      </c>
      <c r="Q601" s="511">
        <v>814</v>
      </c>
    </row>
    <row r="602" spans="1:17" ht="14.4" customHeight="1" x14ac:dyDescent="0.3">
      <c r="A602" s="505" t="s">
        <v>1792</v>
      </c>
      <c r="B602" s="506" t="s">
        <v>1542</v>
      </c>
      <c r="C602" s="506" t="s">
        <v>1543</v>
      </c>
      <c r="D602" s="506" t="s">
        <v>1567</v>
      </c>
      <c r="E602" s="506" t="s">
        <v>1568</v>
      </c>
      <c r="F602" s="510">
        <v>14</v>
      </c>
      <c r="G602" s="510">
        <v>11382</v>
      </c>
      <c r="H602" s="510">
        <v>1.2711637257091803</v>
      </c>
      <c r="I602" s="510">
        <v>813</v>
      </c>
      <c r="J602" s="510">
        <v>11</v>
      </c>
      <c r="K602" s="510">
        <v>8954</v>
      </c>
      <c r="L602" s="510">
        <v>1</v>
      </c>
      <c r="M602" s="510">
        <v>814</v>
      </c>
      <c r="N602" s="510">
        <v>9</v>
      </c>
      <c r="O602" s="510">
        <v>7326</v>
      </c>
      <c r="P602" s="548">
        <v>0.81818181818181823</v>
      </c>
      <c r="Q602" s="511">
        <v>814</v>
      </c>
    </row>
    <row r="603" spans="1:17" ht="14.4" customHeight="1" x14ac:dyDescent="0.3">
      <c r="A603" s="505" t="s">
        <v>1792</v>
      </c>
      <c r="B603" s="506" t="s">
        <v>1542</v>
      </c>
      <c r="C603" s="506" t="s">
        <v>1543</v>
      </c>
      <c r="D603" s="506" t="s">
        <v>1567</v>
      </c>
      <c r="E603" s="506" t="s">
        <v>1569</v>
      </c>
      <c r="F603" s="510">
        <v>2</v>
      </c>
      <c r="G603" s="510">
        <v>1626</v>
      </c>
      <c r="H603" s="510">
        <v>0.99877149877149873</v>
      </c>
      <c r="I603" s="510">
        <v>813</v>
      </c>
      <c r="J603" s="510">
        <v>2</v>
      </c>
      <c r="K603" s="510">
        <v>1628</v>
      </c>
      <c r="L603" s="510">
        <v>1</v>
      </c>
      <c r="M603" s="510">
        <v>814</v>
      </c>
      <c r="N603" s="510">
        <v>3</v>
      </c>
      <c r="O603" s="510">
        <v>2442</v>
      </c>
      <c r="P603" s="548">
        <v>1.5</v>
      </c>
      <c r="Q603" s="511">
        <v>814</v>
      </c>
    </row>
    <row r="604" spans="1:17" ht="14.4" customHeight="1" x14ac:dyDescent="0.3">
      <c r="A604" s="505" t="s">
        <v>1792</v>
      </c>
      <c r="B604" s="506" t="s">
        <v>1542</v>
      </c>
      <c r="C604" s="506" t="s">
        <v>1543</v>
      </c>
      <c r="D604" s="506" t="s">
        <v>1570</v>
      </c>
      <c r="E604" s="506" t="s">
        <v>1571</v>
      </c>
      <c r="F604" s="510">
        <v>223</v>
      </c>
      <c r="G604" s="510">
        <v>37464</v>
      </c>
      <c r="H604" s="510">
        <v>0.97379912663755464</v>
      </c>
      <c r="I604" s="510">
        <v>168</v>
      </c>
      <c r="J604" s="510">
        <v>229</v>
      </c>
      <c r="K604" s="510">
        <v>38472</v>
      </c>
      <c r="L604" s="510">
        <v>1</v>
      </c>
      <c r="M604" s="510">
        <v>168</v>
      </c>
      <c r="N604" s="510">
        <v>216</v>
      </c>
      <c r="O604" s="510">
        <v>36244</v>
      </c>
      <c r="P604" s="548">
        <v>0.94208775213142026</v>
      </c>
      <c r="Q604" s="511">
        <v>167.7962962962963</v>
      </c>
    </row>
    <row r="605" spans="1:17" ht="14.4" customHeight="1" x14ac:dyDescent="0.3">
      <c r="A605" s="505" t="s">
        <v>1792</v>
      </c>
      <c r="B605" s="506" t="s">
        <v>1542</v>
      </c>
      <c r="C605" s="506" t="s">
        <v>1543</v>
      </c>
      <c r="D605" s="506" t="s">
        <v>1570</v>
      </c>
      <c r="E605" s="506" t="s">
        <v>1572</v>
      </c>
      <c r="F605" s="510">
        <v>11</v>
      </c>
      <c r="G605" s="510">
        <v>1848</v>
      </c>
      <c r="H605" s="510"/>
      <c r="I605" s="510">
        <v>168</v>
      </c>
      <c r="J605" s="510"/>
      <c r="K605" s="510"/>
      <c r="L605" s="510"/>
      <c r="M605" s="510"/>
      <c r="N605" s="510">
        <v>4</v>
      </c>
      <c r="O605" s="510">
        <v>669</v>
      </c>
      <c r="P605" s="548"/>
      <c r="Q605" s="511">
        <v>167.25</v>
      </c>
    </row>
    <row r="606" spans="1:17" ht="14.4" customHeight="1" x14ac:dyDescent="0.3">
      <c r="A606" s="505" t="s">
        <v>1792</v>
      </c>
      <c r="B606" s="506" t="s">
        <v>1542</v>
      </c>
      <c r="C606" s="506" t="s">
        <v>1543</v>
      </c>
      <c r="D606" s="506" t="s">
        <v>1573</v>
      </c>
      <c r="E606" s="506" t="s">
        <v>1574</v>
      </c>
      <c r="F606" s="510">
        <v>62</v>
      </c>
      <c r="G606" s="510">
        <v>10788</v>
      </c>
      <c r="H606" s="510">
        <v>0.84931506849315064</v>
      </c>
      <c r="I606" s="510">
        <v>174</v>
      </c>
      <c r="J606" s="510">
        <v>73</v>
      </c>
      <c r="K606" s="510">
        <v>12702</v>
      </c>
      <c r="L606" s="510">
        <v>1</v>
      </c>
      <c r="M606" s="510">
        <v>174</v>
      </c>
      <c r="N606" s="510">
        <v>48</v>
      </c>
      <c r="O606" s="510">
        <v>8352</v>
      </c>
      <c r="P606" s="548">
        <v>0.65753424657534243</v>
      </c>
      <c r="Q606" s="511">
        <v>174</v>
      </c>
    </row>
    <row r="607" spans="1:17" ht="14.4" customHeight="1" x14ac:dyDescent="0.3">
      <c r="A607" s="505" t="s">
        <v>1792</v>
      </c>
      <c r="B607" s="506" t="s">
        <v>1542</v>
      </c>
      <c r="C607" s="506" t="s">
        <v>1543</v>
      </c>
      <c r="D607" s="506" t="s">
        <v>1573</v>
      </c>
      <c r="E607" s="506" t="s">
        <v>1575</v>
      </c>
      <c r="F607" s="510">
        <v>5</v>
      </c>
      <c r="G607" s="510">
        <v>870</v>
      </c>
      <c r="H607" s="510">
        <v>0.625</v>
      </c>
      <c r="I607" s="510">
        <v>174</v>
      </c>
      <c r="J607" s="510">
        <v>8</v>
      </c>
      <c r="K607" s="510">
        <v>1392</v>
      </c>
      <c r="L607" s="510">
        <v>1</v>
      </c>
      <c r="M607" s="510">
        <v>174</v>
      </c>
      <c r="N607" s="510">
        <v>7</v>
      </c>
      <c r="O607" s="510">
        <v>1218</v>
      </c>
      <c r="P607" s="548">
        <v>0.875</v>
      </c>
      <c r="Q607" s="511">
        <v>174</v>
      </c>
    </row>
    <row r="608" spans="1:17" ht="14.4" customHeight="1" x14ac:dyDescent="0.3">
      <c r="A608" s="505" t="s">
        <v>1792</v>
      </c>
      <c r="B608" s="506" t="s">
        <v>1542</v>
      </c>
      <c r="C608" s="506" t="s">
        <v>1543</v>
      </c>
      <c r="D608" s="506" t="s">
        <v>1576</v>
      </c>
      <c r="E608" s="506" t="s">
        <v>1577</v>
      </c>
      <c r="F608" s="510">
        <v>144</v>
      </c>
      <c r="G608" s="510">
        <v>50688</v>
      </c>
      <c r="H608" s="510">
        <v>1.125</v>
      </c>
      <c r="I608" s="510">
        <v>352</v>
      </c>
      <c r="J608" s="510">
        <v>128</v>
      </c>
      <c r="K608" s="510">
        <v>45056</v>
      </c>
      <c r="L608" s="510">
        <v>1</v>
      </c>
      <c r="M608" s="510">
        <v>352</v>
      </c>
      <c r="N608" s="510">
        <v>140</v>
      </c>
      <c r="O608" s="510">
        <v>49280</v>
      </c>
      <c r="P608" s="548">
        <v>1.09375</v>
      </c>
      <c r="Q608" s="511">
        <v>352</v>
      </c>
    </row>
    <row r="609" spans="1:17" ht="14.4" customHeight="1" x14ac:dyDescent="0.3">
      <c r="A609" s="505" t="s">
        <v>1792</v>
      </c>
      <c r="B609" s="506" t="s">
        <v>1542</v>
      </c>
      <c r="C609" s="506" t="s">
        <v>1543</v>
      </c>
      <c r="D609" s="506" t="s">
        <v>1576</v>
      </c>
      <c r="E609" s="506" t="s">
        <v>1578</v>
      </c>
      <c r="F609" s="510">
        <v>1</v>
      </c>
      <c r="G609" s="510">
        <v>352</v>
      </c>
      <c r="H609" s="510">
        <v>0.5</v>
      </c>
      <c r="I609" s="510">
        <v>352</v>
      </c>
      <c r="J609" s="510">
        <v>2</v>
      </c>
      <c r="K609" s="510">
        <v>704</v>
      </c>
      <c r="L609" s="510">
        <v>1</v>
      </c>
      <c r="M609" s="510">
        <v>352</v>
      </c>
      <c r="N609" s="510">
        <v>3</v>
      </c>
      <c r="O609" s="510">
        <v>1056</v>
      </c>
      <c r="P609" s="548">
        <v>1.5</v>
      </c>
      <c r="Q609" s="511">
        <v>352</v>
      </c>
    </row>
    <row r="610" spans="1:17" ht="14.4" customHeight="1" x14ac:dyDescent="0.3">
      <c r="A610" s="505" t="s">
        <v>1792</v>
      </c>
      <c r="B610" s="506" t="s">
        <v>1542</v>
      </c>
      <c r="C610" s="506" t="s">
        <v>1543</v>
      </c>
      <c r="D610" s="506" t="s">
        <v>1579</v>
      </c>
      <c r="E610" s="506" t="s">
        <v>1580</v>
      </c>
      <c r="F610" s="510">
        <v>6</v>
      </c>
      <c r="G610" s="510">
        <v>1140</v>
      </c>
      <c r="H610" s="510">
        <v>0.75</v>
      </c>
      <c r="I610" s="510">
        <v>190</v>
      </c>
      <c r="J610" s="510">
        <v>8</v>
      </c>
      <c r="K610" s="510">
        <v>1520</v>
      </c>
      <c r="L610" s="510">
        <v>1</v>
      </c>
      <c r="M610" s="510">
        <v>190</v>
      </c>
      <c r="N610" s="510">
        <v>1</v>
      </c>
      <c r="O610" s="510">
        <v>190</v>
      </c>
      <c r="P610" s="548">
        <v>0.125</v>
      </c>
      <c r="Q610" s="511">
        <v>190</v>
      </c>
    </row>
    <row r="611" spans="1:17" ht="14.4" customHeight="1" x14ac:dyDescent="0.3">
      <c r="A611" s="505" t="s">
        <v>1792</v>
      </c>
      <c r="B611" s="506" t="s">
        <v>1542</v>
      </c>
      <c r="C611" s="506" t="s">
        <v>1543</v>
      </c>
      <c r="D611" s="506" t="s">
        <v>1579</v>
      </c>
      <c r="E611" s="506" t="s">
        <v>1581</v>
      </c>
      <c r="F611" s="510">
        <v>1</v>
      </c>
      <c r="G611" s="510">
        <v>190</v>
      </c>
      <c r="H611" s="510">
        <v>0.5</v>
      </c>
      <c r="I611" s="510">
        <v>190</v>
      </c>
      <c r="J611" s="510">
        <v>2</v>
      </c>
      <c r="K611" s="510">
        <v>380</v>
      </c>
      <c r="L611" s="510">
        <v>1</v>
      </c>
      <c r="M611" s="510">
        <v>190</v>
      </c>
      <c r="N611" s="510">
        <v>1</v>
      </c>
      <c r="O611" s="510">
        <v>190</v>
      </c>
      <c r="P611" s="548">
        <v>0.5</v>
      </c>
      <c r="Q611" s="511">
        <v>190</v>
      </c>
    </row>
    <row r="612" spans="1:17" ht="14.4" customHeight="1" x14ac:dyDescent="0.3">
      <c r="A612" s="505" t="s">
        <v>1792</v>
      </c>
      <c r="B612" s="506" t="s">
        <v>1542</v>
      </c>
      <c r="C612" s="506" t="s">
        <v>1543</v>
      </c>
      <c r="D612" s="506" t="s">
        <v>1582</v>
      </c>
      <c r="E612" s="506" t="s">
        <v>1583</v>
      </c>
      <c r="F612" s="510">
        <v>21</v>
      </c>
      <c r="G612" s="510">
        <v>17283</v>
      </c>
      <c r="H612" s="510">
        <v>0.6</v>
      </c>
      <c r="I612" s="510">
        <v>823</v>
      </c>
      <c r="J612" s="510">
        <v>35</v>
      </c>
      <c r="K612" s="510">
        <v>28805</v>
      </c>
      <c r="L612" s="510">
        <v>1</v>
      </c>
      <c r="M612" s="510">
        <v>823</v>
      </c>
      <c r="N612" s="510">
        <v>9</v>
      </c>
      <c r="O612" s="510">
        <v>7404</v>
      </c>
      <c r="P612" s="548">
        <v>0.25703870855754207</v>
      </c>
      <c r="Q612" s="511">
        <v>822.66666666666663</v>
      </c>
    </row>
    <row r="613" spans="1:17" ht="14.4" customHeight="1" x14ac:dyDescent="0.3">
      <c r="A613" s="505" t="s">
        <v>1792</v>
      </c>
      <c r="B613" s="506" t="s">
        <v>1542</v>
      </c>
      <c r="C613" s="506" t="s">
        <v>1543</v>
      </c>
      <c r="D613" s="506" t="s">
        <v>1586</v>
      </c>
      <c r="E613" s="506" t="s">
        <v>1587</v>
      </c>
      <c r="F613" s="510">
        <v>37</v>
      </c>
      <c r="G613" s="510">
        <v>20313</v>
      </c>
      <c r="H613" s="510">
        <v>0.64912280701754388</v>
      </c>
      <c r="I613" s="510">
        <v>549</v>
      </c>
      <c r="J613" s="510">
        <v>57</v>
      </c>
      <c r="K613" s="510">
        <v>31293</v>
      </c>
      <c r="L613" s="510">
        <v>1</v>
      </c>
      <c r="M613" s="510">
        <v>549</v>
      </c>
      <c r="N613" s="510">
        <v>38</v>
      </c>
      <c r="O613" s="510">
        <v>20900</v>
      </c>
      <c r="P613" s="548">
        <v>0.66788099574984816</v>
      </c>
      <c r="Q613" s="511">
        <v>550</v>
      </c>
    </row>
    <row r="614" spans="1:17" ht="14.4" customHeight="1" x14ac:dyDescent="0.3">
      <c r="A614" s="505" t="s">
        <v>1792</v>
      </c>
      <c r="B614" s="506" t="s">
        <v>1542</v>
      </c>
      <c r="C614" s="506" t="s">
        <v>1543</v>
      </c>
      <c r="D614" s="506" t="s">
        <v>1586</v>
      </c>
      <c r="E614" s="506" t="s">
        <v>1588</v>
      </c>
      <c r="F614" s="510">
        <v>9</v>
      </c>
      <c r="G614" s="510">
        <v>4941</v>
      </c>
      <c r="H614" s="510">
        <v>9</v>
      </c>
      <c r="I614" s="510">
        <v>549</v>
      </c>
      <c r="J614" s="510">
        <v>1</v>
      </c>
      <c r="K614" s="510">
        <v>549</v>
      </c>
      <c r="L614" s="510">
        <v>1</v>
      </c>
      <c r="M614" s="510">
        <v>549</v>
      </c>
      <c r="N614" s="510">
        <v>7</v>
      </c>
      <c r="O614" s="510">
        <v>3850</v>
      </c>
      <c r="P614" s="548">
        <v>7.0127504553734061</v>
      </c>
      <c r="Q614" s="511">
        <v>550</v>
      </c>
    </row>
    <row r="615" spans="1:17" ht="14.4" customHeight="1" x14ac:dyDescent="0.3">
      <c r="A615" s="505" t="s">
        <v>1792</v>
      </c>
      <c r="B615" s="506" t="s">
        <v>1542</v>
      </c>
      <c r="C615" s="506" t="s">
        <v>1543</v>
      </c>
      <c r="D615" s="506" t="s">
        <v>1589</v>
      </c>
      <c r="E615" s="506" t="s">
        <v>1590</v>
      </c>
      <c r="F615" s="510">
        <v>2</v>
      </c>
      <c r="G615" s="510">
        <v>1308</v>
      </c>
      <c r="H615" s="510">
        <v>0.4</v>
      </c>
      <c r="I615" s="510">
        <v>654</v>
      </c>
      <c r="J615" s="510">
        <v>5</v>
      </c>
      <c r="K615" s="510">
        <v>3270</v>
      </c>
      <c r="L615" s="510">
        <v>1</v>
      </c>
      <c r="M615" s="510">
        <v>654</v>
      </c>
      <c r="N615" s="510">
        <v>7</v>
      </c>
      <c r="O615" s="510">
        <v>4585</v>
      </c>
      <c r="P615" s="548">
        <v>1.4021406727828747</v>
      </c>
      <c r="Q615" s="511">
        <v>655</v>
      </c>
    </row>
    <row r="616" spans="1:17" ht="14.4" customHeight="1" x14ac:dyDescent="0.3">
      <c r="A616" s="505" t="s">
        <v>1792</v>
      </c>
      <c r="B616" s="506" t="s">
        <v>1542</v>
      </c>
      <c r="C616" s="506" t="s">
        <v>1543</v>
      </c>
      <c r="D616" s="506" t="s">
        <v>1589</v>
      </c>
      <c r="E616" s="506" t="s">
        <v>1591</v>
      </c>
      <c r="F616" s="510">
        <v>3</v>
      </c>
      <c r="G616" s="510">
        <v>1962</v>
      </c>
      <c r="H616" s="510">
        <v>1.5</v>
      </c>
      <c r="I616" s="510">
        <v>654</v>
      </c>
      <c r="J616" s="510">
        <v>2</v>
      </c>
      <c r="K616" s="510">
        <v>1308</v>
      </c>
      <c r="L616" s="510">
        <v>1</v>
      </c>
      <c r="M616" s="510">
        <v>654</v>
      </c>
      <c r="N616" s="510">
        <v>4</v>
      </c>
      <c r="O616" s="510">
        <v>2620</v>
      </c>
      <c r="P616" s="548">
        <v>2.0030581039755351</v>
      </c>
      <c r="Q616" s="511">
        <v>655</v>
      </c>
    </row>
    <row r="617" spans="1:17" ht="14.4" customHeight="1" x14ac:dyDescent="0.3">
      <c r="A617" s="505" t="s">
        <v>1792</v>
      </c>
      <c r="B617" s="506" t="s">
        <v>1542</v>
      </c>
      <c r="C617" s="506" t="s">
        <v>1543</v>
      </c>
      <c r="D617" s="506" t="s">
        <v>1592</v>
      </c>
      <c r="E617" s="506" t="s">
        <v>1593</v>
      </c>
      <c r="F617" s="510">
        <v>3</v>
      </c>
      <c r="G617" s="510">
        <v>1962</v>
      </c>
      <c r="H617" s="510">
        <v>1.5</v>
      </c>
      <c r="I617" s="510">
        <v>654</v>
      </c>
      <c r="J617" s="510">
        <v>2</v>
      </c>
      <c r="K617" s="510">
        <v>1308</v>
      </c>
      <c r="L617" s="510">
        <v>1</v>
      </c>
      <c r="M617" s="510">
        <v>654</v>
      </c>
      <c r="N617" s="510">
        <v>4</v>
      </c>
      <c r="O617" s="510">
        <v>2620</v>
      </c>
      <c r="P617" s="548">
        <v>2.0030581039755351</v>
      </c>
      <c r="Q617" s="511">
        <v>655</v>
      </c>
    </row>
    <row r="618" spans="1:17" ht="14.4" customHeight="1" x14ac:dyDescent="0.3">
      <c r="A618" s="505" t="s">
        <v>1792</v>
      </c>
      <c r="B618" s="506" t="s">
        <v>1542</v>
      </c>
      <c r="C618" s="506" t="s">
        <v>1543</v>
      </c>
      <c r="D618" s="506" t="s">
        <v>1592</v>
      </c>
      <c r="E618" s="506" t="s">
        <v>1594</v>
      </c>
      <c r="F618" s="510">
        <v>2</v>
      </c>
      <c r="G618" s="510">
        <v>1308</v>
      </c>
      <c r="H618" s="510">
        <v>0.4</v>
      </c>
      <c r="I618" s="510">
        <v>654</v>
      </c>
      <c r="J618" s="510">
        <v>5</v>
      </c>
      <c r="K618" s="510">
        <v>3270</v>
      </c>
      <c r="L618" s="510">
        <v>1</v>
      </c>
      <c r="M618" s="510">
        <v>654</v>
      </c>
      <c r="N618" s="510">
        <v>7</v>
      </c>
      <c r="O618" s="510">
        <v>4585</v>
      </c>
      <c r="P618" s="548">
        <v>1.4021406727828747</v>
      </c>
      <c r="Q618" s="511">
        <v>655</v>
      </c>
    </row>
    <row r="619" spans="1:17" ht="14.4" customHeight="1" x14ac:dyDescent="0.3">
      <c r="A619" s="505" t="s">
        <v>1792</v>
      </c>
      <c r="B619" s="506" t="s">
        <v>1542</v>
      </c>
      <c r="C619" s="506" t="s">
        <v>1543</v>
      </c>
      <c r="D619" s="506" t="s">
        <v>1595</v>
      </c>
      <c r="E619" s="506" t="s">
        <v>1596</v>
      </c>
      <c r="F619" s="510">
        <v>1</v>
      </c>
      <c r="G619" s="510">
        <v>678</v>
      </c>
      <c r="H619" s="510">
        <v>0.5</v>
      </c>
      <c r="I619" s="510">
        <v>678</v>
      </c>
      <c r="J619" s="510">
        <v>2</v>
      </c>
      <c r="K619" s="510">
        <v>1356</v>
      </c>
      <c r="L619" s="510">
        <v>1</v>
      </c>
      <c r="M619" s="510">
        <v>678</v>
      </c>
      <c r="N619" s="510">
        <v>1</v>
      </c>
      <c r="O619" s="510">
        <v>679</v>
      </c>
      <c r="P619" s="548">
        <v>0.50073746312684364</v>
      </c>
      <c r="Q619" s="511">
        <v>679</v>
      </c>
    </row>
    <row r="620" spans="1:17" ht="14.4" customHeight="1" x14ac:dyDescent="0.3">
      <c r="A620" s="505" t="s">
        <v>1792</v>
      </c>
      <c r="B620" s="506" t="s">
        <v>1542</v>
      </c>
      <c r="C620" s="506" t="s">
        <v>1543</v>
      </c>
      <c r="D620" s="506" t="s">
        <v>1595</v>
      </c>
      <c r="E620" s="506" t="s">
        <v>1597</v>
      </c>
      <c r="F620" s="510">
        <v>18</v>
      </c>
      <c r="G620" s="510">
        <v>12204</v>
      </c>
      <c r="H620" s="510">
        <v>1.125</v>
      </c>
      <c r="I620" s="510">
        <v>678</v>
      </c>
      <c r="J620" s="510">
        <v>16</v>
      </c>
      <c r="K620" s="510">
        <v>10848</v>
      </c>
      <c r="L620" s="510">
        <v>1</v>
      </c>
      <c r="M620" s="510">
        <v>678</v>
      </c>
      <c r="N620" s="510">
        <v>18</v>
      </c>
      <c r="O620" s="510">
        <v>12219</v>
      </c>
      <c r="P620" s="548">
        <v>1.126382743362832</v>
      </c>
      <c r="Q620" s="511">
        <v>678.83333333333337</v>
      </c>
    </row>
    <row r="621" spans="1:17" ht="14.4" customHeight="1" x14ac:dyDescent="0.3">
      <c r="A621" s="505" t="s">
        <v>1792</v>
      </c>
      <c r="B621" s="506" t="s">
        <v>1542</v>
      </c>
      <c r="C621" s="506" t="s">
        <v>1543</v>
      </c>
      <c r="D621" s="506" t="s">
        <v>1598</v>
      </c>
      <c r="E621" s="506" t="s">
        <v>1599</v>
      </c>
      <c r="F621" s="510">
        <v>29</v>
      </c>
      <c r="G621" s="510">
        <v>14877</v>
      </c>
      <c r="H621" s="510">
        <v>1.5263157894736843</v>
      </c>
      <c r="I621" s="510">
        <v>513</v>
      </c>
      <c r="J621" s="510">
        <v>19</v>
      </c>
      <c r="K621" s="510">
        <v>9747</v>
      </c>
      <c r="L621" s="510">
        <v>1</v>
      </c>
      <c r="M621" s="510">
        <v>513</v>
      </c>
      <c r="N621" s="510">
        <v>12</v>
      </c>
      <c r="O621" s="510">
        <v>6168</v>
      </c>
      <c r="P621" s="548">
        <v>0.63281009541397348</v>
      </c>
      <c r="Q621" s="511">
        <v>514</v>
      </c>
    </row>
    <row r="622" spans="1:17" ht="14.4" customHeight="1" x14ac:dyDescent="0.3">
      <c r="A622" s="505" t="s">
        <v>1792</v>
      </c>
      <c r="B622" s="506" t="s">
        <v>1542</v>
      </c>
      <c r="C622" s="506" t="s">
        <v>1543</v>
      </c>
      <c r="D622" s="506" t="s">
        <v>1598</v>
      </c>
      <c r="E622" s="506" t="s">
        <v>1600</v>
      </c>
      <c r="F622" s="510">
        <v>2</v>
      </c>
      <c r="G622" s="510">
        <v>1026</v>
      </c>
      <c r="H622" s="510">
        <v>0.16666666666666666</v>
      </c>
      <c r="I622" s="510">
        <v>513</v>
      </c>
      <c r="J622" s="510">
        <v>12</v>
      </c>
      <c r="K622" s="510">
        <v>6156</v>
      </c>
      <c r="L622" s="510">
        <v>1</v>
      </c>
      <c r="M622" s="510">
        <v>513</v>
      </c>
      <c r="N622" s="510">
        <v>3</v>
      </c>
      <c r="O622" s="510">
        <v>1542</v>
      </c>
      <c r="P622" s="548">
        <v>0.25048732943469787</v>
      </c>
      <c r="Q622" s="511">
        <v>514</v>
      </c>
    </row>
    <row r="623" spans="1:17" ht="14.4" customHeight="1" x14ac:dyDescent="0.3">
      <c r="A623" s="505" t="s">
        <v>1792</v>
      </c>
      <c r="B623" s="506" t="s">
        <v>1542</v>
      </c>
      <c r="C623" s="506" t="s">
        <v>1543</v>
      </c>
      <c r="D623" s="506" t="s">
        <v>1601</v>
      </c>
      <c r="E623" s="506" t="s">
        <v>1602</v>
      </c>
      <c r="F623" s="510">
        <v>2</v>
      </c>
      <c r="G623" s="510">
        <v>846</v>
      </c>
      <c r="H623" s="510">
        <v>0.16666666666666666</v>
      </c>
      <c r="I623" s="510">
        <v>423</v>
      </c>
      <c r="J623" s="510">
        <v>12</v>
      </c>
      <c r="K623" s="510">
        <v>5076</v>
      </c>
      <c r="L623" s="510">
        <v>1</v>
      </c>
      <c r="M623" s="510">
        <v>423</v>
      </c>
      <c r="N623" s="510">
        <v>3</v>
      </c>
      <c r="O623" s="510">
        <v>1272</v>
      </c>
      <c r="P623" s="548">
        <v>0.25059101654846333</v>
      </c>
      <c r="Q623" s="511">
        <v>424</v>
      </c>
    </row>
    <row r="624" spans="1:17" ht="14.4" customHeight="1" x14ac:dyDescent="0.3">
      <c r="A624" s="505" t="s">
        <v>1792</v>
      </c>
      <c r="B624" s="506" t="s">
        <v>1542</v>
      </c>
      <c r="C624" s="506" t="s">
        <v>1543</v>
      </c>
      <c r="D624" s="506" t="s">
        <v>1601</v>
      </c>
      <c r="E624" s="506" t="s">
        <v>1603</v>
      </c>
      <c r="F624" s="510">
        <v>29</v>
      </c>
      <c r="G624" s="510">
        <v>12267</v>
      </c>
      <c r="H624" s="510">
        <v>1.5263157894736843</v>
      </c>
      <c r="I624" s="510">
        <v>423</v>
      </c>
      <c r="J624" s="510">
        <v>19</v>
      </c>
      <c r="K624" s="510">
        <v>8037</v>
      </c>
      <c r="L624" s="510">
        <v>1</v>
      </c>
      <c r="M624" s="510">
        <v>423</v>
      </c>
      <c r="N624" s="510">
        <v>12</v>
      </c>
      <c r="O624" s="510">
        <v>5088</v>
      </c>
      <c r="P624" s="548">
        <v>0.63307204180664423</v>
      </c>
      <c r="Q624" s="511">
        <v>424</v>
      </c>
    </row>
    <row r="625" spans="1:17" ht="14.4" customHeight="1" x14ac:dyDescent="0.3">
      <c r="A625" s="505" t="s">
        <v>1792</v>
      </c>
      <c r="B625" s="506" t="s">
        <v>1542</v>
      </c>
      <c r="C625" s="506" t="s">
        <v>1543</v>
      </c>
      <c r="D625" s="506" t="s">
        <v>1604</v>
      </c>
      <c r="E625" s="506" t="s">
        <v>1605</v>
      </c>
      <c r="F625" s="510">
        <v>5</v>
      </c>
      <c r="G625" s="510">
        <v>1745</v>
      </c>
      <c r="H625" s="510">
        <v>0.625</v>
      </c>
      <c r="I625" s="510">
        <v>349</v>
      </c>
      <c r="J625" s="510">
        <v>8</v>
      </c>
      <c r="K625" s="510">
        <v>2792</v>
      </c>
      <c r="L625" s="510">
        <v>1</v>
      </c>
      <c r="M625" s="510">
        <v>349</v>
      </c>
      <c r="N625" s="510">
        <v>2</v>
      </c>
      <c r="O625" s="510">
        <v>700</v>
      </c>
      <c r="P625" s="548">
        <v>0.25071633237822349</v>
      </c>
      <c r="Q625" s="511">
        <v>350</v>
      </c>
    </row>
    <row r="626" spans="1:17" ht="14.4" customHeight="1" x14ac:dyDescent="0.3">
      <c r="A626" s="505" t="s">
        <v>1792</v>
      </c>
      <c r="B626" s="506" t="s">
        <v>1542</v>
      </c>
      <c r="C626" s="506" t="s">
        <v>1543</v>
      </c>
      <c r="D626" s="506" t="s">
        <v>1604</v>
      </c>
      <c r="E626" s="506" t="s">
        <v>1606</v>
      </c>
      <c r="F626" s="510">
        <v>76</v>
      </c>
      <c r="G626" s="510">
        <v>26524</v>
      </c>
      <c r="H626" s="510">
        <v>0.86363636363636365</v>
      </c>
      <c r="I626" s="510">
        <v>349</v>
      </c>
      <c r="J626" s="510">
        <v>88</v>
      </c>
      <c r="K626" s="510">
        <v>30712</v>
      </c>
      <c r="L626" s="510">
        <v>1</v>
      </c>
      <c r="M626" s="510">
        <v>349</v>
      </c>
      <c r="N626" s="510">
        <v>76</v>
      </c>
      <c r="O626" s="510">
        <v>26600</v>
      </c>
      <c r="P626" s="548">
        <v>0.86611096639749929</v>
      </c>
      <c r="Q626" s="511">
        <v>350</v>
      </c>
    </row>
    <row r="627" spans="1:17" ht="14.4" customHeight="1" x14ac:dyDescent="0.3">
      <c r="A627" s="505" t="s">
        <v>1792</v>
      </c>
      <c r="B627" s="506" t="s">
        <v>1542</v>
      </c>
      <c r="C627" s="506" t="s">
        <v>1543</v>
      </c>
      <c r="D627" s="506" t="s">
        <v>1607</v>
      </c>
      <c r="E627" s="506" t="s">
        <v>1608</v>
      </c>
      <c r="F627" s="510">
        <v>34</v>
      </c>
      <c r="G627" s="510">
        <v>7514</v>
      </c>
      <c r="H627" s="510">
        <v>2.125</v>
      </c>
      <c r="I627" s="510">
        <v>221</v>
      </c>
      <c r="J627" s="510">
        <v>16</v>
      </c>
      <c r="K627" s="510">
        <v>3536</v>
      </c>
      <c r="L627" s="510">
        <v>1</v>
      </c>
      <c r="M627" s="510">
        <v>221</v>
      </c>
      <c r="N627" s="510">
        <v>11</v>
      </c>
      <c r="O627" s="510">
        <v>2442</v>
      </c>
      <c r="P627" s="548">
        <v>0.69061085972850678</v>
      </c>
      <c r="Q627" s="511">
        <v>222</v>
      </c>
    </row>
    <row r="628" spans="1:17" ht="14.4" customHeight="1" x14ac:dyDescent="0.3">
      <c r="A628" s="505" t="s">
        <v>1792</v>
      </c>
      <c r="B628" s="506" t="s">
        <v>1542</v>
      </c>
      <c r="C628" s="506" t="s">
        <v>1543</v>
      </c>
      <c r="D628" s="506" t="s">
        <v>1609</v>
      </c>
      <c r="E628" s="506" t="s">
        <v>1610</v>
      </c>
      <c r="F628" s="510">
        <v>10</v>
      </c>
      <c r="G628" s="510">
        <v>5080</v>
      </c>
      <c r="H628" s="510">
        <v>0.35714285714285715</v>
      </c>
      <c r="I628" s="510">
        <v>508</v>
      </c>
      <c r="J628" s="510">
        <v>28</v>
      </c>
      <c r="K628" s="510">
        <v>14224</v>
      </c>
      <c r="L628" s="510">
        <v>1</v>
      </c>
      <c r="M628" s="510">
        <v>508</v>
      </c>
      <c r="N628" s="510">
        <v>4</v>
      </c>
      <c r="O628" s="510">
        <v>2036</v>
      </c>
      <c r="P628" s="548">
        <v>0.14313835770528685</v>
      </c>
      <c r="Q628" s="511">
        <v>509</v>
      </c>
    </row>
    <row r="629" spans="1:17" ht="14.4" customHeight="1" x14ac:dyDescent="0.3">
      <c r="A629" s="505" t="s">
        <v>1792</v>
      </c>
      <c r="B629" s="506" t="s">
        <v>1542</v>
      </c>
      <c r="C629" s="506" t="s">
        <v>1543</v>
      </c>
      <c r="D629" s="506" t="s">
        <v>1611</v>
      </c>
      <c r="E629" s="506" t="s">
        <v>1612</v>
      </c>
      <c r="F629" s="510">
        <v>3</v>
      </c>
      <c r="G629" s="510">
        <v>450</v>
      </c>
      <c r="H629" s="510">
        <v>1.5</v>
      </c>
      <c r="I629" s="510">
        <v>150</v>
      </c>
      <c r="J629" s="510">
        <v>2</v>
      </c>
      <c r="K629" s="510">
        <v>300</v>
      </c>
      <c r="L629" s="510">
        <v>1</v>
      </c>
      <c r="M629" s="510">
        <v>150</v>
      </c>
      <c r="N629" s="510">
        <v>1</v>
      </c>
      <c r="O629" s="510">
        <v>151</v>
      </c>
      <c r="P629" s="548">
        <v>0.5033333333333333</v>
      </c>
      <c r="Q629" s="511">
        <v>151</v>
      </c>
    </row>
    <row r="630" spans="1:17" ht="14.4" customHeight="1" x14ac:dyDescent="0.3">
      <c r="A630" s="505" t="s">
        <v>1792</v>
      </c>
      <c r="B630" s="506" t="s">
        <v>1542</v>
      </c>
      <c r="C630" s="506" t="s">
        <v>1543</v>
      </c>
      <c r="D630" s="506" t="s">
        <v>1613</v>
      </c>
      <c r="E630" s="506" t="s">
        <v>1614</v>
      </c>
      <c r="F630" s="510">
        <v>130</v>
      </c>
      <c r="G630" s="510">
        <v>31070</v>
      </c>
      <c r="H630" s="510">
        <v>1.1818181818181819</v>
      </c>
      <c r="I630" s="510">
        <v>239</v>
      </c>
      <c r="J630" s="510">
        <v>110</v>
      </c>
      <c r="K630" s="510">
        <v>26290</v>
      </c>
      <c r="L630" s="510">
        <v>1</v>
      </c>
      <c r="M630" s="510">
        <v>239</v>
      </c>
      <c r="N630" s="510">
        <v>124</v>
      </c>
      <c r="O630" s="510">
        <v>29636</v>
      </c>
      <c r="P630" s="548">
        <v>1.1272727272727272</v>
      </c>
      <c r="Q630" s="511">
        <v>239</v>
      </c>
    </row>
    <row r="631" spans="1:17" ht="14.4" customHeight="1" x14ac:dyDescent="0.3">
      <c r="A631" s="505" t="s">
        <v>1792</v>
      </c>
      <c r="B631" s="506" t="s">
        <v>1542</v>
      </c>
      <c r="C631" s="506" t="s">
        <v>1543</v>
      </c>
      <c r="D631" s="506" t="s">
        <v>1615</v>
      </c>
      <c r="E631" s="506" t="s">
        <v>1616</v>
      </c>
      <c r="F631" s="510">
        <v>9</v>
      </c>
      <c r="G631" s="510">
        <v>999</v>
      </c>
      <c r="H631" s="510">
        <v>0.5625</v>
      </c>
      <c r="I631" s="510">
        <v>111</v>
      </c>
      <c r="J631" s="510">
        <v>16</v>
      </c>
      <c r="K631" s="510">
        <v>1776</v>
      </c>
      <c r="L631" s="510">
        <v>1</v>
      </c>
      <c r="M631" s="510">
        <v>111</v>
      </c>
      <c r="N631" s="510">
        <v>11</v>
      </c>
      <c r="O631" s="510">
        <v>1221</v>
      </c>
      <c r="P631" s="548">
        <v>0.6875</v>
      </c>
      <c r="Q631" s="511">
        <v>111</v>
      </c>
    </row>
    <row r="632" spans="1:17" ht="14.4" customHeight="1" x14ac:dyDescent="0.3">
      <c r="A632" s="505" t="s">
        <v>1792</v>
      </c>
      <c r="B632" s="506" t="s">
        <v>1542</v>
      </c>
      <c r="C632" s="506" t="s">
        <v>1543</v>
      </c>
      <c r="D632" s="506" t="s">
        <v>1617</v>
      </c>
      <c r="E632" s="506" t="s">
        <v>1618</v>
      </c>
      <c r="F632" s="510"/>
      <c r="G632" s="510"/>
      <c r="H632" s="510"/>
      <c r="I632" s="510"/>
      <c r="J632" s="510">
        <v>2</v>
      </c>
      <c r="K632" s="510">
        <v>662</v>
      </c>
      <c r="L632" s="510">
        <v>1</v>
      </c>
      <c r="M632" s="510">
        <v>331</v>
      </c>
      <c r="N632" s="510"/>
      <c r="O632" s="510"/>
      <c r="P632" s="548"/>
      <c r="Q632" s="511"/>
    </row>
    <row r="633" spans="1:17" ht="14.4" customHeight="1" x14ac:dyDescent="0.3">
      <c r="A633" s="505" t="s">
        <v>1792</v>
      </c>
      <c r="B633" s="506" t="s">
        <v>1542</v>
      </c>
      <c r="C633" s="506" t="s">
        <v>1543</v>
      </c>
      <c r="D633" s="506" t="s">
        <v>1619</v>
      </c>
      <c r="E633" s="506" t="s">
        <v>1620</v>
      </c>
      <c r="F633" s="510">
        <v>3</v>
      </c>
      <c r="G633" s="510">
        <v>936</v>
      </c>
      <c r="H633" s="510">
        <v>1.5</v>
      </c>
      <c r="I633" s="510">
        <v>312</v>
      </c>
      <c r="J633" s="510">
        <v>2</v>
      </c>
      <c r="K633" s="510">
        <v>624</v>
      </c>
      <c r="L633" s="510">
        <v>1</v>
      </c>
      <c r="M633" s="510">
        <v>312</v>
      </c>
      <c r="N633" s="510">
        <v>6</v>
      </c>
      <c r="O633" s="510">
        <v>1870</v>
      </c>
      <c r="P633" s="548">
        <v>2.9967948717948718</v>
      </c>
      <c r="Q633" s="511">
        <v>311.66666666666669</v>
      </c>
    </row>
    <row r="634" spans="1:17" ht="14.4" customHeight="1" x14ac:dyDescent="0.3">
      <c r="A634" s="505" t="s">
        <v>1792</v>
      </c>
      <c r="B634" s="506" t="s">
        <v>1542</v>
      </c>
      <c r="C634" s="506" t="s">
        <v>1543</v>
      </c>
      <c r="D634" s="506" t="s">
        <v>1619</v>
      </c>
      <c r="E634" s="506" t="s">
        <v>1621</v>
      </c>
      <c r="F634" s="510">
        <v>3</v>
      </c>
      <c r="G634" s="510">
        <v>936</v>
      </c>
      <c r="H634" s="510">
        <v>0.11538461538461539</v>
      </c>
      <c r="I634" s="510">
        <v>312</v>
      </c>
      <c r="J634" s="510">
        <v>26</v>
      </c>
      <c r="K634" s="510">
        <v>8112</v>
      </c>
      <c r="L634" s="510">
        <v>1</v>
      </c>
      <c r="M634" s="510">
        <v>312</v>
      </c>
      <c r="N634" s="510">
        <v>37</v>
      </c>
      <c r="O634" s="510">
        <v>11540</v>
      </c>
      <c r="P634" s="548">
        <v>1.4225838264299804</v>
      </c>
      <c r="Q634" s="511">
        <v>311.89189189189187</v>
      </c>
    </row>
    <row r="635" spans="1:17" ht="14.4" customHeight="1" x14ac:dyDescent="0.3">
      <c r="A635" s="505" t="s">
        <v>1792</v>
      </c>
      <c r="B635" s="506" t="s">
        <v>1542</v>
      </c>
      <c r="C635" s="506" t="s">
        <v>1543</v>
      </c>
      <c r="D635" s="506" t="s">
        <v>1622</v>
      </c>
      <c r="E635" s="506" t="s">
        <v>1623</v>
      </c>
      <c r="F635" s="510">
        <v>62</v>
      </c>
      <c r="G635" s="510">
        <v>1426</v>
      </c>
      <c r="H635" s="510">
        <v>4.4285714285714288</v>
      </c>
      <c r="I635" s="510">
        <v>23</v>
      </c>
      <c r="J635" s="510">
        <v>14</v>
      </c>
      <c r="K635" s="510">
        <v>322</v>
      </c>
      <c r="L635" s="510">
        <v>1</v>
      </c>
      <c r="M635" s="510">
        <v>23</v>
      </c>
      <c r="N635" s="510">
        <v>51</v>
      </c>
      <c r="O635" s="510">
        <v>612</v>
      </c>
      <c r="P635" s="548">
        <v>1.9006211180124224</v>
      </c>
      <c r="Q635" s="511">
        <v>12</v>
      </c>
    </row>
    <row r="636" spans="1:17" ht="14.4" customHeight="1" x14ac:dyDescent="0.3">
      <c r="A636" s="505" t="s">
        <v>1792</v>
      </c>
      <c r="B636" s="506" t="s">
        <v>1542</v>
      </c>
      <c r="C636" s="506" t="s">
        <v>1543</v>
      </c>
      <c r="D636" s="506" t="s">
        <v>1622</v>
      </c>
      <c r="E636" s="506" t="s">
        <v>1624</v>
      </c>
      <c r="F636" s="510">
        <v>4</v>
      </c>
      <c r="G636" s="510">
        <v>92</v>
      </c>
      <c r="H636" s="510">
        <v>0.2857142857142857</v>
      </c>
      <c r="I636" s="510">
        <v>23</v>
      </c>
      <c r="J636" s="510">
        <v>14</v>
      </c>
      <c r="K636" s="510">
        <v>322</v>
      </c>
      <c r="L636" s="510">
        <v>1</v>
      </c>
      <c r="M636" s="510">
        <v>23</v>
      </c>
      <c r="N636" s="510">
        <v>3</v>
      </c>
      <c r="O636" s="510">
        <v>36</v>
      </c>
      <c r="P636" s="548">
        <v>0.11180124223602485</v>
      </c>
      <c r="Q636" s="511">
        <v>12</v>
      </c>
    </row>
    <row r="637" spans="1:17" ht="14.4" customHeight="1" x14ac:dyDescent="0.3">
      <c r="A637" s="505" t="s">
        <v>1792</v>
      </c>
      <c r="B637" s="506" t="s">
        <v>1542</v>
      </c>
      <c r="C637" s="506" t="s">
        <v>1543</v>
      </c>
      <c r="D637" s="506" t="s">
        <v>1625</v>
      </c>
      <c r="E637" s="506" t="s">
        <v>1626</v>
      </c>
      <c r="F637" s="510">
        <v>14</v>
      </c>
      <c r="G637" s="510">
        <v>238</v>
      </c>
      <c r="H637" s="510">
        <v>0.51851851851851849</v>
      </c>
      <c r="I637" s="510">
        <v>17</v>
      </c>
      <c r="J637" s="510">
        <v>27</v>
      </c>
      <c r="K637" s="510">
        <v>459</v>
      </c>
      <c r="L637" s="510">
        <v>1</v>
      </c>
      <c r="M637" s="510">
        <v>17</v>
      </c>
      <c r="N637" s="510">
        <v>15</v>
      </c>
      <c r="O637" s="510">
        <v>255</v>
      </c>
      <c r="P637" s="548">
        <v>0.55555555555555558</v>
      </c>
      <c r="Q637" s="511">
        <v>17</v>
      </c>
    </row>
    <row r="638" spans="1:17" ht="14.4" customHeight="1" x14ac:dyDescent="0.3">
      <c r="A638" s="505" t="s">
        <v>1792</v>
      </c>
      <c r="B638" s="506" t="s">
        <v>1542</v>
      </c>
      <c r="C638" s="506" t="s">
        <v>1543</v>
      </c>
      <c r="D638" s="506" t="s">
        <v>1625</v>
      </c>
      <c r="E638" s="506" t="s">
        <v>1627</v>
      </c>
      <c r="F638" s="510">
        <v>4</v>
      </c>
      <c r="G638" s="510">
        <v>68</v>
      </c>
      <c r="H638" s="510">
        <v>1</v>
      </c>
      <c r="I638" s="510">
        <v>17</v>
      </c>
      <c r="J638" s="510">
        <v>4</v>
      </c>
      <c r="K638" s="510">
        <v>68</v>
      </c>
      <c r="L638" s="510">
        <v>1</v>
      </c>
      <c r="M638" s="510">
        <v>17</v>
      </c>
      <c r="N638" s="510">
        <v>4</v>
      </c>
      <c r="O638" s="510">
        <v>68</v>
      </c>
      <c r="P638" s="548">
        <v>1</v>
      </c>
      <c r="Q638" s="511">
        <v>17</v>
      </c>
    </row>
    <row r="639" spans="1:17" ht="14.4" customHeight="1" x14ac:dyDescent="0.3">
      <c r="A639" s="505" t="s">
        <v>1792</v>
      </c>
      <c r="B639" s="506" t="s">
        <v>1542</v>
      </c>
      <c r="C639" s="506" t="s">
        <v>1543</v>
      </c>
      <c r="D639" s="506" t="s">
        <v>1630</v>
      </c>
      <c r="E639" s="506" t="s">
        <v>1631</v>
      </c>
      <c r="F639" s="510">
        <v>161</v>
      </c>
      <c r="G639" s="510">
        <v>56350</v>
      </c>
      <c r="H639" s="510">
        <v>0.755868544600939</v>
      </c>
      <c r="I639" s="510">
        <v>350</v>
      </c>
      <c r="J639" s="510">
        <v>213</v>
      </c>
      <c r="K639" s="510">
        <v>74550</v>
      </c>
      <c r="L639" s="510">
        <v>1</v>
      </c>
      <c r="M639" s="510">
        <v>350</v>
      </c>
      <c r="N639" s="510">
        <v>79</v>
      </c>
      <c r="O639" s="510">
        <v>27650</v>
      </c>
      <c r="P639" s="548">
        <v>0.37089201877934275</v>
      </c>
      <c r="Q639" s="511">
        <v>350</v>
      </c>
    </row>
    <row r="640" spans="1:17" ht="14.4" customHeight="1" x14ac:dyDescent="0.3">
      <c r="A640" s="505" t="s">
        <v>1792</v>
      </c>
      <c r="B640" s="506" t="s">
        <v>1542</v>
      </c>
      <c r="C640" s="506" t="s">
        <v>1543</v>
      </c>
      <c r="D640" s="506" t="s">
        <v>1632</v>
      </c>
      <c r="E640" s="506" t="s">
        <v>1633</v>
      </c>
      <c r="F640" s="510">
        <v>21</v>
      </c>
      <c r="G640" s="510">
        <v>26943</v>
      </c>
      <c r="H640" s="510"/>
      <c r="I640" s="510">
        <v>1283</v>
      </c>
      <c r="J640" s="510"/>
      <c r="K640" s="510"/>
      <c r="L640" s="510"/>
      <c r="M640" s="510"/>
      <c r="N640" s="510"/>
      <c r="O640" s="510"/>
      <c r="P640" s="548"/>
      <c r="Q640" s="511"/>
    </row>
    <row r="641" spans="1:17" ht="14.4" customHeight="1" x14ac:dyDescent="0.3">
      <c r="A641" s="505" t="s">
        <v>1792</v>
      </c>
      <c r="B641" s="506" t="s">
        <v>1542</v>
      </c>
      <c r="C641" s="506" t="s">
        <v>1543</v>
      </c>
      <c r="D641" s="506" t="s">
        <v>1634</v>
      </c>
      <c r="E641" s="506" t="s">
        <v>1635</v>
      </c>
      <c r="F641" s="510"/>
      <c r="G641" s="510"/>
      <c r="H641" s="510"/>
      <c r="I641" s="510"/>
      <c r="J641" s="510">
        <v>1</v>
      </c>
      <c r="K641" s="510">
        <v>149</v>
      </c>
      <c r="L641" s="510">
        <v>1</v>
      </c>
      <c r="M641" s="510">
        <v>149</v>
      </c>
      <c r="N641" s="510"/>
      <c r="O641" s="510"/>
      <c r="P641" s="548"/>
      <c r="Q641" s="511"/>
    </row>
    <row r="642" spans="1:17" ht="14.4" customHeight="1" x14ac:dyDescent="0.3">
      <c r="A642" s="505" t="s">
        <v>1792</v>
      </c>
      <c r="B642" s="506" t="s">
        <v>1542</v>
      </c>
      <c r="C642" s="506" t="s">
        <v>1543</v>
      </c>
      <c r="D642" s="506" t="s">
        <v>1639</v>
      </c>
      <c r="E642" s="506" t="s">
        <v>1640</v>
      </c>
      <c r="F642" s="510">
        <v>130</v>
      </c>
      <c r="G642" s="510">
        <v>38350</v>
      </c>
      <c r="H642" s="510">
        <v>1.1304347826086956</v>
      </c>
      <c r="I642" s="510">
        <v>295</v>
      </c>
      <c r="J642" s="510">
        <v>115</v>
      </c>
      <c r="K642" s="510">
        <v>33925</v>
      </c>
      <c r="L642" s="510">
        <v>1</v>
      </c>
      <c r="M642" s="510">
        <v>295</v>
      </c>
      <c r="N642" s="510">
        <v>125</v>
      </c>
      <c r="O642" s="510">
        <v>36875</v>
      </c>
      <c r="P642" s="548">
        <v>1.0869565217391304</v>
      </c>
      <c r="Q642" s="511">
        <v>295</v>
      </c>
    </row>
    <row r="643" spans="1:17" ht="14.4" customHeight="1" x14ac:dyDescent="0.3">
      <c r="A643" s="505" t="s">
        <v>1792</v>
      </c>
      <c r="B643" s="506" t="s">
        <v>1542</v>
      </c>
      <c r="C643" s="506" t="s">
        <v>1543</v>
      </c>
      <c r="D643" s="506" t="s">
        <v>1641</v>
      </c>
      <c r="E643" s="506" t="s">
        <v>1642</v>
      </c>
      <c r="F643" s="510">
        <v>4</v>
      </c>
      <c r="G643" s="510">
        <v>836</v>
      </c>
      <c r="H643" s="510">
        <v>1</v>
      </c>
      <c r="I643" s="510">
        <v>209</v>
      </c>
      <c r="J643" s="510">
        <v>4</v>
      </c>
      <c r="K643" s="510">
        <v>836</v>
      </c>
      <c r="L643" s="510">
        <v>1</v>
      </c>
      <c r="M643" s="510">
        <v>209</v>
      </c>
      <c r="N643" s="510">
        <v>2</v>
      </c>
      <c r="O643" s="510">
        <v>420</v>
      </c>
      <c r="P643" s="548">
        <v>0.50239234449760761</v>
      </c>
      <c r="Q643" s="511">
        <v>210</v>
      </c>
    </row>
    <row r="644" spans="1:17" ht="14.4" customHeight="1" x14ac:dyDescent="0.3">
      <c r="A644" s="505" t="s">
        <v>1792</v>
      </c>
      <c r="B644" s="506" t="s">
        <v>1542</v>
      </c>
      <c r="C644" s="506" t="s">
        <v>1543</v>
      </c>
      <c r="D644" s="506" t="s">
        <v>1641</v>
      </c>
      <c r="E644" s="506" t="s">
        <v>1643</v>
      </c>
      <c r="F644" s="510">
        <v>93</v>
      </c>
      <c r="G644" s="510">
        <v>19437</v>
      </c>
      <c r="H644" s="510">
        <v>1.0813953488372092</v>
      </c>
      <c r="I644" s="510">
        <v>209</v>
      </c>
      <c r="J644" s="510">
        <v>86</v>
      </c>
      <c r="K644" s="510">
        <v>17974</v>
      </c>
      <c r="L644" s="510">
        <v>1</v>
      </c>
      <c r="M644" s="510">
        <v>209</v>
      </c>
      <c r="N644" s="510">
        <v>87</v>
      </c>
      <c r="O644" s="510">
        <v>18270</v>
      </c>
      <c r="P644" s="548">
        <v>1.0164682318905085</v>
      </c>
      <c r="Q644" s="511">
        <v>210</v>
      </c>
    </row>
    <row r="645" spans="1:17" ht="14.4" customHeight="1" x14ac:dyDescent="0.3">
      <c r="A645" s="505" t="s">
        <v>1792</v>
      </c>
      <c r="B645" s="506" t="s">
        <v>1542</v>
      </c>
      <c r="C645" s="506" t="s">
        <v>1543</v>
      </c>
      <c r="D645" s="506" t="s">
        <v>1644</v>
      </c>
      <c r="E645" s="506" t="s">
        <v>1645</v>
      </c>
      <c r="F645" s="510">
        <v>52</v>
      </c>
      <c r="G645" s="510">
        <v>2080</v>
      </c>
      <c r="H645" s="510">
        <v>1.1818181818181819</v>
      </c>
      <c r="I645" s="510">
        <v>40</v>
      </c>
      <c r="J645" s="510">
        <v>44</v>
      </c>
      <c r="K645" s="510">
        <v>1760</v>
      </c>
      <c r="L645" s="510">
        <v>1</v>
      </c>
      <c r="M645" s="510">
        <v>40</v>
      </c>
      <c r="N645" s="510">
        <v>36</v>
      </c>
      <c r="O645" s="510">
        <v>1433</v>
      </c>
      <c r="P645" s="548">
        <v>0.81420454545454546</v>
      </c>
      <c r="Q645" s="511">
        <v>39.805555555555557</v>
      </c>
    </row>
    <row r="646" spans="1:17" ht="14.4" customHeight="1" x14ac:dyDescent="0.3">
      <c r="A646" s="505" t="s">
        <v>1792</v>
      </c>
      <c r="B646" s="506" t="s">
        <v>1542</v>
      </c>
      <c r="C646" s="506" t="s">
        <v>1543</v>
      </c>
      <c r="D646" s="506" t="s">
        <v>1644</v>
      </c>
      <c r="E646" s="506" t="s">
        <v>1646</v>
      </c>
      <c r="F646" s="510">
        <v>6</v>
      </c>
      <c r="G646" s="510">
        <v>240</v>
      </c>
      <c r="H646" s="510">
        <v>0.66666666666666663</v>
      </c>
      <c r="I646" s="510">
        <v>40</v>
      </c>
      <c r="J646" s="510">
        <v>9</v>
      </c>
      <c r="K646" s="510">
        <v>360</v>
      </c>
      <c r="L646" s="510">
        <v>1</v>
      </c>
      <c r="M646" s="510">
        <v>40</v>
      </c>
      <c r="N646" s="510">
        <v>7</v>
      </c>
      <c r="O646" s="510">
        <v>278</v>
      </c>
      <c r="P646" s="548">
        <v>0.77222222222222225</v>
      </c>
      <c r="Q646" s="511">
        <v>39.714285714285715</v>
      </c>
    </row>
    <row r="647" spans="1:17" ht="14.4" customHeight="1" x14ac:dyDescent="0.3">
      <c r="A647" s="505" t="s">
        <v>1792</v>
      </c>
      <c r="B647" s="506" t="s">
        <v>1542</v>
      </c>
      <c r="C647" s="506" t="s">
        <v>1543</v>
      </c>
      <c r="D647" s="506" t="s">
        <v>1647</v>
      </c>
      <c r="E647" s="506" t="s">
        <v>1648</v>
      </c>
      <c r="F647" s="510">
        <v>1</v>
      </c>
      <c r="G647" s="510">
        <v>5022</v>
      </c>
      <c r="H647" s="510">
        <v>0.99980091578737806</v>
      </c>
      <c r="I647" s="510">
        <v>5022</v>
      </c>
      <c r="J647" s="510">
        <v>1</v>
      </c>
      <c r="K647" s="510">
        <v>5023</v>
      </c>
      <c r="L647" s="510">
        <v>1</v>
      </c>
      <c r="M647" s="510">
        <v>5023</v>
      </c>
      <c r="N647" s="510">
        <v>2</v>
      </c>
      <c r="O647" s="510">
        <v>10048</v>
      </c>
      <c r="P647" s="548">
        <v>2.0003981684252441</v>
      </c>
      <c r="Q647" s="511">
        <v>5024</v>
      </c>
    </row>
    <row r="648" spans="1:17" ht="14.4" customHeight="1" x14ac:dyDescent="0.3">
      <c r="A648" s="505" t="s">
        <v>1792</v>
      </c>
      <c r="B648" s="506" t="s">
        <v>1542</v>
      </c>
      <c r="C648" s="506" t="s">
        <v>1543</v>
      </c>
      <c r="D648" s="506" t="s">
        <v>1647</v>
      </c>
      <c r="E648" s="506" t="s">
        <v>1649</v>
      </c>
      <c r="F648" s="510">
        <v>4</v>
      </c>
      <c r="G648" s="510">
        <v>20088</v>
      </c>
      <c r="H648" s="510">
        <v>3.9992036631495123</v>
      </c>
      <c r="I648" s="510">
        <v>5022</v>
      </c>
      <c r="J648" s="510">
        <v>1</v>
      </c>
      <c r="K648" s="510">
        <v>5023</v>
      </c>
      <c r="L648" s="510">
        <v>1</v>
      </c>
      <c r="M648" s="510">
        <v>5023</v>
      </c>
      <c r="N648" s="510">
        <v>1</v>
      </c>
      <c r="O648" s="510">
        <v>5024</v>
      </c>
      <c r="P648" s="548">
        <v>1.000199084212622</v>
      </c>
      <c r="Q648" s="511">
        <v>5024</v>
      </c>
    </row>
    <row r="649" spans="1:17" ht="14.4" customHeight="1" x14ac:dyDescent="0.3">
      <c r="A649" s="505" t="s">
        <v>1792</v>
      </c>
      <c r="B649" s="506" t="s">
        <v>1542</v>
      </c>
      <c r="C649" s="506" t="s">
        <v>1543</v>
      </c>
      <c r="D649" s="506" t="s">
        <v>1650</v>
      </c>
      <c r="E649" s="506" t="s">
        <v>1651</v>
      </c>
      <c r="F649" s="510">
        <v>161</v>
      </c>
      <c r="G649" s="510">
        <v>27531</v>
      </c>
      <c r="H649" s="510">
        <v>0.97575757575757571</v>
      </c>
      <c r="I649" s="510">
        <v>171</v>
      </c>
      <c r="J649" s="510">
        <v>165</v>
      </c>
      <c r="K649" s="510">
        <v>28215</v>
      </c>
      <c r="L649" s="510">
        <v>1</v>
      </c>
      <c r="M649" s="510">
        <v>171</v>
      </c>
      <c r="N649" s="510">
        <v>129</v>
      </c>
      <c r="O649" s="510">
        <v>22038</v>
      </c>
      <c r="P649" s="548">
        <v>0.78107389686337059</v>
      </c>
      <c r="Q649" s="511">
        <v>170.83720930232559</v>
      </c>
    </row>
    <row r="650" spans="1:17" ht="14.4" customHeight="1" x14ac:dyDescent="0.3">
      <c r="A650" s="505" t="s">
        <v>1792</v>
      </c>
      <c r="B650" s="506" t="s">
        <v>1542</v>
      </c>
      <c r="C650" s="506" t="s">
        <v>1543</v>
      </c>
      <c r="D650" s="506" t="s">
        <v>1650</v>
      </c>
      <c r="E650" s="506" t="s">
        <v>1652</v>
      </c>
      <c r="F650" s="510">
        <v>9</v>
      </c>
      <c r="G650" s="510">
        <v>1539</v>
      </c>
      <c r="H650" s="510"/>
      <c r="I650" s="510">
        <v>171</v>
      </c>
      <c r="J650" s="510"/>
      <c r="K650" s="510"/>
      <c r="L650" s="510"/>
      <c r="M650" s="510"/>
      <c r="N650" s="510">
        <v>4</v>
      </c>
      <c r="O650" s="510">
        <v>681</v>
      </c>
      <c r="P650" s="548"/>
      <c r="Q650" s="511">
        <v>170.25</v>
      </c>
    </row>
    <row r="651" spans="1:17" ht="14.4" customHeight="1" x14ac:dyDescent="0.3">
      <c r="A651" s="505" t="s">
        <v>1792</v>
      </c>
      <c r="B651" s="506" t="s">
        <v>1542</v>
      </c>
      <c r="C651" s="506" t="s">
        <v>1543</v>
      </c>
      <c r="D651" s="506" t="s">
        <v>1653</v>
      </c>
      <c r="E651" s="506" t="s">
        <v>1654</v>
      </c>
      <c r="F651" s="510">
        <v>58</v>
      </c>
      <c r="G651" s="510">
        <v>18966</v>
      </c>
      <c r="H651" s="510">
        <v>1.1372549019607843</v>
      </c>
      <c r="I651" s="510">
        <v>327</v>
      </c>
      <c r="J651" s="510">
        <v>51</v>
      </c>
      <c r="K651" s="510">
        <v>16677</v>
      </c>
      <c r="L651" s="510">
        <v>1</v>
      </c>
      <c r="M651" s="510">
        <v>327</v>
      </c>
      <c r="N651" s="510">
        <v>62</v>
      </c>
      <c r="O651" s="510">
        <v>20274</v>
      </c>
      <c r="P651" s="548">
        <v>1.2156862745098038</v>
      </c>
      <c r="Q651" s="511">
        <v>327</v>
      </c>
    </row>
    <row r="652" spans="1:17" ht="14.4" customHeight="1" x14ac:dyDescent="0.3">
      <c r="A652" s="505" t="s">
        <v>1792</v>
      </c>
      <c r="B652" s="506" t="s">
        <v>1542</v>
      </c>
      <c r="C652" s="506" t="s">
        <v>1543</v>
      </c>
      <c r="D652" s="506" t="s">
        <v>1653</v>
      </c>
      <c r="E652" s="506" t="s">
        <v>1655</v>
      </c>
      <c r="F652" s="510">
        <v>4</v>
      </c>
      <c r="G652" s="510">
        <v>1308</v>
      </c>
      <c r="H652" s="510">
        <v>1</v>
      </c>
      <c r="I652" s="510">
        <v>327</v>
      </c>
      <c r="J652" s="510">
        <v>4</v>
      </c>
      <c r="K652" s="510">
        <v>1308</v>
      </c>
      <c r="L652" s="510">
        <v>1</v>
      </c>
      <c r="M652" s="510">
        <v>327</v>
      </c>
      <c r="N652" s="510">
        <v>2</v>
      </c>
      <c r="O652" s="510">
        <v>654</v>
      </c>
      <c r="P652" s="548">
        <v>0.5</v>
      </c>
      <c r="Q652" s="511">
        <v>327</v>
      </c>
    </row>
    <row r="653" spans="1:17" ht="14.4" customHeight="1" x14ac:dyDescent="0.3">
      <c r="A653" s="505" t="s">
        <v>1792</v>
      </c>
      <c r="B653" s="506" t="s">
        <v>1542</v>
      </c>
      <c r="C653" s="506" t="s">
        <v>1543</v>
      </c>
      <c r="D653" s="506" t="s">
        <v>1656</v>
      </c>
      <c r="E653" s="506" t="s">
        <v>1657</v>
      </c>
      <c r="F653" s="510">
        <v>3</v>
      </c>
      <c r="G653" s="510">
        <v>2070</v>
      </c>
      <c r="H653" s="510">
        <v>1</v>
      </c>
      <c r="I653" s="510">
        <v>690</v>
      </c>
      <c r="J653" s="510">
        <v>3</v>
      </c>
      <c r="K653" s="510">
        <v>2070</v>
      </c>
      <c r="L653" s="510">
        <v>1</v>
      </c>
      <c r="M653" s="510">
        <v>690</v>
      </c>
      <c r="N653" s="510">
        <v>4</v>
      </c>
      <c r="O653" s="510">
        <v>2764</v>
      </c>
      <c r="P653" s="548">
        <v>1.3352657004830917</v>
      </c>
      <c r="Q653" s="511">
        <v>691</v>
      </c>
    </row>
    <row r="654" spans="1:17" ht="14.4" customHeight="1" x14ac:dyDescent="0.3">
      <c r="A654" s="505" t="s">
        <v>1792</v>
      </c>
      <c r="B654" s="506" t="s">
        <v>1542</v>
      </c>
      <c r="C654" s="506" t="s">
        <v>1543</v>
      </c>
      <c r="D654" s="506" t="s">
        <v>1656</v>
      </c>
      <c r="E654" s="506" t="s">
        <v>1658</v>
      </c>
      <c r="F654" s="510">
        <v>2</v>
      </c>
      <c r="G654" s="510">
        <v>1380</v>
      </c>
      <c r="H654" s="510">
        <v>0.33333333333333331</v>
      </c>
      <c r="I654" s="510">
        <v>690</v>
      </c>
      <c r="J654" s="510">
        <v>6</v>
      </c>
      <c r="K654" s="510">
        <v>4140</v>
      </c>
      <c r="L654" s="510">
        <v>1</v>
      </c>
      <c r="M654" s="510">
        <v>690</v>
      </c>
      <c r="N654" s="510">
        <v>3</v>
      </c>
      <c r="O654" s="510">
        <v>2073</v>
      </c>
      <c r="P654" s="548">
        <v>0.50072463768115938</v>
      </c>
      <c r="Q654" s="511">
        <v>691</v>
      </c>
    </row>
    <row r="655" spans="1:17" ht="14.4" customHeight="1" x14ac:dyDescent="0.3">
      <c r="A655" s="505" t="s">
        <v>1792</v>
      </c>
      <c r="B655" s="506" t="s">
        <v>1542</v>
      </c>
      <c r="C655" s="506" t="s">
        <v>1543</v>
      </c>
      <c r="D655" s="506" t="s">
        <v>1659</v>
      </c>
      <c r="E655" s="506" t="s">
        <v>1660</v>
      </c>
      <c r="F655" s="510">
        <v>73</v>
      </c>
      <c r="G655" s="510">
        <v>25550</v>
      </c>
      <c r="H655" s="510">
        <v>0.76041666666666663</v>
      </c>
      <c r="I655" s="510">
        <v>350</v>
      </c>
      <c r="J655" s="510">
        <v>96</v>
      </c>
      <c r="K655" s="510">
        <v>33600</v>
      </c>
      <c r="L655" s="510">
        <v>1</v>
      </c>
      <c r="M655" s="510">
        <v>350</v>
      </c>
      <c r="N655" s="510">
        <v>79</v>
      </c>
      <c r="O655" s="510">
        <v>27650</v>
      </c>
      <c r="P655" s="548">
        <v>0.82291666666666663</v>
      </c>
      <c r="Q655" s="511">
        <v>350</v>
      </c>
    </row>
    <row r="656" spans="1:17" ht="14.4" customHeight="1" x14ac:dyDescent="0.3">
      <c r="A656" s="505" t="s">
        <v>1792</v>
      </c>
      <c r="B656" s="506" t="s">
        <v>1542</v>
      </c>
      <c r="C656" s="506" t="s">
        <v>1543</v>
      </c>
      <c r="D656" s="506" t="s">
        <v>1659</v>
      </c>
      <c r="E656" s="506" t="s">
        <v>1661</v>
      </c>
      <c r="F656" s="510">
        <v>16</v>
      </c>
      <c r="G656" s="510">
        <v>5600</v>
      </c>
      <c r="H656" s="510">
        <v>8</v>
      </c>
      <c r="I656" s="510">
        <v>350</v>
      </c>
      <c r="J656" s="510">
        <v>2</v>
      </c>
      <c r="K656" s="510">
        <v>700</v>
      </c>
      <c r="L656" s="510">
        <v>1</v>
      </c>
      <c r="M656" s="510">
        <v>350</v>
      </c>
      <c r="N656" s="510">
        <v>3</v>
      </c>
      <c r="O656" s="510">
        <v>1050</v>
      </c>
      <c r="P656" s="548">
        <v>1.5</v>
      </c>
      <c r="Q656" s="511">
        <v>350</v>
      </c>
    </row>
    <row r="657" spans="1:17" ht="14.4" customHeight="1" x14ac:dyDescent="0.3">
      <c r="A657" s="505" t="s">
        <v>1792</v>
      </c>
      <c r="B657" s="506" t="s">
        <v>1542</v>
      </c>
      <c r="C657" s="506" t="s">
        <v>1543</v>
      </c>
      <c r="D657" s="506" t="s">
        <v>1662</v>
      </c>
      <c r="E657" s="506" t="s">
        <v>1663</v>
      </c>
      <c r="F657" s="510">
        <v>126</v>
      </c>
      <c r="G657" s="510">
        <v>21924</v>
      </c>
      <c r="H657" s="510">
        <v>0.90647482014388492</v>
      </c>
      <c r="I657" s="510">
        <v>174</v>
      </c>
      <c r="J657" s="510">
        <v>139</v>
      </c>
      <c r="K657" s="510">
        <v>24186</v>
      </c>
      <c r="L657" s="510">
        <v>1</v>
      </c>
      <c r="M657" s="510">
        <v>174</v>
      </c>
      <c r="N657" s="510">
        <v>114</v>
      </c>
      <c r="O657" s="510">
        <v>19817</v>
      </c>
      <c r="P657" s="548">
        <v>0.81935830645828167</v>
      </c>
      <c r="Q657" s="511">
        <v>173.83333333333334</v>
      </c>
    </row>
    <row r="658" spans="1:17" ht="14.4" customHeight="1" x14ac:dyDescent="0.3">
      <c r="A658" s="505" t="s">
        <v>1792</v>
      </c>
      <c r="B658" s="506" t="s">
        <v>1542</v>
      </c>
      <c r="C658" s="506" t="s">
        <v>1543</v>
      </c>
      <c r="D658" s="506" t="s">
        <v>1662</v>
      </c>
      <c r="E658" s="506" t="s">
        <v>1664</v>
      </c>
      <c r="F658" s="510">
        <v>9</v>
      </c>
      <c r="G658" s="510">
        <v>1566</v>
      </c>
      <c r="H658" s="510"/>
      <c r="I658" s="510">
        <v>174</v>
      </c>
      <c r="J658" s="510"/>
      <c r="K658" s="510"/>
      <c r="L658" s="510"/>
      <c r="M658" s="510"/>
      <c r="N658" s="510">
        <v>7</v>
      </c>
      <c r="O658" s="510">
        <v>1214</v>
      </c>
      <c r="P658" s="548"/>
      <c r="Q658" s="511">
        <v>173.42857142857142</v>
      </c>
    </row>
    <row r="659" spans="1:17" ht="14.4" customHeight="1" x14ac:dyDescent="0.3">
      <c r="A659" s="505" t="s">
        <v>1792</v>
      </c>
      <c r="B659" s="506" t="s">
        <v>1542</v>
      </c>
      <c r="C659" s="506" t="s">
        <v>1543</v>
      </c>
      <c r="D659" s="506" t="s">
        <v>1665</v>
      </c>
      <c r="E659" s="506" t="s">
        <v>1666</v>
      </c>
      <c r="F659" s="510">
        <v>68</v>
      </c>
      <c r="G659" s="510">
        <v>27268</v>
      </c>
      <c r="H659" s="510">
        <v>0.89473684210526316</v>
      </c>
      <c r="I659" s="510">
        <v>401</v>
      </c>
      <c r="J659" s="510">
        <v>76</v>
      </c>
      <c r="K659" s="510">
        <v>30476</v>
      </c>
      <c r="L659" s="510">
        <v>1</v>
      </c>
      <c r="M659" s="510">
        <v>401</v>
      </c>
      <c r="N659" s="510">
        <v>58</v>
      </c>
      <c r="O659" s="510">
        <v>23240</v>
      </c>
      <c r="P659" s="548">
        <v>0.76256726604541281</v>
      </c>
      <c r="Q659" s="511">
        <v>400.68965517241378</v>
      </c>
    </row>
    <row r="660" spans="1:17" ht="14.4" customHeight="1" x14ac:dyDescent="0.3">
      <c r="A660" s="505" t="s">
        <v>1792</v>
      </c>
      <c r="B660" s="506" t="s">
        <v>1542</v>
      </c>
      <c r="C660" s="506" t="s">
        <v>1543</v>
      </c>
      <c r="D660" s="506" t="s">
        <v>1667</v>
      </c>
      <c r="E660" s="506" t="s">
        <v>1668</v>
      </c>
      <c r="F660" s="510">
        <v>2</v>
      </c>
      <c r="G660" s="510">
        <v>1308</v>
      </c>
      <c r="H660" s="510">
        <v>0.4</v>
      </c>
      <c r="I660" s="510">
        <v>654</v>
      </c>
      <c r="J660" s="510">
        <v>5</v>
      </c>
      <c r="K660" s="510">
        <v>3270</v>
      </c>
      <c r="L660" s="510">
        <v>1</v>
      </c>
      <c r="M660" s="510">
        <v>654</v>
      </c>
      <c r="N660" s="510">
        <v>7</v>
      </c>
      <c r="O660" s="510">
        <v>4585</v>
      </c>
      <c r="P660" s="548">
        <v>1.4021406727828747</v>
      </c>
      <c r="Q660" s="511">
        <v>655</v>
      </c>
    </row>
    <row r="661" spans="1:17" ht="14.4" customHeight="1" x14ac:dyDescent="0.3">
      <c r="A661" s="505" t="s">
        <v>1792</v>
      </c>
      <c r="B661" s="506" t="s">
        <v>1542</v>
      </c>
      <c r="C661" s="506" t="s">
        <v>1543</v>
      </c>
      <c r="D661" s="506" t="s">
        <v>1667</v>
      </c>
      <c r="E661" s="506" t="s">
        <v>1669</v>
      </c>
      <c r="F661" s="510">
        <v>3</v>
      </c>
      <c r="G661" s="510">
        <v>1962</v>
      </c>
      <c r="H661" s="510">
        <v>1.5</v>
      </c>
      <c r="I661" s="510">
        <v>654</v>
      </c>
      <c r="J661" s="510">
        <v>2</v>
      </c>
      <c r="K661" s="510">
        <v>1308</v>
      </c>
      <c r="L661" s="510">
        <v>1</v>
      </c>
      <c r="M661" s="510">
        <v>654</v>
      </c>
      <c r="N661" s="510">
        <v>4</v>
      </c>
      <c r="O661" s="510">
        <v>2620</v>
      </c>
      <c r="P661" s="548">
        <v>2.0030581039755351</v>
      </c>
      <c r="Q661" s="511">
        <v>655</v>
      </c>
    </row>
    <row r="662" spans="1:17" ht="14.4" customHeight="1" x14ac:dyDescent="0.3">
      <c r="A662" s="505" t="s">
        <v>1792</v>
      </c>
      <c r="B662" s="506" t="s">
        <v>1542</v>
      </c>
      <c r="C662" s="506" t="s">
        <v>1543</v>
      </c>
      <c r="D662" s="506" t="s">
        <v>1670</v>
      </c>
      <c r="E662" s="506" t="s">
        <v>1671</v>
      </c>
      <c r="F662" s="510">
        <v>3</v>
      </c>
      <c r="G662" s="510">
        <v>1962</v>
      </c>
      <c r="H662" s="510">
        <v>1.5</v>
      </c>
      <c r="I662" s="510">
        <v>654</v>
      </c>
      <c r="J662" s="510">
        <v>2</v>
      </c>
      <c r="K662" s="510">
        <v>1308</v>
      </c>
      <c r="L662" s="510">
        <v>1</v>
      </c>
      <c r="M662" s="510">
        <v>654</v>
      </c>
      <c r="N662" s="510">
        <v>4</v>
      </c>
      <c r="O662" s="510">
        <v>2620</v>
      </c>
      <c r="P662" s="548">
        <v>2.0030581039755351</v>
      </c>
      <c r="Q662" s="511">
        <v>655</v>
      </c>
    </row>
    <row r="663" spans="1:17" ht="14.4" customHeight="1" x14ac:dyDescent="0.3">
      <c r="A663" s="505" t="s">
        <v>1792</v>
      </c>
      <c r="B663" s="506" t="s">
        <v>1542</v>
      </c>
      <c r="C663" s="506" t="s">
        <v>1543</v>
      </c>
      <c r="D663" s="506" t="s">
        <v>1670</v>
      </c>
      <c r="E663" s="506" t="s">
        <v>1672</v>
      </c>
      <c r="F663" s="510">
        <v>2</v>
      </c>
      <c r="G663" s="510">
        <v>1308</v>
      </c>
      <c r="H663" s="510">
        <v>0.4</v>
      </c>
      <c r="I663" s="510">
        <v>654</v>
      </c>
      <c r="J663" s="510">
        <v>5</v>
      </c>
      <c r="K663" s="510">
        <v>3270</v>
      </c>
      <c r="L663" s="510">
        <v>1</v>
      </c>
      <c r="M663" s="510">
        <v>654</v>
      </c>
      <c r="N663" s="510">
        <v>7</v>
      </c>
      <c r="O663" s="510">
        <v>4585</v>
      </c>
      <c r="P663" s="548">
        <v>1.4021406727828747</v>
      </c>
      <c r="Q663" s="511">
        <v>655</v>
      </c>
    </row>
    <row r="664" spans="1:17" ht="14.4" customHeight="1" x14ac:dyDescent="0.3">
      <c r="A664" s="505" t="s">
        <v>1792</v>
      </c>
      <c r="B664" s="506" t="s">
        <v>1542</v>
      </c>
      <c r="C664" s="506" t="s">
        <v>1543</v>
      </c>
      <c r="D664" s="506" t="s">
        <v>1673</v>
      </c>
      <c r="E664" s="506" t="s">
        <v>1674</v>
      </c>
      <c r="F664" s="510">
        <v>464</v>
      </c>
      <c r="G664" s="510">
        <v>201840</v>
      </c>
      <c r="H664" s="510"/>
      <c r="I664" s="510">
        <v>435</v>
      </c>
      <c r="J664" s="510"/>
      <c r="K664" s="510"/>
      <c r="L664" s="510"/>
      <c r="M664" s="510"/>
      <c r="N664" s="510"/>
      <c r="O664" s="510"/>
      <c r="P664" s="548"/>
      <c r="Q664" s="511"/>
    </row>
    <row r="665" spans="1:17" ht="14.4" customHeight="1" x14ac:dyDescent="0.3">
      <c r="A665" s="505" t="s">
        <v>1792</v>
      </c>
      <c r="B665" s="506" t="s">
        <v>1542</v>
      </c>
      <c r="C665" s="506" t="s">
        <v>1543</v>
      </c>
      <c r="D665" s="506" t="s">
        <v>1676</v>
      </c>
      <c r="E665" s="506" t="s">
        <v>1677</v>
      </c>
      <c r="F665" s="510"/>
      <c r="G665" s="510"/>
      <c r="H665" s="510"/>
      <c r="I665" s="510"/>
      <c r="J665" s="510"/>
      <c r="K665" s="510"/>
      <c r="L665" s="510"/>
      <c r="M665" s="510"/>
      <c r="N665" s="510">
        <v>3</v>
      </c>
      <c r="O665" s="510">
        <v>2085</v>
      </c>
      <c r="P665" s="548"/>
      <c r="Q665" s="511">
        <v>695</v>
      </c>
    </row>
    <row r="666" spans="1:17" ht="14.4" customHeight="1" x14ac:dyDescent="0.3">
      <c r="A666" s="505" t="s">
        <v>1792</v>
      </c>
      <c r="B666" s="506" t="s">
        <v>1542</v>
      </c>
      <c r="C666" s="506" t="s">
        <v>1543</v>
      </c>
      <c r="D666" s="506" t="s">
        <v>1676</v>
      </c>
      <c r="E666" s="506" t="s">
        <v>1678</v>
      </c>
      <c r="F666" s="510">
        <v>1</v>
      </c>
      <c r="G666" s="510">
        <v>694</v>
      </c>
      <c r="H666" s="510">
        <v>1</v>
      </c>
      <c r="I666" s="510">
        <v>694</v>
      </c>
      <c r="J666" s="510">
        <v>1</v>
      </c>
      <c r="K666" s="510">
        <v>694</v>
      </c>
      <c r="L666" s="510">
        <v>1</v>
      </c>
      <c r="M666" s="510">
        <v>694</v>
      </c>
      <c r="N666" s="510">
        <v>2</v>
      </c>
      <c r="O666" s="510">
        <v>1390</v>
      </c>
      <c r="P666" s="548">
        <v>2.0028818443804033</v>
      </c>
      <c r="Q666" s="511">
        <v>695</v>
      </c>
    </row>
    <row r="667" spans="1:17" ht="14.4" customHeight="1" x14ac:dyDescent="0.3">
      <c r="A667" s="505" t="s">
        <v>1792</v>
      </c>
      <c r="B667" s="506" t="s">
        <v>1542</v>
      </c>
      <c r="C667" s="506" t="s">
        <v>1543</v>
      </c>
      <c r="D667" s="506" t="s">
        <v>1679</v>
      </c>
      <c r="E667" s="506" t="s">
        <v>1680</v>
      </c>
      <c r="F667" s="510">
        <v>18</v>
      </c>
      <c r="G667" s="510">
        <v>12204</v>
      </c>
      <c r="H667" s="510">
        <v>1.125</v>
      </c>
      <c r="I667" s="510">
        <v>678</v>
      </c>
      <c r="J667" s="510">
        <v>16</v>
      </c>
      <c r="K667" s="510">
        <v>10848</v>
      </c>
      <c r="L667" s="510">
        <v>1</v>
      </c>
      <c r="M667" s="510">
        <v>678</v>
      </c>
      <c r="N667" s="510">
        <v>18</v>
      </c>
      <c r="O667" s="510">
        <v>12219</v>
      </c>
      <c r="P667" s="548">
        <v>1.126382743362832</v>
      </c>
      <c r="Q667" s="511">
        <v>678.83333333333337</v>
      </c>
    </row>
    <row r="668" spans="1:17" ht="14.4" customHeight="1" x14ac:dyDescent="0.3">
      <c r="A668" s="505" t="s">
        <v>1792</v>
      </c>
      <c r="B668" s="506" t="s">
        <v>1542</v>
      </c>
      <c r="C668" s="506" t="s">
        <v>1543</v>
      </c>
      <c r="D668" s="506" t="s">
        <v>1679</v>
      </c>
      <c r="E668" s="506" t="s">
        <v>1681</v>
      </c>
      <c r="F668" s="510">
        <v>1</v>
      </c>
      <c r="G668" s="510">
        <v>678</v>
      </c>
      <c r="H668" s="510">
        <v>0.5</v>
      </c>
      <c r="I668" s="510">
        <v>678</v>
      </c>
      <c r="J668" s="510">
        <v>2</v>
      </c>
      <c r="K668" s="510">
        <v>1356</v>
      </c>
      <c r="L668" s="510">
        <v>1</v>
      </c>
      <c r="M668" s="510">
        <v>678</v>
      </c>
      <c r="N668" s="510">
        <v>1</v>
      </c>
      <c r="O668" s="510">
        <v>679</v>
      </c>
      <c r="P668" s="548">
        <v>0.50073746312684364</v>
      </c>
      <c r="Q668" s="511">
        <v>679</v>
      </c>
    </row>
    <row r="669" spans="1:17" ht="14.4" customHeight="1" x14ac:dyDescent="0.3">
      <c r="A669" s="505" t="s">
        <v>1792</v>
      </c>
      <c r="B669" s="506" t="s">
        <v>1542</v>
      </c>
      <c r="C669" s="506" t="s">
        <v>1543</v>
      </c>
      <c r="D669" s="506" t="s">
        <v>1682</v>
      </c>
      <c r="E669" s="506" t="s">
        <v>1683</v>
      </c>
      <c r="F669" s="510">
        <v>3</v>
      </c>
      <c r="G669" s="510">
        <v>1431</v>
      </c>
      <c r="H669" s="510">
        <v>0.6</v>
      </c>
      <c r="I669" s="510">
        <v>477</v>
      </c>
      <c r="J669" s="510">
        <v>5</v>
      </c>
      <c r="K669" s="510">
        <v>2385</v>
      </c>
      <c r="L669" s="510">
        <v>1</v>
      </c>
      <c r="M669" s="510">
        <v>477</v>
      </c>
      <c r="N669" s="510">
        <v>6</v>
      </c>
      <c r="O669" s="510">
        <v>2866</v>
      </c>
      <c r="P669" s="548">
        <v>1.2016771488469602</v>
      </c>
      <c r="Q669" s="511">
        <v>477.66666666666669</v>
      </c>
    </row>
    <row r="670" spans="1:17" ht="14.4" customHeight="1" x14ac:dyDescent="0.3">
      <c r="A670" s="505" t="s">
        <v>1792</v>
      </c>
      <c r="B670" s="506" t="s">
        <v>1542</v>
      </c>
      <c r="C670" s="506" t="s">
        <v>1543</v>
      </c>
      <c r="D670" s="506" t="s">
        <v>1682</v>
      </c>
      <c r="E670" s="506" t="s">
        <v>1684</v>
      </c>
      <c r="F670" s="510">
        <v>29</v>
      </c>
      <c r="G670" s="510">
        <v>13833</v>
      </c>
      <c r="H670" s="510">
        <v>1</v>
      </c>
      <c r="I670" s="510">
        <v>477</v>
      </c>
      <c r="J670" s="510">
        <v>29</v>
      </c>
      <c r="K670" s="510">
        <v>13833</v>
      </c>
      <c r="L670" s="510">
        <v>1</v>
      </c>
      <c r="M670" s="510">
        <v>477</v>
      </c>
      <c r="N670" s="510">
        <v>31</v>
      </c>
      <c r="O670" s="510">
        <v>14816</v>
      </c>
      <c r="P670" s="548">
        <v>1.0710619533000796</v>
      </c>
      <c r="Q670" s="511">
        <v>477.93548387096774</v>
      </c>
    </row>
    <row r="671" spans="1:17" ht="14.4" customHeight="1" x14ac:dyDescent="0.3">
      <c r="A671" s="505" t="s">
        <v>1792</v>
      </c>
      <c r="B671" s="506" t="s">
        <v>1542</v>
      </c>
      <c r="C671" s="506" t="s">
        <v>1543</v>
      </c>
      <c r="D671" s="506" t="s">
        <v>1685</v>
      </c>
      <c r="E671" s="506" t="s">
        <v>1686</v>
      </c>
      <c r="F671" s="510">
        <v>29</v>
      </c>
      <c r="G671" s="510">
        <v>8439</v>
      </c>
      <c r="H671" s="510">
        <v>1.5263157894736843</v>
      </c>
      <c r="I671" s="510">
        <v>291</v>
      </c>
      <c r="J671" s="510">
        <v>19</v>
      </c>
      <c r="K671" s="510">
        <v>5529</v>
      </c>
      <c r="L671" s="510">
        <v>1</v>
      </c>
      <c r="M671" s="510">
        <v>291</v>
      </c>
      <c r="N671" s="510">
        <v>12</v>
      </c>
      <c r="O671" s="510">
        <v>3504</v>
      </c>
      <c r="P671" s="548">
        <v>0.63374932175800325</v>
      </c>
      <c r="Q671" s="511">
        <v>292</v>
      </c>
    </row>
    <row r="672" spans="1:17" ht="14.4" customHeight="1" x14ac:dyDescent="0.3">
      <c r="A672" s="505" t="s">
        <v>1792</v>
      </c>
      <c r="B672" s="506" t="s">
        <v>1542</v>
      </c>
      <c r="C672" s="506" t="s">
        <v>1543</v>
      </c>
      <c r="D672" s="506" t="s">
        <v>1685</v>
      </c>
      <c r="E672" s="506" t="s">
        <v>1687</v>
      </c>
      <c r="F672" s="510">
        <v>2</v>
      </c>
      <c r="G672" s="510">
        <v>582</v>
      </c>
      <c r="H672" s="510">
        <v>0.16666666666666666</v>
      </c>
      <c r="I672" s="510">
        <v>291</v>
      </c>
      <c r="J672" s="510">
        <v>12</v>
      </c>
      <c r="K672" s="510">
        <v>3492</v>
      </c>
      <c r="L672" s="510">
        <v>1</v>
      </c>
      <c r="M672" s="510">
        <v>291</v>
      </c>
      <c r="N672" s="510">
        <v>3</v>
      </c>
      <c r="O672" s="510">
        <v>876</v>
      </c>
      <c r="P672" s="548">
        <v>0.25085910652920962</v>
      </c>
      <c r="Q672" s="511">
        <v>292</v>
      </c>
    </row>
    <row r="673" spans="1:17" ht="14.4" customHeight="1" x14ac:dyDescent="0.3">
      <c r="A673" s="505" t="s">
        <v>1792</v>
      </c>
      <c r="B673" s="506" t="s">
        <v>1542</v>
      </c>
      <c r="C673" s="506" t="s">
        <v>1543</v>
      </c>
      <c r="D673" s="506" t="s">
        <v>1688</v>
      </c>
      <c r="E673" s="506" t="s">
        <v>1689</v>
      </c>
      <c r="F673" s="510">
        <v>14</v>
      </c>
      <c r="G673" s="510">
        <v>11382</v>
      </c>
      <c r="H673" s="510">
        <v>1.2711637257091803</v>
      </c>
      <c r="I673" s="510">
        <v>813</v>
      </c>
      <c r="J673" s="510">
        <v>11</v>
      </c>
      <c r="K673" s="510">
        <v>8954</v>
      </c>
      <c r="L673" s="510">
        <v>1</v>
      </c>
      <c r="M673" s="510">
        <v>814</v>
      </c>
      <c r="N673" s="510">
        <v>9</v>
      </c>
      <c r="O673" s="510">
        <v>7326</v>
      </c>
      <c r="P673" s="548">
        <v>0.81818181818181823</v>
      </c>
      <c r="Q673" s="511">
        <v>814</v>
      </c>
    </row>
    <row r="674" spans="1:17" ht="14.4" customHeight="1" x14ac:dyDescent="0.3">
      <c r="A674" s="505" t="s">
        <v>1792</v>
      </c>
      <c r="B674" s="506" t="s">
        <v>1542</v>
      </c>
      <c r="C674" s="506" t="s">
        <v>1543</v>
      </c>
      <c r="D674" s="506" t="s">
        <v>1688</v>
      </c>
      <c r="E674" s="506" t="s">
        <v>1690</v>
      </c>
      <c r="F674" s="510">
        <v>2</v>
      </c>
      <c r="G674" s="510">
        <v>1626</v>
      </c>
      <c r="H674" s="510">
        <v>0.99877149877149873</v>
      </c>
      <c r="I674" s="510">
        <v>813</v>
      </c>
      <c r="J674" s="510">
        <v>2</v>
      </c>
      <c r="K674" s="510">
        <v>1628</v>
      </c>
      <c r="L674" s="510">
        <v>1</v>
      </c>
      <c r="M674" s="510">
        <v>814</v>
      </c>
      <c r="N674" s="510">
        <v>3</v>
      </c>
      <c r="O674" s="510">
        <v>2442</v>
      </c>
      <c r="P674" s="548">
        <v>1.5</v>
      </c>
      <c r="Q674" s="511">
        <v>814</v>
      </c>
    </row>
    <row r="675" spans="1:17" ht="14.4" customHeight="1" x14ac:dyDescent="0.3">
      <c r="A675" s="505" t="s">
        <v>1792</v>
      </c>
      <c r="B675" s="506" t="s">
        <v>1542</v>
      </c>
      <c r="C675" s="506" t="s">
        <v>1543</v>
      </c>
      <c r="D675" s="506" t="s">
        <v>1691</v>
      </c>
      <c r="E675" s="506"/>
      <c r="F675" s="510">
        <v>53</v>
      </c>
      <c r="G675" s="510">
        <v>53583</v>
      </c>
      <c r="H675" s="510"/>
      <c r="I675" s="510">
        <v>1011</v>
      </c>
      <c r="J675" s="510"/>
      <c r="K675" s="510"/>
      <c r="L675" s="510"/>
      <c r="M675" s="510"/>
      <c r="N675" s="510"/>
      <c r="O675" s="510"/>
      <c r="P675" s="548"/>
      <c r="Q675" s="511"/>
    </row>
    <row r="676" spans="1:17" ht="14.4" customHeight="1" x14ac:dyDescent="0.3">
      <c r="A676" s="505" t="s">
        <v>1792</v>
      </c>
      <c r="B676" s="506" t="s">
        <v>1542</v>
      </c>
      <c r="C676" s="506" t="s">
        <v>1543</v>
      </c>
      <c r="D676" s="506" t="s">
        <v>1691</v>
      </c>
      <c r="E676" s="506" t="s">
        <v>1692</v>
      </c>
      <c r="F676" s="510">
        <v>411</v>
      </c>
      <c r="G676" s="510">
        <v>415521</v>
      </c>
      <c r="H676" s="510"/>
      <c r="I676" s="510">
        <v>1011</v>
      </c>
      <c r="J676" s="510"/>
      <c r="K676" s="510"/>
      <c r="L676" s="510"/>
      <c r="M676" s="510"/>
      <c r="N676" s="510"/>
      <c r="O676" s="510"/>
      <c r="P676" s="548"/>
      <c r="Q676" s="511"/>
    </row>
    <row r="677" spans="1:17" ht="14.4" customHeight="1" x14ac:dyDescent="0.3">
      <c r="A677" s="505" t="s">
        <v>1792</v>
      </c>
      <c r="B677" s="506" t="s">
        <v>1542</v>
      </c>
      <c r="C677" s="506" t="s">
        <v>1543</v>
      </c>
      <c r="D677" s="506" t="s">
        <v>1693</v>
      </c>
      <c r="E677" s="506" t="s">
        <v>1694</v>
      </c>
      <c r="F677" s="510">
        <v>61</v>
      </c>
      <c r="G677" s="510">
        <v>10248</v>
      </c>
      <c r="H677" s="510">
        <v>0.84722222222222221</v>
      </c>
      <c r="I677" s="510">
        <v>168</v>
      </c>
      <c r="J677" s="510">
        <v>72</v>
      </c>
      <c r="K677" s="510">
        <v>12096</v>
      </c>
      <c r="L677" s="510">
        <v>1</v>
      </c>
      <c r="M677" s="510">
        <v>168</v>
      </c>
      <c r="N677" s="510">
        <v>48</v>
      </c>
      <c r="O677" s="510">
        <v>8057</v>
      </c>
      <c r="P677" s="548">
        <v>0.66608796296296291</v>
      </c>
      <c r="Q677" s="511">
        <v>167.85416666666666</v>
      </c>
    </row>
    <row r="678" spans="1:17" ht="14.4" customHeight="1" x14ac:dyDescent="0.3">
      <c r="A678" s="505" t="s">
        <v>1792</v>
      </c>
      <c r="B678" s="506" t="s">
        <v>1542</v>
      </c>
      <c r="C678" s="506" t="s">
        <v>1543</v>
      </c>
      <c r="D678" s="506" t="s">
        <v>1693</v>
      </c>
      <c r="E678" s="506" t="s">
        <v>1695</v>
      </c>
      <c r="F678" s="510">
        <v>5</v>
      </c>
      <c r="G678" s="510">
        <v>840</v>
      </c>
      <c r="H678" s="510">
        <v>0.625</v>
      </c>
      <c r="I678" s="510">
        <v>168</v>
      </c>
      <c r="J678" s="510">
        <v>8</v>
      </c>
      <c r="K678" s="510">
        <v>1344</v>
      </c>
      <c r="L678" s="510">
        <v>1</v>
      </c>
      <c r="M678" s="510">
        <v>168</v>
      </c>
      <c r="N678" s="510">
        <v>7</v>
      </c>
      <c r="O678" s="510">
        <v>1174</v>
      </c>
      <c r="P678" s="548">
        <v>0.87351190476190477</v>
      </c>
      <c r="Q678" s="511">
        <v>167.71428571428572</v>
      </c>
    </row>
    <row r="679" spans="1:17" ht="14.4" customHeight="1" x14ac:dyDescent="0.3">
      <c r="A679" s="505" t="s">
        <v>1792</v>
      </c>
      <c r="B679" s="506" t="s">
        <v>1542</v>
      </c>
      <c r="C679" s="506" t="s">
        <v>1543</v>
      </c>
      <c r="D679" s="506" t="s">
        <v>1696</v>
      </c>
      <c r="E679" s="506" t="s">
        <v>1697</v>
      </c>
      <c r="F679" s="510"/>
      <c r="G679" s="510"/>
      <c r="H679" s="510"/>
      <c r="I679" s="510"/>
      <c r="J679" s="510">
        <v>2</v>
      </c>
      <c r="K679" s="510">
        <v>1708</v>
      </c>
      <c r="L679" s="510">
        <v>1</v>
      </c>
      <c r="M679" s="510">
        <v>854</v>
      </c>
      <c r="N679" s="510">
        <v>1</v>
      </c>
      <c r="O679" s="510">
        <v>854</v>
      </c>
      <c r="P679" s="548">
        <v>0.5</v>
      </c>
      <c r="Q679" s="511">
        <v>854</v>
      </c>
    </row>
    <row r="680" spans="1:17" ht="14.4" customHeight="1" x14ac:dyDescent="0.3">
      <c r="A680" s="505" t="s">
        <v>1792</v>
      </c>
      <c r="B680" s="506" t="s">
        <v>1542</v>
      </c>
      <c r="C680" s="506" t="s">
        <v>1543</v>
      </c>
      <c r="D680" s="506" t="s">
        <v>1698</v>
      </c>
      <c r="E680" s="506" t="s">
        <v>1699</v>
      </c>
      <c r="F680" s="510">
        <v>17</v>
      </c>
      <c r="G680" s="510">
        <v>9758</v>
      </c>
      <c r="H680" s="510">
        <v>0.89473684210526316</v>
      </c>
      <c r="I680" s="510">
        <v>574</v>
      </c>
      <c r="J680" s="510">
        <v>19</v>
      </c>
      <c r="K680" s="510">
        <v>10906</v>
      </c>
      <c r="L680" s="510">
        <v>1</v>
      </c>
      <c r="M680" s="510">
        <v>574</v>
      </c>
      <c r="N680" s="510">
        <v>14</v>
      </c>
      <c r="O680" s="510">
        <v>8032</v>
      </c>
      <c r="P680" s="548">
        <v>0.73647533467815884</v>
      </c>
      <c r="Q680" s="511">
        <v>573.71428571428567</v>
      </c>
    </row>
    <row r="681" spans="1:17" ht="14.4" customHeight="1" x14ac:dyDescent="0.3">
      <c r="A681" s="505" t="s">
        <v>1792</v>
      </c>
      <c r="B681" s="506" t="s">
        <v>1542</v>
      </c>
      <c r="C681" s="506" t="s">
        <v>1543</v>
      </c>
      <c r="D681" s="506" t="s">
        <v>1702</v>
      </c>
      <c r="E681" s="506" t="s">
        <v>1703</v>
      </c>
      <c r="F681" s="510">
        <v>6</v>
      </c>
      <c r="G681" s="510">
        <v>1122</v>
      </c>
      <c r="H681" s="510">
        <v>0.75</v>
      </c>
      <c r="I681" s="510">
        <v>187</v>
      </c>
      <c r="J681" s="510">
        <v>8</v>
      </c>
      <c r="K681" s="510">
        <v>1496</v>
      </c>
      <c r="L681" s="510">
        <v>1</v>
      </c>
      <c r="M681" s="510">
        <v>187</v>
      </c>
      <c r="N681" s="510">
        <v>1</v>
      </c>
      <c r="O681" s="510">
        <v>187</v>
      </c>
      <c r="P681" s="548">
        <v>0.125</v>
      </c>
      <c r="Q681" s="511">
        <v>187</v>
      </c>
    </row>
    <row r="682" spans="1:17" ht="14.4" customHeight="1" x14ac:dyDescent="0.3">
      <c r="A682" s="505" t="s">
        <v>1792</v>
      </c>
      <c r="B682" s="506" t="s">
        <v>1542</v>
      </c>
      <c r="C682" s="506" t="s">
        <v>1543</v>
      </c>
      <c r="D682" s="506" t="s">
        <v>1702</v>
      </c>
      <c r="E682" s="506" t="s">
        <v>1704</v>
      </c>
      <c r="F682" s="510">
        <v>1</v>
      </c>
      <c r="G682" s="510">
        <v>187</v>
      </c>
      <c r="H682" s="510">
        <v>0.5</v>
      </c>
      <c r="I682" s="510">
        <v>187</v>
      </c>
      <c r="J682" s="510">
        <v>2</v>
      </c>
      <c r="K682" s="510">
        <v>374</v>
      </c>
      <c r="L682" s="510">
        <v>1</v>
      </c>
      <c r="M682" s="510">
        <v>187</v>
      </c>
      <c r="N682" s="510">
        <v>1</v>
      </c>
      <c r="O682" s="510">
        <v>187</v>
      </c>
      <c r="P682" s="548">
        <v>0.5</v>
      </c>
      <c r="Q682" s="511">
        <v>187</v>
      </c>
    </row>
    <row r="683" spans="1:17" ht="14.4" customHeight="1" x14ac:dyDescent="0.3">
      <c r="A683" s="505" t="s">
        <v>1792</v>
      </c>
      <c r="B683" s="506" t="s">
        <v>1542</v>
      </c>
      <c r="C683" s="506" t="s">
        <v>1543</v>
      </c>
      <c r="D683" s="506" t="s">
        <v>1705</v>
      </c>
      <c r="E683" s="506" t="s">
        <v>1706</v>
      </c>
      <c r="F683" s="510">
        <v>147</v>
      </c>
      <c r="G683" s="510">
        <v>84672</v>
      </c>
      <c r="H683" s="510">
        <v>2.1304347826086958</v>
      </c>
      <c r="I683" s="510">
        <v>576</v>
      </c>
      <c r="J683" s="510">
        <v>69</v>
      </c>
      <c r="K683" s="510">
        <v>39744</v>
      </c>
      <c r="L683" s="510">
        <v>1</v>
      </c>
      <c r="M683" s="510">
        <v>576</v>
      </c>
      <c r="N683" s="510">
        <v>37</v>
      </c>
      <c r="O683" s="510">
        <v>21310</v>
      </c>
      <c r="P683" s="548">
        <v>0.53618156199677935</v>
      </c>
      <c r="Q683" s="511">
        <v>575.94594594594594</v>
      </c>
    </row>
    <row r="684" spans="1:17" ht="14.4" customHeight="1" x14ac:dyDescent="0.3">
      <c r="A684" s="505" t="s">
        <v>1792</v>
      </c>
      <c r="B684" s="506" t="s">
        <v>1542</v>
      </c>
      <c r="C684" s="506" t="s">
        <v>1543</v>
      </c>
      <c r="D684" s="506" t="s">
        <v>1709</v>
      </c>
      <c r="E684" s="506" t="s">
        <v>1710</v>
      </c>
      <c r="F684" s="510">
        <v>3</v>
      </c>
      <c r="G684" s="510">
        <v>4197</v>
      </c>
      <c r="H684" s="510">
        <v>1.5</v>
      </c>
      <c r="I684" s="510">
        <v>1399</v>
      </c>
      <c r="J684" s="510">
        <v>2</v>
      </c>
      <c r="K684" s="510">
        <v>2798</v>
      </c>
      <c r="L684" s="510">
        <v>1</v>
      </c>
      <c r="M684" s="510">
        <v>1399</v>
      </c>
      <c r="N684" s="510">
        <v>4</v>
      </c>
      <c r="O684" s="510">
        <v>5598</v>
      </c>
      <c r="P684" s="548">
        <v>2.0007147962830594</v>
      </c>
      <c r="Q684" s="511">
        <v>1399.5</v>
      </c>
    </row>
    <row r="685" spans="1:17" ht="14.4" customHeight="1" x14ac:dyDescent="0.3">
      <c r="A685" s="505" t="s">
        <v>1792</v>
      </c>
      <c r="B685" s="506" t="s">
        <v>1542</v>
      </c>
      <c r="C685" s="506" t="s">
        <v>1543</v>
      </c>
      <c r="D685" s="506" t="s">
        <v>1709</v>
      </c>
      <c r="E685" s="506" t="s">
        <v>1711</v>
      </c>
      <c r="F685" s="510">
        <v>2</v>
      </c>
      <c r="G685" s="510">
        <v>2798</v>
      </c>
      <c r="H685" s="510">
        <v>0.4</v>
      </c>
      <c r="I685" s="510">
        <v>1399</v>
      </c>
      <c r="J685" s="510">
        <v>5</v>
      </c>
      <c r="K685" s="510">
        <v>6995</v>
      </c>
      <c r="L685" s="510">
        <v>1</v>
      </c>
      <c r="M685" s="510">
        <v>1399</v>
      </c>
      <c r="N685" s="510">
        <v>7</v>
      </c>
      <c r="O685" s="510">
        <v>9799</v>
      </c>
      <c r="P685" s="548">
        <v>1.4008577555396713</v>
      </c>
      <c r="Q685" s="511">
        <v>1399.8571428571429</v>
      </c>
    </row>
    <row r="686" spans="1:17" ht="14.4" customHeight="1" x14ac:dyDescent="0.3">
      <c r="A686" s="505" t="s">
        <v>1792</v>
      </c>
      <c r="B686" s="506" t="s">
        <v>1542</v>
      </c>
      <c r="C686" s="506" t="s">
        <v>1543</v>
      </c>
      <c r="D686" s="506" t="s">
        <v>1712</v>
      </c>
      <c r="E686" s="506" t="s">
        <v>1713</v>
      </c>
      <c r="F686" s="510">
        <v>25</v>
      </c>
      <c r="G686" s="510">
        <v>25550</v>
      </c>
      <c r="H686" s="510">
        <v>1.1904761904761905</v>
      </c>
      <c r="I686" s="510">
        <v>1022</v>
      </c>
      <c r="J686" s="510">
        <v>21</v>
      </c>
      <c r="K686" s="510">
        <v>21462</v>
      </c>
      <c r="L686" s="510">
        <v>1</v>
      </c>
      <c r="M686" s="510">
        <v>1022</v>
      </c>
      <c r="N686" s="510">
        <v>18</v>
      </c>
      <c r="O686" s="510">
        <v>18411</v>
      </c>
      <c r="P686" s="548">
        <v>0.85784176684372382</v>
      </c>
      <c r="Q686" s="511">
        <v>1022.8333333333334</v>
      </c>
    </row>
    <row r="687" spans="1:17" ht="14.4" customHeight="1" x14ac:dyDescent="0.3">
      <c r="A687" s="505" t="s">
        <v>1792</v>
      </c>
      <c r="B687" s="506" t="s">
        <v>1542</v>
      </c>
      <c r="C687" s="506" t="s">
        <v>1543</v>
      </c>
      <c r="D687" s="506" t="s">
        <v>1714</v>
      </c>
      <c r="E687" s="506" t="s">
        <v>1715</v>
      </c>
      <c r="F687" s="510">
        <v>2</v>
      </c>
      <c r="G687" s="510">
        <v>380</v>
      </c>
      <c r="H687" s="510">
        <v>0.5</v>
      </c>
      <c r="I687" s="510">
        <v>190</v>
      </c>
      <c r="J687" s="510">
        <v>4</v>
      </c>
      <c r="K687" s="510">
        <v>760</v>
      </c>
      <c r="L687" s="510">
        <v>1</v>
      </c>
      <c r="M687" s="510">
        <v>190</v>
      </c>
      <c r="N687" s="510">
        <v>1</v>
      </c>
      <c r="O687" s="510">
        <v>190</v>
      </c>
      <c r="P687" s="548">
        <v>0.25</v>
      </c>
      <c r="Q687" s="511">
        <v>190</v>
      </c>
    </row>
    <row r="688" spans="1:17" ht="14.4" customHeight="1" x14ac:dyDescent="0.3">
      <c r="A688" s="505" t="s">
        <v>1792</v>
      </c>
      <c r="B688" s="506" t="s">
        <v>1542</v>
      </c>
      <c r="C688" s="506" t="s">
        <v>1543</v>
      </c>
      <c r="D688" s="506" t="s">
        <v>1714</v>
      </c>
      <c r="E688" s="506" t="s">
        <v>1716</v>
      </c>
      <c r="F688" s="510">
        <v>15</v>
      </c>
      <c r="G688" s="510">
        <v>2850</v>
      </c>
      <c r="H688" s="510">
        <v>1</v>
      </c>
      <c r="I688" s="510">
        <v>190</v>
      </c>
      <c r="J688" s="510">
        <v>15</v>
      </c>
      <c r="K688" s="510">
        <v>2850</v>
      </c>
      <c r="L688" s="510">
        <v>1</v>
      </c>
      <c r="M688" s="510">
        <v>190</v>
      </c>
      <c r="N688" s="510">
        <v>19</v>
      </c>
      <c r="O688" s="510">
        <v>3606</v>
      </c>
      <c r="P688" s="548">
        <v>1.2652631578947369</v>
      </c>
      <c r="Q688" s="511">
        <v>189.78947368421052</v>
      </c>
    </row>
    <row r="689" spans="1:17" ht="14.4" customHeight="1" x14ac:dyDescent="0.3">
      <c r="A689" s="505" t="s">
        <v>1792</v>
      </c>
      <c r="B689" s="506" t="s">
        <v>1542</v>
      </c>
      <c r="C689" s="506" t="s">
        <v>1543</v>
      </c>
      <c r="D689" s="506" t="s">
        <v>1717</v>
      </c>
      <c r="E689" s="506" t="s">
        <v>1718</v>
      </c>
      <c r="F689" s="510">
        <v>14</v>
      </c>
      <c r="G689" s="510">
        <v>11382</v>
      </c>
      <c r="H689" s="510">
        <v>1.2711637257091803</v>
      </c>
      <c r="I689" s="510">
        <v>813</v>
      </c>
      <c r="J689" s="510">
        <v>11</v>
      </c>
      <c r="K689" s="510">
        <v>8954</v>
      </c>
      <c r="L689" s="510">
        <v>1</v>
      </c>
      <c r="M689" s="510">
        <v>814</v>
      </c>
      <c r="N689" s="510">
        <v>9</v>
      </c>
      <c r="O689" s="510">
        <v>7326</v>
      </c>
      <c r="P689" s="548">
        <v>0.81818181818181823</v>
      </c>
      <c r="Q689" s="511">
        <v>814</v>
      </c>
    </row>
    <row r="690" spans="1:17" ht="14.4" customHeight="1" x14ac:dyDescent="0.3">
      <c r="A690" s="505" t="s">
        <v>1792</v>
      </c>
      <c r="B690" s="506" t="s">
        <v>1542</v>
      </c>
      <c r="C690" s="506" t="s">
        <v>1543</v>
      </c>
      <c r="D690" s="506" t="s">
        <v>1717</v>
      </c>
      <c r="E690" s="506" t="s">
        <v>1719</v>
      </c>
      <c r="F690" s="510">
        <v>2</v>
      </c>
      <c r="G690" s="510">
        <v>1626</v>
      </c>
      <c r="H690" s="510">
        <v>0.99877149877149873</v>
      </c>
      <c r="I690" s="510">
        <v>813</v>
      </c>
      <c r="J690" s="510">
        <v>2</v>
      </c>
      <c r="K690" s="510">
        <v>1628</v>
      </c>
      <c r="L690" s="510">
        <v>1</v>
      </c>
      <c r="M690" s="510">
        <v>814</v>
      </c>
      <c r="N690" s="510">
        <v>3</v>
      </c>
      <c r="O690" s="510">
        <v>2442</v>
      </c>
      <c r="P690" s="548">
        <v>1.5</v>
      </c>
      <c r="Q690" s="511">
        <v>814</v>
      </c>
    </row>
    <row r="691" spans="1:17" ht="14.4" customHeight="1" x14ac:dyDescent="0.3">
      <c r="A691" s="505" t="s">
        <v>1792</v>
      </c>
      <c r="B691" s="506" t="s">
        <v>1542</v>
      </c>
      <c r="C691" s="506" t="s">
        <v>1543</v>
      </c>
      <c r="D691" s="506" t="s">
        <v>1723</v>
      </c>
      <c r="E691" s="506" t="s">
        <v>1724</v>
      </c>
      <c r="F691" s="510">
        <v>1</v>
      </c>
      <c r="G691" s="510">
        <v>260</v>
      </c>
      <c r="H691" s="510">
        <v>0.33333333333333331</v>
      </c>
      <c r="I691" s="510">
        <v>260</v>
      </c>
      <c r="J691" s="510">
        <v>3</v>
      </c>
      <c r="K691" s="510">
        <v>780</v>
      </c>
      <c r="L691" s="510">
        <v>1</v>
      </c>
      <c r="M691" s="510">
        <v>260</v>
      </c>
      <c r="N691" s="510">
        <v>5</v>
      </c>
      <c r="O691" s="510">
        <v>1305</v>
      </c>
      <c r="P691" s="548">
        <v>1.6730769230769231</v>
      </c>
      <c r="Q691" s="511">
        <v>261</v>
      </c>
    </row>
    <row r="692" spans="1:17" ht="14.4" customHeight="1" x14ac:dyDescent="0.3">
      <c r="A692" s="505" t="s">
        <v>1792</v>
      </c>
      <c r="B692" s="506" t="s">
        <v>1542</v>
      </c>
      <c r="C692" s="506" t="s">
        <v>1543</v>
      </c>
      <c r="D692" s="506" t="s">
        <v>1723</v>
      </c>
      <c r="E692" s="506" t="s">
        <v>1725</v>
      </c>
      <c r="F692" s="510"/>
      <c r="G692" s="510"/>
      <c r="H692" s="510"/>
      <c r="I692" s="510"/>
      <c r="J692" s="510">
        <v>1</v>
      </c>
      <c r="K692" s="510">
        <v>260</v>
      </c>
      <c r="L692" s="510">
        <v>1</v>
      </c>
      <c r="M692" s="510">
        <v>260</v>
      </c>
      <c r="N692" s="510">
        <v>1</v>
      </c>
      <c r="O692" s="510">
        <v>261</v>
      </c>
      <c r="P692" s="548">
        <v>1.0038461538461538</v>
      </c>
      <c r="Q692" s="511">
        <v>261</v>
      </c>
    </row>
    <row r="693" spans="1:17" ht="14.4" customHeight="1" x14ac:dyDescent="0.3">
      <c r="A693" s="505" t="s">
        <v>1792</v>
      </c>
      <c r="B693" s="506" t="s">
        <v>1542</v>
      </c>
      <c r="C693" s="506" t="s">
        <v>1543</v>
      </c>
      <c r="D693" s="506" t="s">
        <v>1727</v>
      </c>
      <c r="E693" s="506" t="s">
        <v>1728</v>
      </c>
      <c r="F693" s="510"/>
      <c r="G693" s="510"/>
      <c r="H693" s="510"/>
      <c r="I693" s="510"/>
      <c r="J693" s="510"/>
      <c r="K693" s="510"/>
      <c r="L693" s="510"/>
      <c r="M693" s="510"/>
      <c r="N693" s="510">
        <v>4</v>
      </c>
      <c r="O693" s="510">
        <v>16348</v>
      </c>
      <c r="P693" s="548"/>
      <c r="Q693" s="511">
        <v>4087</v>
      </c>
    </row>
    <row r="694" spans="1:17" ht="14.4" customHeight="1" x14ac:dyDescent="0.3">
      <c r="A694" s="505" t="s">
        <v>1792</v>
      </c>
      <c r="B694" s="506" t="s">
        <v>1542</v>
      </c>
      <c r="C694" s="506" t="s">
        <v>1543</v>
      </c>
      <c r="D694" s="506" t="s">
        <v>1732</v>
      </c>
      <c r="E694" s="506" t="s">
        <v>1734</v>
      </c>
      <c r="F694" s="510">
        <v>1</v>
      </c>
      <c r="G694" s="510">
        <v>252</v>
      </c>
      <c r="H694" s="510"/>
      <c r="I694" s="510">
        <v>252</v>
      </c>
      <c r="J694" s="510"/>
      <c r="K694" s="510"/>
      <c r="L694" s="510"/>
      <c r="M694" s="510"/>
      <c r="N694" s="510"/>
      <c r="O694" s="510"/>
      <c r="P694" s="548"/>
      <c r="Q694" s="511"/>
    </row>
    <row r="695" spans="1:17" ht="14.4" customHeight="1" x14ac:dyDescent="0.3">
      <c r="A695" s="505" t="s">
        <v>1792</v>
      </c>
      <c r="B695" s="506" t="s">
        <v>1542</v>
      </c>
      <c r="C695" s="506" t="s">
        <v>1543</v>
      </c>
      <c r="D695" s="506" t="s">
        <v>1735</v>
      </c>
      <c r="E695" s="506" t="s">
        <v>1736</v>
      </c>
      <c r="F695" s="510">
        <v>1</v>
      </c>
      <c r="G695" s="510">
        <v>424</v>
      </c>
      <c r="H695" s="510"/>
      <c r="I695" s="510">
        <v>424</v>
      </c>
      <c r="J695" s="510"/>
      <c r="K695" s="510"/>
      <c r="L695" s="510"/>
      <c r="M695" s="510"/>
      <c r="N695" s="510"/>
      <c r="O695" s="510"/>
      <c r="P695" s="548"/>
      <c r="Q695" s="511"/>
    </row>
    <row r="696" spans="1:17" ht="14.4" customHeight="1" x14ac:dyDescent="0.3">
      <c r="A696" s="505" t="s">
        <v>1792</v>
      </c>
      <c r="B696" s="506" t="s">
        <v>1542</v>
      </c>
      <c r="C696" s="506" t="s">
        <v>1543</v>
      </c>
      <c r="D696" s="506" t="s">
        <v>1738</v>
      </c>
      <c r="E696" s="506" t="s">
        <v>1739</v>
      </c>
      <c r="F696" s="510">
        <v>27</v>
      </c>
      <c r="G696" s="510">
        <v>206982</v>
      </c>
      <c r="H696" s="510">
        <v>1.1736068585425596</v>
      </c>
      <c r="I696" s="510">
        <v>7666</v>
      </c>
      <c r="J696" s="510">
        <v>23</v>
      </c>
      <c r="K696" s="510">
        <v>176364</v>
      </c>
      <c r="L696" s="510">
        <v>1</v>
      </c>
      <c r="M696" s="510">
        <v>7668</v>
      </c>
      <c r="N696" s="510">
        <v>81</v>
      </c>
      <c r="O696" s="510">
        <v>621594</v>
      </c>
      <c r="P696" s="548">
        <v>3.5244947948560932</v>
      </c>
      <c r="Q696" s="511">
        <v>7674</v>
      </c>
    </row>
    <row r="697" spans="1:17" ht="14.4" customHeight="1" x14ac:dyDescent="0.3">
      <c r="A697" s="505" t="s">
        <v>1792</v>
      </c>
      <c r="B697" s="506" t="s">
        <v>1542</v>
      </c>
      <c r="C697" s="506" t="s">
        <v>1543</v>
      </c>
      <c r="D697" s="506" t="s">
        <v>1740</v>
      </c>
      <c r="E697" s="506" t="s">
        <v>1741</v>
      </c>
      <c r="F697" s="510">
        <v>20</v>
      </c>
      <c r="G697" s="510">
        <v>313780</v>
      </c>
      <c r="H697" s="510">
        <v>1.9996176395615601</v>
      </c>
      <c r="I697" s="510">
        <v>15689</v>
      </c>
      <c r="J697" s="510">
        <v>10</v>
      </c>
      <c r="K697" s="510">
        <v>156920</v>
      </c>
      <c r="L697" s="510">
        <v>1</v>
      </c>
      <c r="M697" s="510">
        <v>15692</v>
      </c>
      <c r="N697" s="510">
        <v>25</v>
      </c>
      <c r="O697" s="510">
        <v>392425</v>
      </c>
      <c r="P697" s="548">
        <v>2.5007965842467499</v>
      </c>
      <c r="Q697" s="511">
        <v>15697</v>
      </c>
    </row>
    <row r="698" spans="1:17" ht="14.4" customHeight="1" x14ac:dyDescent="0.3">
      <c r="A698" s="505" t="s">
        <v>1792</v>
      </c>
      <c r="B698" s="506" t="s">
        <v>1542</v>
      </c>
      <c r="C698" s="506" t="s">
        <v>1543</v>
      </c>
      <c r="D698" s="506" t="s">
        <v>1742</v>
      </c>
      <c r="E698" s="506" t="s">
        <v>1743</v>
      </c>
      <c r="F698" s="510"/>
      <c r="G698" s="510"/>
      <c r="H698" s="510"/>
      <c r="I698" s="510"/>
      <c r="J698" s="510"/>
      <c r="K698" s="510"/>
      <c r="L698" s="510"/>
      <c r="M698" s="510"/>
      <c r="N698" s="510">
        <v>2</v>
      </c>
      <c r="O698" s="510">
        <v>4720</v>
      </c>
      <c r="P698" s="548"/>
      <c r="Q698" s="511">
        <v>2360</v>
      </c>
    </row>
    <row r="699" spans="1:17" ht="14.4" customHeight="1" x14ac:dyDescent="0.3">
      <c r="A699" s="505" t="s">
        <v>1792</v>
      </c>
      <c r="B699" s="506" t="s">
        <v>1749</v>
      </c>
      <c r="C699" s="506" t="s">
        <v>1543</v>
      </c>
      <c r="D699" s="506" t="s">
        <v>1622</v>
      </c>
      <c r="E699" s="506" t="s">
        <v>1624</v>
      </c>
      <c r="F699" s="510"/>
      <c r="G699" s="510"/>
      <c r="H699" s="510"/>
      <c r="I699" s="510"/>
      <c r="J699" s="510"/>
      <c r="K699" s="510"/>
      <c r="L699" s="510"/>
      <c r="M699" s="510"/>
      <c r="N699" s="510">
        <v>6</v>
      </c>
      <c r="O699" s="510">
        <v>72</v>
      </c>
      <c r="P699" s="548"/>
      <c r="Q699" s="511">
        <v>12</v>
      </c>
    </row>
    <row r="700" spans="1:17" ht="14.4" customHeight="1" x14ac:dyDescent="0.3">
      <c r="A700" s="505" t="s">
        <v>1792</v>
      </c>
      <c r="B700" s="506" t="s">
        <v>1749</v>
      </c>
      <c r="C700" s="506" t="s">
        <v>1543</v>
      </c>
      <c r="D700" s="506" t="s">
        <v>1673</v>
      </c>
      <c r="E700" s="506" t="s">
        <v>1675</v>
      </c>
      <c r="F700" s="510"/>
      <c r="G700" s="510"/>
      <c r="H700" s="510"/>
      <c r="I700" s="510"/>
      <c r="J700" s="510"/>
      <c r="K700" s="510"/>
      <c r="L700" s="510"/>
      <c r="M700" s="510"/>
      <c r="N700" s="510">
        <v>7</v>
      </c>
      <c r="O700" s="510">
        <v>3297</v>
      </c>
      <c r="P700" s="548"/>
      <c r="Q700" s="511">
        <v>471</v>
      </c>
    </row>
    <row r="701" spans="1:17" ht="14.4" customHeight="1" x14ac:dyDescent="0.3">
      <c r="A701" s="505" t="s">
        <v>1795</v>
      </c>
      <c r="B701" s="506" t="s">
        <v>1542</v>
      </c>
      <c r="C701" s="506" t="s">
        <v>1543</v>
      </c>
      <c r="D701" s="506" t="s">
        <v>1544</v>
      </c>
      <c r="E701" s="506" t="s">
        <v>1545</v>
      </c>
      <c r="F701" s="510">
        <v>2</v>
      </c>
      <c r="G701" s="510">
        <v>2374</v>
      </c>
      <c r="H701" s="510">
        <v>0.80040458530006742</v>
      </c>
      <c r="I701" s="510">
        <v>1187</v>
      </c>
      <c r="J701" s="510">
        <v>2</v>
      </c>
      <c r="K701" s="510">
        <v>2966</v>
      </c>
      <c r="L701" s="510">
        <v>1</v>
      </c>
      <c r="M701" s="510">
        <v>1483</v>
      </c>
      <c r="N701" s="510">
        <v>1</v>
      </c>
      <c r="O701" s="510">
        <v>1483</v>
      </c>
      <c r="P701" s="548">
        <v>0.5</v>
      </c>
      <c r="Q701" s="511">
        <v>1483</v>
      </c>
    </row>
    <row r="702" spans="1:17" ht="14.4" customHeight="1" x14ac:dyDescent="0.3">
      <c r="A702" s="505" t="s">
        <v>1795</v>
      </c>
      <c r="B702" s="506" t="s">
        <v>1542</v>
      </c>
      <c r="C702" s="506" t="s">
        <v>1543</v>
      </c>
      <c r="D702" s="506" t="s">
        <v>1549</v>
      </c>
      <c r="E702" s="506" t="s">
        <v>1550</v>
      </c>
      <c r="F702" s="510">
        <v>1</v>
      </c>
      <c r="G702" s="510">
        <v>657</v>
      </c>
      <c r="H702" s="510"/>
      <c r="I702" s="510">
        <v>657</v>
      </c>
      <c r="J702" s="510"/>
      <c r="K702" s="510"/>
      <c r="L702" s="510"/>
      <c r="M702" s="510"/>
      <c r="N702" s="510"/>
      <c r="O702" s="510"/>
      <c r="P702" s="548"/>
      <c r="Q702" s="511"/>
    </row>
    <row r="703" spans="1:17" ht="14.4" customHeight="1" x14ac:dyDescent="0.3">
      <c r="A703" s="505" t="s">
        <v>1795</v>
      </c>
      <c r="B703" s="506" t="s">
        <v>1542</v>
      </c>
      <c r="C703" s="506" t="s">
        <v>1543</v>
      </c>
      <c r="D703" s="506" t="s">
        <v>1558</v>
      </c>
      <c r="E703" s="506" t="s">
        <v>1559</v>
      </c>
      <c r="F703" s="510"/>
      <c r="G703" s="510"/>
      <c r="H703" s="510"/>
      <c r="I703" s="510"/>
      <c r="J703" s="510">
        <v>1</v>
      </c>
      <c r="K703" s="510">
        <v>843</v>
      </c>
      <c r="L703" s="510">
        <v>1</v>
      </c>
      <c r="M703" s="510">
        <v>843</v>
      </c>
      <c r="N703" s="510"/>
      <c r="O703" s="510"/>
      <c r="P703" s="548"/>
      <c r="Q703" s="511"/>
    </row>
    <row r="704" spans="1:17" ht="14.4" customHeight="1" x14ac:dyDescent="0.3">
      <c r="A704" s="505" t="s">
        <v>1795</v>
      </c>
      <c r="B704" s="506" t="s">
        <v>1542</v>
      </c>
      <c r="C704" s="506" t="s">
        <v>1543</v>
      </c>
      <c r="D704" s="506" t="s">
        <v>1558</v>
      </c>
      <c r="E704" s="506" t="s">
        <v>1560</v>
      </c>
      <c r="F704" s="510">
        <v>2</v>
      </c>
      <c r="G704" s="510">
        <v>1684</v>
      </c>
      <c r="H704" s="510"/>
      <c r="I704" s="510">
        <v>842</v>
      </c>
      <c r="J704" s="510"/>
      <c r="K704" s="510"/>
      <c r="L704" s="510"/>
      <c r="M704" s="510"/>
      <c r="N704" s="510"/>
      <c r="O704" s="510"/>
      <c r="P704" s="548"/>
      <c r="Q704" s="511"/>
    </row>
    <row r="705" spans="1:17" ht="14.4" customHeight="1" x14ac:dyDescent="0.3">
      <c r="A705" s="505" t="s">
        <v>1795</v>
      </c>
      <c r="B705" s="506" t="s">
        <v>1542</v>
      </c>
      <c r="C705" s="506" t="s">
        <v>1543</v>
      </c>
      <c r="D705" s="506" t="s">
        <v>1570</v>
      </c>
      <c r="E705" s="506" t="s">
        <v>1571</v>
      </c>
      <c r="F705" s="510">
        <v>1</v>
      </c>
      <c r="G705" s="510">
        <v>168</v>
      </c>
      <c r="H705" s="510"/>
      <c r="I705" s="510">
        <v>168</v>
      </c>
      <c r="J705" s="510"/>
      <c r="K705" s="510"/>
      <c r="L705" s="510"/>
      <c r="M705" s="510"/>
      <c r="N705" s="510"/>
      <c r="O705" s="510"/>
      <c r="P705" s="548"/>
      <c r="Q705" s="511"/>
    </row>
    <row r="706" spans="1:17" ht="14.4" customHeight="1" x14ac:dyDescent="0.3">
      <c r="A706" s="505" t="s">
        <v>1795</v>
      </c>
      <c r="B706" s="506" t="s">
        <v>1542</v>
      </c>
      <c r="C706" s="506" t="s">
        <v>1543</v>
      </c>
      <c r="D706" s="506" t="s">
        <v>1576</v>
      </c>
      <c r="E706" s="506" t="s">
        <v>1577</v>
      </c>
      <c r="F706" s="510">
        <v>1</v>
      </c>
      <c r="G706" s="510">
        <v>352</v>
      </c>
      <c r="H706" s="510"/>
      <c r="I706" s="510">
        <v>352</v>
      </c>
      <c r="J706" s="510"/>
      <c r="K706" s="510"/>
      <c r="L706" s="510"/>
      <c r="M706" s="510"/>
      <c r="N706" s="510"/>
      <c r="O706" s="510"/>
      <c r="P706" s="548"/>
      <c r="Q706" s="511"/>
    </row>
    <row r="707" spans="1:17" ht="14.4" customHeight="1" x14ac:dyDescent="0.3">
      <c r="A707" s="505" t="s">
        <v>1795</v>
      </c>
      <c r="B707" s="506" t="s">
        <v>1542</v>
      </c>
      <c r="C707" s="506" t="s">
        <v>1543</v>
      </c>
      <c r="D707" s="506" t="s">
        <v>1576</v>
      </c>
      <c r="E707" s="506" t="s">
        <v>1578</v>
      </c>
      <c r="F707" s="510">
        <v>1</v>
      </c>
      <c r="G707" s="510">
        <v>352</v>
      </c>
      <c r="H707" s="510"/>
      <c r="I707" s="510">
        <v>352</v>
      </c>
      <c r="J707" s="510"/>
      <c r="K707" s="510"/>
      <c r="L707" s="510"/>
      <c r="M707" s="510"/>
      <c r="N707" s="510"/>
      <c r="O707" s="510"/>
      <c r="P707" s="548"/>
      <c r="Q707" s="511"/>
    </row>
    <row r="708" spans="1:17" ht="14.4" customHeight="1" x14ac:dyDescent="0.3">
      <c r="A708" s="505" t="s">
        <v>1795</v>
      </c>
      <c r="B708" s="506" t="s">
        <v>1542</v>
      </c>
      <c r="C708" s="506" t="s">
        <v>1543</v>
      </c>
      <c r="D708" s="506" t="s">
        <v>1586</v>
      </c>
      <c r="E708" s="506" t="s">
        <v>1587</v>
      </c>
      <c r="F708" s="510">
        <v>1</v>
      </c>
      <c r="G708" s="510">
        <v>549</v>
      </c>
      <c r="H708" s="510"/>
      <c r="I708" s="510">
        <v>549</v>
      </c>
      <c r="J708" s="510"/>
      <c r="K708" s="510"/>
      <c r="L708" s="510"/>
      <c r="M708" s="510"/>
      <c r="N708" s="510"/>
      <c r="O708" s="510"/>
      <c r="P708" s="548"/>
      <c r="Q708" s="511"/>
    </row>
    <row r="709" spans="1:17" ht="14.4" customHeight="1" x14ac:dyDescent="0.3">
      <c r="A709" s="505" t="s">
        <v>1795</v>
      </c>
      <c r="B709" s="506" t="s">
        <v>1542</v>
      </c>
      <c r="C709" s="506" t="s">
        <v>1543</v>
      </c>
      <c r="D709" s="506" t="s">
        <v>1598</v>
      </c>
      <c r="E709" s="506" t="s">
        <v>1599</v>
      </c>
      <c r="F709" s="510">
        <v>4</v>
      </c>
      <c r="G709" s="510">
        <v>2052</v>
      </c>
      <c r="H709" s="510"/>
      <c r="I709" s="510">
        <v>513</v>
      </c>
      <c r="J709" s="510"/>
      <c r="K709" s="510"/>
      <c r="L709" s="510"/>
      <c r="M709" s="510"/>
      <c r="N709" s="510"/>
      <c r="O709" s="510"/>
      <c r="P709" s="548"/>
      <c r="Q709" s="511"/>
    </row>
    <row r="710" spans="1:17" ht="14.4" customHeight="1" x14ac:dyDescent="0.3">
      <c r="A710" s="505" t="s">
        <v>1795</v>
      </c>
      <c r="B710" s="506" t="s">
        <v>1542</v>
      </c>
      <c r="C710" s="506" t="s">
        <v>1543</v>
      </c>
      <c r="D710" s="506" t="s">
        <v>1601</v>
      </c>
      <c r="E710" s="506" t="s">
        <v>1603</v>
      </c>
      <c r="F710" s="510">
        <v>4</v>
      </c>
      <c r="G710" s="510">
        <v>1692</v>
      </c>
      <c r="H710" s="510"/>
      <c r="I710" s="510">
        <v>423</v>
      </c>
      <c r="J710" s="510"/>
      <c r="K710" s="510"/>
      <c r="L710" s="510"/>
      <c r="M710" s="510"/>
      <c r="N710" s="510"/>
      <c r="O710" s="510"/>
      <c r="P710" s="548"/>
      <c r="Q710" s="511"/>
    </row>
    <row r="711" spans="1:17" ht="14.4" customHeight="1" x14ac:dyDescent="0.3">
      <c r="A711" s="505" t="s">
        <v>1795</v>
      </c>
      <c r="B711" s="506" t="s">
        <v>1542</v>
      </c>
      <c r="C711" s="506" t="s">
        <v>1543</v>
      </c>
      <c r="D711" s="506" t="s">
        <v>1604</v>
      </c>
      <c r="E711" s="506" t="s">
        <v>1606</v>
      </c>
      <c r="F711" s="510">
        <v>1</v>
      </c>
      <c r="G711" s="510">
        <v>349</v>
      </c>
      <c r="H711" s="510"/>
      <c r="I711" s="510">
        <v>349</v>
      </c>
      <c r="J711" s="510"/>
      <c r="K711" s="510"/>
      <c r="L711" s="510"/>
      <c r="M711" s="510"/>
      <c r="N711" s="510"/>
      <c r="O711" s="510"/>
      <c r="P711" s="548"/>
      <c r="Q711" s="511"/>
    </row>
    <row r="712" spans="1:17" ht="14.4" customHeight="1" x14ac:dyDescent="0.3">
      <c r="A712" s="505" t="s">
        <v>1795</v>
      </c>
      <c r="B712" s="506" t="s">
        <v>1542</v>
      </c>
      <c r="C712" s="506" t="s">
        <v>1543</v>
      </c>
      <c r="D712" s="506" t="s">
        <v>1607</v>
      </c>
      <c r="E712" s="506" t="s">
        <v>1608</v>
      </c>
      <c r="F712" s="510">
        <v>1</v>
      </c>
      <c r="G712" s="510">
        <v>221</v>
      </c>
      <c r="H712" s="510"/>
      <c r="I712" s="510">
        <v>221</v>
      </c>
      <c r="J712" s="510"/>
      <c r="K712" s="510"/>
      <c r="L712" s="510"/>
      <c r="M712" s="510"/>
      <c r="N712" s="510"/>
      <c r="O712" s="510"/>
      <c r="P712" s="548"/>
      <c r="Q712" s="511"/>
    </row>
    <row r="713" spans="1:17" ht="14.4" customHeight="1" x14ac:dyDescent="0.3">
      <c r="A713" s="505" t="s">
        <v>1795</v>
      </c>
      <c r="B713" s="506" t="s">
        <v>1542</v>
      </c>
      <c r="C713" s="506" t="s">
        <v>1543</v>
      </c>
      <c r="D713" s="506" t="s">
        <v>1609</v>
      </c>
      <c r="E713" s="506" t="s">
        <v>1610</v>
      </c>
      <c r="F713" s="510"/>
      <c r="G713" s="510"/>
      <c r="H713" s="510"/>
      <c r="I713" s="510"/>
      <c r="J713" s="510"/>
      <c r="K713" s="510"/>
      <c r="L713" s="510"/>
      <c r="M713" s="510"/>
      <c r="N713" s="510">
        <v>3</v>
      </c>
      <c r="O713" s="510">
        <v>1527</v>
      </c>
      <c r="P713" s="548"/>
      <c r="Q713" s="511">
        <v>509</v>
      </c>
    </row>
    <row r="714" spans="1:17" ht="14.4" customHeight="1" x14ac:dyDescent="0.3">
      <c r="A714" s="505" t="s">
        <v>1795</v>
      </c>
      <c r="B714" s="506" t="s">
        <v>1542</v>
      </c>
      <c r="C714" s="506" t="s">
        <v>1543</v>
      </c>
      <c r="D714" s="506" t="s">
        <v>1615</v>
      </c>
      <c r="E714" s="506" t="s">
        <v>1616</v>
      </c>
      <c r="F714" s="510">
        <v>1</v>
      </c>
      <c r="G714" s="510">
        <v>111</v>
      </c>
      <c r="H714" s="510"/>
      <c r="I714" s="510">
        <v>111</v>
      </c>
      <c r="J714" s="510"/>
      <c r="K714" s="510"/>
      <c r="L714" s="510"/>
      <c r="M714" s="510"/>
      <c r="N714" s="510"/>
      <c r="O714" s="510"/>
      <c r="P714" s="548"/>
      <c r="Q714" s="511"/>
    </row>
    <row r="715" spans="1:17" ht="14.4" customHeight="1" x14ac:dyDescent="0.3">
      <c r="A715" s="505" t="s">
        <v>1795</v>
      </c>
      <c r="B715" s="506" t="s">
        <v>1542</v>
      </c>
      <c r="C715" s="506" t="s">
        <v>1543</v>
      </c>
      <c r="D715" s="506" t="s">
        <v>1630</v>
      </c>
      <c r="E715" s="506" t="s">
        <v>1631</v>
      </c>
      <c r="F715" s="510"/>
      <c r="G715" s="510"/>
      <c r="H715" s="510"/>
      <c r="I715" s="510"/>
      <c r="J715" s="510"/>
      <c r="K715" s="510"/>
      <c r="L715" s="510"/>
      <c r="M715" s="510"/>
      <c r="N715" s="510">
        <v>51</v>
      </c>
      <c r="O715" s="510">
        <v>17850</v>
      </c>
      <c r="P715" s="548"/>
      <c r="Q715" s="511">
        <v>350</v>
      </c>
    </row>
    <row r="716" spans="1:17" ht="14.4" customHeight="1" x14ac:dyDescent="0.3">
      <c r="A716" s="505" t="s">
        <v>1795</v>
      </c>
      <c r="B716" s="506" t="s">
        <v>1542</v>
      </c>
      <c r="C716" s="506" t="s">
        <v>1543</v>
      </c>
      <c r="D716" s="506" t="s">
        <v>1641</v>
      </c>
      <c r="E716" s="506" t="s">
        <v>1643</v>
      </c>
      <c r="F716" s="510">
        <v>1</v>
      </c>
      <c r="G716" s="510">
        <v>209</v>
      </c>
      <c r="H716" s="510"/>
      <c r="I716" s="510">
        <v>209</v>
      </c>
      <c r="J716" s="510"/>
      <c r="K716" s="510"/>
      <c r="L716" s="510"/>
      <c r="M716" s="510"/>
      <c r="N716" s="510"/>
      <c r="O716" s="510"/>
      <c r="P716" s="548"/>
      <c r="Q716" s="511"/>
    </row>
    <row r="717" spans="1:17" ht="14.4" customHeight="1" x14ac:dyDescent="0.3">
      <c r="A717" s="505" t="s">
        <v>1795</v>
      </c>
      <c r="B717" s="506" t="s">
        <v>1542</v>
      </c>
      <c r="C717" s="506" t="s">
        <v>1543</v>
      </c>
      <c r="D717" s="506" t="s">
        <v>1644</v>
      </c>
      <c r="E717" s="506" t="s">
        <v>1645</v>
      </c>
      <c r="F717" s="510">
        <v>1</v>
      </c>
      <c r="G717" s="510">
        <v>40</v>
      </c>
      <c r="H717" s="510"/>
      <c r="I717" s="510">
        <v>40</v>
      </c>
      <c r="J717" s="510"/>
      <c r="K717" s="510"/>
      <c r="L717" s="510"/>
      <c r="M717" s="510"/>
      <c r="N717" s="510"/>
      <c r="O717" s="510"/>
      <c r="P717" s="548"/>
      <c r="Q717" s="511"/>
    </row>
    <row r="718" spans="1:17" ht="14.4" customHeight="1" x14ac:dyDescent="0.3">
      <c r="A718" s="505" t="s">
        <v>1795</v>
      </c>
      <c r="B718" s="506" t="s">
        <v>1542</v>
      </c>
      <c r="C718" s="506" t="s">
        <v>1543</v>
      </c>
      <c r="D718" s="506" t="s">
        <v>1650</v>
      </c>
      <c r="E718" s="506" t="s">
        <v>1651</v>
      </c>
      <c r="F718" s="510">
        <v>1</v>
      </c>
      <c r="G718" s="510">
        <v>171</v>
      </c>
      <c r="H718" s="510"/>
      <c r="I718" s="510">
        <v>171</v>
      </c>
      <c r="J718" s="510"/>
      <c r="K718" s="510"/>
      <c r="L718" s="510"/>
      <c r="M718" s="510"/>
      <c r="N718" s="510"/>
      <c r="O718" s="510"/>
      <c r="P718" s="548"/>
      <c r="Q718" s="511"/>
    </row>
    <row r="719" spans="1:17" ht="14.4" customHeight="1" x14ac:dyDescent="0.3">
      <c r="A719" s="505" t="s">
        <v>1795</v>
      </c>
      <c r="B719" s="506" t="s">
        <v>1542</v>
      </c>
      <c r="C719" s="506" t="s">
        <v>1543</v>
      </c>
      <c r="D719" s="506" t="s">
        <v>1650</v>
      </c>
      <c r="E719" s="506" t="s">
        <v>1652</v>
      </c>
      <c r="F719" s="510"/>
      <c r="G719" s="510"/>
      <c r="H719" s="510"/>
      <c r="I719" s="510"/>
      <c r="J719" s="510"/>
      <c r="K719" s="510"/>
      <c r="L719" s="510"/>
      <c r="M719" s="510"/>
      <c r="N719" s="510">
        <v>1</v>
      </c>
      <c r="O719" s="510">
        <v>171</v>
      </c>
      <c r="P719" s="548"/>
      <c r="Q719" s="511">
        <v>171</v>
      </c>
    </row>
    <row r="720" spans="1:17" ht="14.4" customHeight="1" x14ac:dyDescent="0.3">
      <c r="A720" s="505" t="s">
        <v>1795</v>
      </c>
      <c r="B720" s="506" t="s">
        <v>1542</v>
      </c>
      <c r="C720" s="506" t="s">
        <v>1543</v>
      </c>
      <c r="D720" s="506" t="s">
        <v>1662</v>
      </c>
      <c r="E720" s="506" t="s">
        <v>1663</v>
      </c>
      <c r="F720" s="510">
        <v>1</v>
      </c>
      <c r="G720" s="510">
        <v>174</v>
      </c>
      <c r="H720" s="510"/>
      <c r="I720" s="510">
        <v>174</v>
      </c>
      <c r="J720" s="510"/>
      <c r="K720" s="510"/>
      <c r="L720" s="510"/>
      <c r="M720" s="510"/>
      <c r="N720" s="510"/>
      <c r="O720" s="510"/>
      <c r="P720" s="548"/>
      <c r="Q720" s="511"/>
    </row>
    <row r="721" spans="1:17" ht="14.4" customHeight="1" x14ac:dyDescent="0.3">
      <c r="A721" s="505" t="s">
        <v>1795</v>
      </c>
      <c r="B721" s="506" t="s">
        <v>1542</v>
      </c>
      <c r="C721" s="506" t="s">
        <v>1543</v>
      </c>
      <c r="D721" s="506" t="s">
        <v>1665</v>
      </c>
      <c r="E721" s="506" t="s">
        <v>1666</v>
      </c>
      <c r="F721" s="510"/>
      <c r="G721" s="510"/>
      <c r="H721" s="510"/>
      <c r="I721" s="510"/>
      <c r="J721" s="510">
        <v>4</v>
      </c>
      <c r="K721" s="510">
        <v>1604</v>
      </c>
      <c r="L721" s="510">
        <v>1</v>
      </c>
      <c r="M721" s="510">
        <v>401</v>
      </c>
      <c r="N721" s="510">
        <v>4</v>
      </c>
      <c r="O721" s="510">
        <v>1604</v>
      </c>
      <c r="P721" s="548">
        <v>1</v>
      </c>
      <c r="Q721" s="511">
        <v>401</v>
      </c>
    </row>
    <row r="722" spans="1:17" ht="14.4" customHeight="1" x14ac:dyDescent="0.3">
      <c r="A722" s="505" t="s">
        <v>1795</v>
      </c>
      <c r="B722" s="506" t="s">
        <v>1542</v>
      </c>
      <c r="C722" s="506" t="s">
        <v>1543</v>
      </c>
      <c r="D722" s="506" t="s">
        <v>1682</v>
      </c>
      <c r="E722" s="506" t="s">
        <v>1684</v>
      </c>
      <c r="F722" s="510">
        <v>1</v>
      </c>
      <c r="G722" s="510">
        <v>477</v>
      </c>
      <c r="H722" s="510"/>
      <c r="I722" s="510">
        <v>477</v>
      </c>
      <c r="J722" s="510"/>
      <c r="K722" s="510"/>
      <c r="L722" s="510"/>
      <c r="M722" s="510"/>
      <c r="N722" s="510"/>
      <c r="O722" s="510"/>
      <c r="P722" s="548"/>
      <c r="Q722" s="511"/>
    </row>
    <row r="723" spans="1:17" ht="14.4" customHeight="1" x14ac:dyDescent="0.3">
      <c r="A723" s="505" t="s">
        <v>1795</v>
      </c>
      <c r="B723" s="506" t="s">
        <v>1542</v>
      </c>
      <c r="C723" s="506" t="s">
        <v>1543</v>
      </c>
      <c r="D723" s="506" t="s">
        <v>1685</v>
      </c>
      <c r="E723" s="506" t="s">
        <v>1686</v>
      </c>
      <c r="F723" s="510">
        <v>4</v>
      </c>
      <c r="G723" s="510">
        <v>1164</v>
      </c>
      <c r="H723" s="510"/>
      <c r="I723" s="510">
        <v>291</v>
      </c>
      <c r="J723" s="510"/>
      <c r="K723" s="510"/>
      <c r="L723" s="510"/>
      <c r="M723" s="510"/>
      <c r="N723" s="510"/>
      <c r="O723" s="510"/>
      <c r="P723" s="548"/>
      <c r="Q723" s="511"/>
    </row>
    <row r="724" spans="1:17" ht="14.4" customHeight="1" x14ac:dyDescent="0.3">
      <c r="A724" s="505" t="s">
        <v>1795</v>
      </c>
      <c r="B724" s="506" t="s">
        <v>1542</v>
      </c>
      <c r="C724" s="506" t="s">
        <v>1543</v>
      </c>
      <c r="D724" s="506" t="s">
        <v>1698</v>
      </c>
      <c r="E724" s="506" t="s">
        <v>1699</v>
      </c>
      <c r="F724" s="510"/>
      <c r="G724" s="510"/>
      <c r="H724" s="510"/>
      <c r="I724" s="510"/>
      <c r="J724" s="510">
        <v>1</v>
      </c>
      <c r="K724" s="510">
        <v>574</v>
      </c>
      <c r="L724" s="510">
        <v>1</v>
      </c>
      <c r="M724" s="510">
        <v>574</v>
      </c>
      <c r="N724" s="510">
        <v>1</v>
      </c>
      <c r="O724" s="510">
        <v>574</v>
      </c>
      <c r="P724" s="548">
        <v>1</v>
      </c>
      <c r="Q724" s="511">
        <v>574</v>
      </c>
    </row>
    <row r="725" spans="1:17" ht="14.4" customHeight="1" x14ac:dyDescent="0.3">
      <c r="A725" s="505" t="s">
        <v>1796</v>
      </c>
      <c r="B725" s="506" t="s">
        <v>1542</v>
      </c>
      <c r="C725" s="506" t="s">
        <v>1543</v>
      </c>
      <c r="D725" s="506" t="s">
        <v>1544</v>
      </c>
      <c r="E725" s="506" t="s">
        <v>1545</v>
      </c>
      <c r="F725" s="510">
        <v>1</v>
      </c>
      <c r="G725" s="510">
        <v>1187</v>
      </c>
      <c r="H725" s="510">
        <v>0.80040458530006742</v>
      </c>
      <c r="I725" s="510">
        <v>1187</v>
      </c>
      <c r="J725" s="510">
        <v>1</v>
      </c>
      <c r="K725" s="510">
        <v>1483</v>
      </c>
      <c r="L725" s="510">
        <v>1</v>
      </c>
      <c r="M725" s="510">
        <v>1483</v>
      </c>
      <c r="N725" s="510"/>
      <c r="O725" s="510"/>
      <c r="P725" s="548"/>
      <c r="Q725" s="511"/>
    </row>
    <row r="726" spans="1:17" ht="14.4" customHeight="1" x14ac:dyDescent="0.3">
      <c r="A726" s="505" t="s">
        <v>1796</v>
      </c>
      <c r="B726" s="506" t="s">
        <v>1542</v>
      </c>
      <c r="C726" s="506" t="s">
        <v>1543</v>
      </c>
      <c r="D726" s="506" t="s">
        <v>1558</v>
      </c>
      <c r="E726" s="506" t="s">
        <v>1559</v>
      </c>
      <c r="F726" s="510"/>
      <c r="G726" s="510"/>
      <c r="H726" s="510"/>
      <c r="I726" s="510"/>
      <c r="J726" s="510"/>
      <c r="K726" s="510"/>
      <c r="L726" s="510"/>
      <c r="M726" s="510"/>
      <c r="N726" s="510">
        <v>2</v>
      </c>
      <c r="O726" s="510">
        <v>1686</v>
      </c>
      <c r="P726" s="548"/>
      <c r="Q726" s="511">
        <v>843</v>
      </c>
    </row>
    <row r="727" spans="1:17" ht="14.4" customHeight="1" x14ac:dyDescent="0.3">
      <c r="A727" s="505" t="s">
        <v>1796</v>
      </c>
      <c r="B727" s="506" t="s">
        <v>1542</v>
      </c>
      <c r="C727" s="506" t="s">
        <v>1543</v>
      </c>
      <c r="D727" s="506" t="s">
        <v>1558</v>
      </c>
      <c r="E727" s="506" t="s">
        <v>1560</v>
      </c>
      <c r="F727" s="510">
        <v>5</v>
      </c>
      <c r="G727" s="510">
        <v>4210</v>
      </c>
      <c r="H727" s="510">
        <v>4.9940688018979831</v>
      </c>
      <c r="I727" s="510">
        <v>842</v>
      </c>
      <c r="J727" s="510">
        <v>1</v>
      </c>
      <c r="K727" s="510">
        <v>843</v>
      </c>
      <c r="L727" s="510">
        <v>1</v>
      </c>
      <c r="M727" s="510">
        <v>843</v>
      </c>
      <c r="N727" s="510"/>
      <c r="O727" s="510"/>
      <c r="P727" s="548"/>
      <c r="Q727" s="511"/>
    </row>
    <row r="728" spans="1:17" ht="14.4" customHeight="1" x14ac:dyDescent="0.3">
      <c r="A728" s="505" t="s">
        <v>1796</v>
      </c>
      <c r="B728" s="506" t="s">
        <v>1542</v>
      </c>
      <c r="C728" s="506" t="s">
        <v>1543</v>
      </c>
      <c r="D728" s="506" t="s">
        <v>1564</v>
      </c>
      <c r="E728" s="506" t="s">
        <v>1565</v>
      </c>
      <c r="F728" s="510">
        <v>1</v>
      </c>
      <c r="G728" s="510">
        <v>813</v>
      </c>
      <c r="H728" s="510"/>
      <c r="I728" s="510">
        <v>813</v>
      </c>
      <c r="J728" s="510"/>
      <c r="K728" s="510"/>
      <c r="L728" s="510"/>
      <c r="M728" s="510"/>
      <c r="N728" s="510"/>
      <c r="O728" s="510"/>
      <c r="P728" s="548"/>
      <c r="Q728" s="511"/>
    </row>
    <row r="729" spans="1:17" ht="14.4" customHeight="1" x14ac:dyDescent="0.3">
      <c r="A729" s="505" t="s">
        <v>1796</v>
      </c>
      <c r="B729" s="506" t="s">
        <v>1542</v>
      </c>
      <c r="C729" s="506" t="s">
        <v>1543</v>
      </c>
      <c r="D729" s="506" t="s">
        <v>1567</v>
      </c>
      <c r="E729" s="506" t="s">
        <v>1568</v>
      </c>
      <c r="F729" s="510">
        <v>1</v>
      </c>
      <c r="G729" s="510">
        <v>813</v>
      </c>
      <c r="H729" s="510"/>
      <c r="I729" s="510">
        <v>813</v>
      </c>
      <c r="J729" s="510"/>
      <c r="K729" s="510"/>
      <c r="L729" s="510"/>
      <c r="M729" s="510"/>
      <c r="N729" s="510"/>
      <c r="O729" s="510"/>
      <c r="P729" s="548"/>
      <c r="Q729" s="511"/>
    </row>
    <row r="730" spans="1:17" ht="14.4" customHeight="1" x14ac:dyDescent="0.3">
      <c r="A730" s="505" t="s">
        <v>1796</v>
      </c>
      <c r="B730" s="506" t="s">
        <v>1542</v>
      </c>
      <c r="C730" s="506" t="s">
        <v>1543</v>
      </c>
      <c r="D730" s="506" t="s">
        <v>1570</v>
      </c>
      <c r="E730" s="506" t="s">
        <v>1571</v>
      </c>
      <c r="F730" s="510">
        <v>1</v>
      </c>
      <c r="G730" s="510">
        <v>168</v>
      </c>
      <c r="H730" s="510">
        <v>1</v>
      </c>
      <c r="I730" s="510">
        <v>168</v>
      </c>
      <c r="J730" s="510">
        <v>1</v>
      </c>
      <c r="K730" s="510">
        <v>168</v>
      </c>
      <c r="L730" s="510">
        <v>1</v>
      </c>
      <c r="M730" s="510">
        <v>168</v>
      </c>
      <c r="N730" s="510"/>
      <c r="O730" s="510"/>
      <c r="P730" s="548"/>
      <c r="Q730" s="511"/>
    </row>
    <row r="731" spans="1:17" ht="14.4" customHeight="1" x14ac:dyDescent="0.3">
      <c r="A731" s="505" t="s">
        <v>1796</v>
      </c>
      <c r="B731" s="506" t="s">
        <v>1542</v>
      </c>
      <c r="C731" s="506" t="s">
        <v>1543</v>
      </c>
      <c r="D731" s="506" t="s">
        <v>1573</v>
      </c>
      <c r="E731" s="506" t="s">
        <v>1574</v>
      </c>
      <c r="F731" s="510">
        <v>1</v>
      </c>
      <c r="G731" s="510">
        <v>174</v>
      </c>
      <c r="H731" s="510"/>
      <c r="I731" s="510">
        <v>174</v>
      </c>
      <c r="J731" s="510"/>
      <c r="K731" s="510"/>
      <c r="L731" s="510"/>
      <c r="M731" s="510"/>
      <c r="N731" s="510"/>
      <c r="O731" s="510"/>
      <c r="P731" s="548"/>
      <c r="Q731" s="511"/>
    </row>
    <row r="732" spans="1:17" ht="14.4" customHeight="1" x14ac:dyDescent="0.3">
      <c r="A732" s="505" t="s">
        <v>1796</v>
      </c>
      <c r="B732" s="506" t="s">
        <v>1542</v>
      </c>
      <c r="C732" s="506" t="s">
        <v>1543</v>
      </c>
      <c r="D732" s="506" t="s">
        <v>1576</v>
      </c>
      <c r="E732" s="506" t="s">
        <v>1577</v>
      </c>
      <c r="F732" s="510">
        <v>1</v>
      </c>
      <c r="G732" s="510">
        <v>352</v>
      </c>
      <c r="H732" s="510"/>
      <c r="I732" s="510">
        <v>352</v>
      </c>
      <c r="J732" s="510"/>
      <c r="K732" s="510"/>
      <c r="L732" s="510"/>
      <c r="M732" s="510"/>
      <c r="N732" s="510"/>
      <c r="O732" s="510"/>
      <c r="P732" s="548"/>
      <c r="Q732" s="511"/>
    </row>
    <row r="733" spans="1:17" ht="14.4" customHeight="1" x14ac:dyDescent="0.3">
      <c r="A733" s="505" t="s">
        <v>1796</v>
      </c>
      <c r="B733" s="506" t="s">
        <v>1542</v>
      </c>
      <c r="C733" s="506" t="s">
        <v>1543</v>
      </c>
      <c r="D733" s="506" t="s">
        <v>1586</v>
      </c>
      <c r="E733" s="506" t="s">
        <v>1587</v>
      </c>
      <c r="F733" s="510">
        <v>2</v>
      </c>
      <c r="G733" s="510">
        <v>1098</v>
      </c>
      <c r="H733" s="510"/>
      <c r="I733" s="510">
        <v>549</v>
      </c>
      <c r="J733" s="510"/>
      <c r="K733" s="510"/>
      <c r="L733" s="510"/>
      <c r="M733" s="510"/>
      <c r="N733" s="510"/>
      <c r="O733" s="510"/>
      <c r="P733" s="548"/>
      <c r="Q733" s="511"/>
    </row>
    <row r="734" spans="1:17" ht="14.4" customHeight="1" x14ac:dyDescent="0.3">
      <c r="A734" s="505" t="s">
        <v>1796</v>
      </c>
      <c r="B734" s="506" t="s">
        <v>1542</v>
      </c>
      <c r="C734" s="506" t="s">
        <v>1543</v>
      </c>
      <c r="D734" s="506" t="s">
        <v>1589</v>
      </c>
      <c r="E734" s="506" t="s">
        <v>1590</v>
      </c>
      <c r="F734" s="510">
        <v>1</v>
      </c>
      <c r="G734" s="510">
        <v>654</v>
      </c>
      <c r="H734" s="510"/>
      <c r="I734" s="510">
        <v>654</v>
      </c>
      <c r="J734" s="510"/>
      <c r="K734" s="510"/>
      <c r="L734" s="510"/>
      <c r="M734" s="510"/>
      <c r="N734" s="510"/>
      <c r="O734" s="510"/>
      <c r="P734" s="548"/>
      <c r="Q734" s="511"/>
    </row>
    <row r="735" spans="1:17" ht="14.4" customHeight="1" x14ac:dyDescent="0.3">
      <c r="A735" s="505" t="s">
        <v>1796</v>
      </c>
      <c r="B735" s="506" t="s">
        <v>1542</v>
      </c>
      <c r="C735" s="506" t="s">
        <v>1543</v>
      </c>
      <c r="D735" s="506" t="s">
        <v>1592</v>
      </c>
      <c r="E735" s="506" t="s">
        <v>1594</v>
      </c>
      <c r="F735" s="510">
        <v>1</v>
      </c>
      <c r="G735" s="510">
        <v>654</v>
      </c>
      <c r="H735" s="510"/>
      <c r="I735" s="510">
        <v>654</v>
      </c>
      <c r="J735" s="510"/>
      <c r="K735" s="510"/>
      <c r="L735" s="510"/>
      <c r="M735" s="510"/>
      <c r="N735" s="510"/>
      <c r="O735" s="510"/>
      <c r="P735" s="548"/>
      <c r="Q735" s="511"/>
    </row>
    <row r="736" spans="1:17" ht="14.4" customHeight="1" x14ac:dyDescent="0.3">
      <c r="A736" s="505" t="s">
        <v>1796</v>
      </c>
      <c r="B736" s="506" t="s">
        <v>1542</v>
      </c>
      <c r="C736" s="506" t="s">
        <v>1543</v>
      </c>
      <c r="D736" s="506" t="s">
        <v>1598</v>
      </c>
      <c r="E736" s="506" t="s">
        <v>1599</v>
      </c>
      <c r="F736" s="510">
        <v>1</v>
      </c>
      <c r="G736" s="510">
        <v>513</v>
      </c>
      <c r="H736" s="510"/>
      <c r="I736" s="510">
        <v>513</v>
      </c>
      <c r="J736" s="510"/>
      <c r="K736" s="510"/>
      <c r="L736" s="510"/>
      <c r="M736" s="510"/>
      <c r="N736" s="510"/>
      <c r="O736" s="510"/>
      <c r="P736" s="548"/>
      <c r="Q736" s="511"/>
    </row>
    <row r="737" spans="1:17" ht="14.4" customHeight="1" x14ac:dyDescent="0.3">
      <c r="A737" s="505" t="s">
        <v>1796</v>
      </c>
      <c r="B737" s="506" t="s">
        <v>1542</v>
      </c>
      <c r="C737" s="506" t="s">
        <v>1543</v>
      </c>
      <c r="D737" s="506" t="s">
        <v>1601</v>
      </c>
      <c r="E737" s="506" t="s">
        <v>1603</v>
      </c>
      <c r="F737" s="510">
        <v>1</v>
      </c>
      <c r="G737" s="510">
        <v>423</v>
      </c>
      <c r="H737" s="510"/>
      <c r="I737" s="510">
        <v>423</v>
      </c>
      <c r="J737" s="510"/>
      <c r="K737" s="510"/>
      <c r="L737" s="510"/>
      <c r="M737" s="510"/>
      <c r="N737" s="510"/>
      <c r="O737" s="510"/>
      <c r="P737" s="548"/>
      <c r="Q737" s="511"/>
    </row>
    <row r="738" spans="1:17" ht="14.4" customHeight="1" x14ac:dyDescent="0.3">
      <c r="A738" s="505" t="s">
        <v>1796</v>
      </c>
      <c r="B738" s="506" t="s">
        <v>1542</v>
      </c>
      <c r="C738" s="506" t="s">
        <v>1543</v>
      </c>
      <c r="D738" s="506" t="s">
        <v>1604</v>
      </c>
      <c r="E738" s="506" t="s">
        <v>1606</v>
      </c>
      <c r="F738" s="510">
        <v>2</v>
      </c>
      <c r="G738" s="510">
        <v>698</v>
      </c>
      <c r="H738" s="510"/>
      <c r="I738" s="510">
        <v>349</v>
      </c>
      <c r="J738" s="510"/>
      <c r="K738" s="510"/>
      <c r="L738" s="510"/>
      <c r="M738" s="510"/>
      <c r="N738" s="510"/>
      <c r="O738" s="510"/>
      <c r="P738" s="548"/>
      <c r="Q738" s="511"/>
    </row>
    <row r="739" spans="1:17" ht="14.4" customHeight="1" x14ac:dyDescent="0.3">
      <c r="A739" s="505" t="s">
        <v>1796</v>
      </c>
      <c r="B739" s="506" t="s">
        <v>1542</v>
      </c>
      <c r="C739" s="506" t="s">
        <v>1543</v>
      </c>
      <c r="D739" s="506" t="s">
        <v>1615</v>
      </c>
      <c r="E739" s="506" t="s">
        <v>1616</v>
      </c>
      <c r="F739" s="510">
        <v>1</v>
      </c>
      <c r="G739" s="510">
        <v>111</v>
      </c>
      <c r="H739" s="510"/>
      <c r="I739" s="510">
        <v>111</v>
      </c>
      <c r="J739" s="510"/>
      <c r="K739" s="510"/>
      <c r="L739" s="510"/>
      <c r="M739" s="510"/>
      <c r="N739" s="510"/>
      <c r="O739" s="510"/>
      <c r="P739" s="548"/>
      <c r="Q739" s="511"/>
    </row>
    <row r="740" spans="1:17" ht="14.4" customHeight="1" x14ac:dyDescent="0.3">
      <c r="A740" s="505" t="s">
        <v>1796</v>
      </c>
      <c r="B740" s="506" t="s">
        <v>1542</v>
      </c>
      <c r="C740" s="506" t="s">
        <v>1543</v>
      </c>
      <c r="D740" s="506" t="s">
        <v>1619</v>
      </c>
      <c r="E740" s="506" t="s">
        <v>1621</v>
      </c>
      <c r="F740" s="510">
        <v>13</v>
      </c>
      <c r="G740" s="510">
        <v>4056</v>
      </c>
      <c r="H740" s="510"/>
      <c r="I740" s="510">
        <v>312</v>
      </c>
      <c r="J740" s="510"/>
      <c r="K740" s="510"/>
      <c r="L740" s="510"/>
      <c r="M740" s="510"/>
      <c r="N740" s="510"/>
      <c r="O740" s="510"/>
      <c r="P740" s="548"/>
      <c r="Q740" s="511"/>
    </row>
    <row r="741" spans="1:17" ht="14.4" customHeight="1" x14ac:dyDescent="0.3">
      <c r="A741" s="505" t="s">
        <v>1796</v>
      </c>
      <c r="B741" s="506" t="s">
        <v>1542</v>
      </c>
      <c r="C741" s="506" t="s">
        <v>1543</v>
      </c>
      <c r="D741" s="506" t="s">
        <v>1630</v>
      </c>
      <c r="E741" s="506" t="s">
        <v>1631</v>
      </c>
      <c r="F741" s="510">
        <v>5</v>
      </c>
      <c r="G741" s="510">
        <v>1750</v>
      </c>
      <c r="H741" s="510"/>
      <c r="I741" s="510">
        <v>350</v>
      </c>
      <c r="J741" s="510"/>
      <c r="K741" s="510"/>
      <c r="L741" s="510"/>
      <c r="M741" s="510"/>
      <c r="N741" s="510"/>
      <c r="O741" s="510"/>
      <c r="P741" s="548"/>
      <c r="Q741" s="511"/>
    </row>
    <row r="742" spans="1:17" ht="14.4" customHeight="1" x14ac:dyDescent="0.3">
      <c r="A742" s="505" t="s">
        <v>1796</v>
      </c>
      <c r="B742" s="506" t="s">
        <v>1542</v>
      </c>
      <c r="C742" s="506" t="s">
        <v>1543</v>
      </c>
      <c r="D742" s="506" t="s">
        <v>1641</v>
      </c>
      <c r="E742" s="506" t="s">
        <v>1643</v>
      </c>
      <c r="F742" s="510">
        <v>1</v>
      </c>
      <c r="G742" s="510">
        <v>209</v>
      </c>
      <c r="H742" s="510"/>
      <c r="I742" s="510">
        <v>209</v>
      </c>
      <c r="J742" s="510"/>
      <c r="K742" s="510"/>
      <c r="L742" s="510"/>
      <c r="M742" s="510"/>
      <c r="N742" s="510"/>
      <c r="O742" s="510"/>
      <c r="P742" s="548"/>
      <c r="Q742" s="511"/>
    </row>
    <row r="743" spans="1:17" ht="14.4" customHeight="1" x14ac:dyDescent="0.3">
      <c r="A743" s="505" t="s">
        <v>1796</v>
      </c>
      <c r="B743" s="506" t="s">
        <v>1542</v>
      </c>
      <c r="C743" s="506" t="s">
        <v>1543</v>
      </c>
      <c r="D743" s="506" t="s">
        <v>1650</v>
      </c>
      <c r="E743" s="506" t="s">
        <v>1651</v>
      </c>
      <c r="F743" s="510">
        <v>1</v>
      </c>
      <c r="G743" s="510">
        <v>171</v>
      </c>
      <c r="H743" s="510"/>
      <c r="I743" s="510">
        <v>171</v>
      </c>
      <c r="J743" s="510"/>
      <c r="K743" s="510"/>
      <c r="L743" s="510"/>
      <c r="M743" s="510"/>
      <c r="N743" s="510"/>
      <c r="O743" s="510"/>
      <c r="P743" s="548"/>
      <c r="Q743" s="511"/>
    </row>
    <row r="744" spans="1:17" ht="14.4" customHeight="1" x14ac:dyDescent="0.3">
      <c r="A744" s="505" t="s">
        <v>1796</v>
      </c>
      <c r="B744" s="506" t="s">
        <v>1542</v>
      </c>
      <c r="C744" s="506" t="s">
        <v>1543</v>
      </c>
      <c r="D744" s="506" t="s">
        <v>1656</v>
      </c>
      <c r="E744" s="506" t="s">
        <v>1658</v>
      </c>
      <c r="F744" s="510">
        <v>2</v>
      </c>
      <c r="G744" s="510">
        <v>1380</v>
      </c>
      <c r="H744" s="510"/>
      <c r="I744" s="510">
        <v>690</v>
      </c>
      <c r="J744" s="510"/>
      <c r="K744" s="510"/>
      <c r="L744" s="510"/>
      <c r="M744" s="510"/>
      <c r="N744" s="510"/>
      <c r="O744" s="510"/>
      <c r="P744" s="548"/>
      <c r="Q744" s="511"/>
    </row>
    <row r="745" spans="1:17" ht="14.4" customHeight="1" x14ac:dyDescent="0.3">
      <c r="A745" s="505" t="s">
        <v>1796</v>
      </c>
      <c r="B745" s="506" t="s">
        <v>1542</v>
      </c>
      <c r="C745" s="506" t="s">
        <v>1543</v>
      </c>
      <c r="D745" s="506" t="s">
        <v>1662</v>
      </c>
      <c r="E745" s="506" t="s">
        <v>1663</v>
      </c>
      <c r="F745" s="510">
        <v>1</v>
      </c>
      <c r="G745" s="510">
        <v>174</v>
      </c>
      <c r="H745" s="510"/>
      <c r="I745" s="510">
        <v>174</v>
      </c>
      <c r="J745" s="510"/>
      <c r="K745" s="510"/>
      <c r="L745" s="510"/>
      <c r="M745" s="510"/>
      <c r="N745" s="510"/>
      <c r="O745" s="510"/>
      <c r="P745" s="548"/>
      <c r="Q745" s="511"/>
    </row>
    <row r="746" spans="1:17" ht="14.4" customHeight="1" x14ac:dyDescent="0.3">
      <c r="A746" s="505" t="s">
        <v>1796</v>
      </c>
      <c r="B746" s="506" t="s">
        <v>1542</v>
      </c>
      <c r="C746" s="506" t="s">
        <v>1543</v>
      </c>
      <c r="D746" s="506" t="s">
        <v>1665</v>
      </c>
      <c r="E746" s="506" t="s">
        <v>1666</v>
      </c>
      <c r="F746" s="510">
        <v>4</v>
      </c>
      <c r="G746" s="510">
        <v>1604</v>
      </c>
      <c r="H746" s="510"/>
      <c r="I746" s="510">
        <v>401</v>
      </c>
      <c r="J746" s="510"/>
      <c r="K746" s="510"/>
      <c r="L746" s="510"/>
      <c r="M746" s="510"/>
      <c r="N746" s="510"/>
      <c r="O746" s="510"/>
      <c r="P746" s="548"/>
      <c r="Q746" s="511"/>
    </row>
    <row r="747" spans="1:17" ht="14.4" customHeight="1" x14ac:dyDescent="0.3">
      <c r="A747" s="505" t="s">
        <v>1796</v>
      </c>
      <c r="B747" s="506" t="s">
        <v>1542</v>
      </c>
      <c r="C747" s="506" t="s">
        <v>1543</v>
      </c>
      <c r="D747" s="506" t="s">
        <v>1667</v>
      </c>
      <c r="E747" s="506" t="s">
        <v>1668</v>
      </c>
      <c r="F747" s="510">
        <v>1</v>
      </c>
      <c r="G747" s="510">
        <v>654</v>
      </c>
      <c r="H747" s="510"/>
      <c r="I747" s="510">
        <v>654</v>
      </c>
      <c r="J747" s="510"/>
      <c r="K747" s="510"/>
      <c r="L747" s="510"/>
      <c r="M747" s="510"/>
      <c r="N747" s="510"/>
      <c r="O747" s="510"/>
      <c r="P747" s="548"/>
      <c r="Q747" s="511"/>
    </row>
    <row r="748" spans="1:17" ht="14.4" customHeight="1" x14ac:dyDescent="0.3">
      <c r="A748" s="505" t="s">
        <v>1796</v>
      </c>
      <c r="B748" s="506" t="s">
        <v>1542</v>
      </c>
      <c r="C748" s="506" t="s">
        <v>1543</v>
      </c>
      <c r="D748" s="506" t="s">
        <v>1670</v>
      </c>
      <c r="E748" s="506" t="s">
        <v>1672</v>
      </c>
      <c r="F748" s="510">
        <v>1</v>
      </c>
      <c r="G748" s="510">
        <v>654</v>
      </c>
      <c r="H748" s="510"/>
      <c r="I748" s="510">
        <v>654</v>
      </c>
      <c r="J748" s="510"/>
      <c r="K748" s="510"/>
      <c r="L748" s="510"/>
      <c r="M748" s="510"/>
      <c r="N748" s="510"/>
      <c r="O748" s="510"/>
      <c r="P748" s="548"/>
      <c r="Q748" s="511"/>
    </row>
    <row r="749" spans="1:17" ht="14.4" customHeight="1" x14ac:dyDescent="0.3">
      <c r="A749" s="505" t="s">
        <v>1796</v>
      </c>
      <c r="B749" s="506" t="s">
        <v>1542</v>
      </c>
      <c r="C749" s="506" t="s">
        <v>1543</v>
      </c>
      <c r="D749" s="506" t="s">
        <v>1676</v>
      </c>
      <c r="E749" s="506" t="s">
        <v>1677</v>
      </c>
      <c r="F749" s="510">
        <v>1</v>
      </c>
      <c r="G749" s="510">
        <v>694</v>
      </c>
      <c r="H749" s="510"/>
      <c r="I749" s="510">
        <v>694</v>
      </c>
      <c r="J749" s="510"/>
      <c r="K749" s="510"/>
      <c r="L749" s="510"/>
      <c r="M749" s="510"/>
      <c r="N749" s="510"/>
      <c r="O749" s="510"/>
      <c r="P749" s="548"/>
      <c r="Q749" s="511"/>
    </row>
    <row r="750" spans="1:17" ht="14.4" customHeight="1" x14ac:dyDescent="0.3">
      <c r="A750" s="505" t="s">
        <v>1796</v>
      </c>
      <c r="B750" s="506" t="s">
        <v>1542</v>
      </c>
      <c r="C750" s="506" t="s">
        <v>1543</v>
      </c>
      <c r="D750" s="506" t="s">
        <v>1682</v>
      </c>
      <c r="E750" s="506" t="s">
        <v>1684</v>
      </c>
      <c r="F750" s="510">
        <v>1</v>
      </c>
      <c r="G750" s="510">
        <v>477</v>
      </c>
      <c r="H750" s="510"/>
      <c r="I750" s="510">
        <v>477</v>
      </c>
      <c r="J750" s="510"/>
      <c r="K750" s="510"/>
      <c r="L750" s="510"/>
      <c r="M750" s="510"/>
      <c r="N750" s="510"/>
      <c r="O750" s="510"/>
      <c r="P750" s="548"/>
      <c r="Q750" s="511"/>
    </row>
    <row r="751" spans="1:17" ht="14.4" customHeight="1" x14ac:dyDescent="0.3">
      <c r="A751" s="505" t="s">
        <v>1796</v>
      </c>
      <c r="B751" s="506" t="s">
        <v>1542</v>
      </c>
      <c r="C751" s="506" t="s">
        <v>1543</v>
      </c>
      <c r="D751" s="506" t="s">
        <v>1685</v>
      </c>
      <c r="E751" s="506" t="s">
        <v>1686</v>
      </c>
      <c r="F751" s="510">
        <v>1</v>
      </c>
      <c r="G751" s="510">
        <v>291</v>
      </c>
      <c r="H751" s="510"/>
      <c r="I751" s="510">
        <v>291</v>
      </c>
      <c r="J751" s="510"/>
      <c r="K751" s="510"/>
      <c r="L751" s="510"/>
      <c r="M751" s="510"/>
      <c r="N751" s="510"/>
      <c r="O751" s="510"/>
      <c r="P751" s="548"/>
      <c r="Q751" s="511"/>
    </row>
    <row r="752" spans="1:17" ht="14.4" customHeight="1" x14ac:dyDescent="0.3">
      <c r="A752" s="505" t="s">
        <v>1796</v>
      </c>
      <c r="B752" s="506" t="s">
        <v>1542</v>
      </c>
      <c r="C752" s="506" t="s">
        <v>1543</v>
      </c>
      <c r="D752" s="506" t="s">
        <v>1688</v>
      </c>
      <c r="E752" s="506" t="s">
        <v>1689</v>
      </c>
      <c r="F752" s="510">
        <v>1</v>
      </c>
      <c r="G752" s="510">
        <v>813</v>
      </c>
      <c r="H752" s="510"/>
      <c r="I752" s="510">
        <v>813</v>
      </c>
      <c r="J752" s="510"/>
      <c r="K752" s="510"/>
      <c r="L752" s="510"/>
      <c r="M752" s="510"/>
      <c r="N752" s="510"/>
      <c r="O752" s="510"/>
      <c r="P752" s="548"/>
      <c r="Q752" s="511"/>
    </row>
    <row r="753" spans="1:17" ht="14.4" customHeight="1" x14ac:dyDescent="0.3">
      <c r="A753" s="505" t="s">
        <v>1796</v>
      </c>
      <c r="B753" s="506" t="s">
        <v>1542</v>
      </c>
      <c r="C753" s="506" t="s">
        <v>1543</v>
      </c>
      <c r="D753" s="506" t="s">
        <v>1693</v>
      </c>
      <c r="E753" s="506" t="s">
        <v>1694</v>
      </c>
      <c r="F753" s="510">
        <v>1</v>
      </c>
      <c r="G753" s="510">
        <v>168</v>
      </c>
      <c r="H753" s="510"/>
      <c r="I753" s="510">
        <v>168</v>
      </c>
      <c r="J753" s="510"/>
      <c r="K753" s="510"/>
      <c r="L753" s="510"/>
      <c r="M753" s="510"/>
      <c r="N753" s="510"/>
      <c r="O753" s="510"/>
      <c r="P753" s="548"/>
      <c r="Q753" s="511"/>
    </row>
    <row r="754" spans="1:17" ht="14.4" customHeight="1" x14ac:dyDescent="0.3">
      <c r="A754" s="505" t="s">
        <v>1796</v>
      </c>
      <c r="B754" s="506" t="s">
        <v>1542</v>
      </c>
      <c r="C754" s="506" t="s">
        <v>1543</v>
      </c>
      <c r="D754" s="506" t="s">
        <v>1698</v>
      </c>
      <c r="E754" s="506" t="s">
        <v>1699</v>
      </c>
      <c r="F754" s="510">
        <v>1</v>
      </c>
      <c r="G754" s="510">
        <v>574</v>
      </c>
      <c r="H754" s="510"/>
      <c r="I754" s="510">
        <v>574</v>
      </c>
      <c r="J754" s="510"/>
      <c r="K754" s="510"/>
      <c r="L754" s="510"/>
      <c r="M754" s="510"/>
      <c r="N754" s="510"/>
      <c r="O754" s="510"/>
      <c r="P754" s="548"/>
      <c r="Q754" s="511"/>
    </row>
    <row r="755" spans="1:17" ht="14.4" customHeight="1" x14ac:dyDescent="0.3">
      <c r="A755" s="505" t="s">
        <v>1796</v>
      </c>
      <c r="B755" s="506" t="s">
        <v>1542</v>
      </c>
      <c r="C755" s="506" t="s">
        <v>1543</v>
      </c>
      <c r="D755" s="506" t="s">
        <v>1709</v>
      </c>
      <c r="E755" s="506" t="s">
        <v>1711</v>
      </c>
      <c r="F755" s="510">
        <v>1</v>
      </c>
      <c r="G755" s="510">
        <v>1399</v>
      </c>
      <c r="H755" s="510"/>
      <c r="I755" s="510">
        <v>1399</v>
      </c>
      <c r="J755" s="510"/>
      <c r="K755" s="510"/>
      <c r="L755" s="510"/>
      <c r="M755" s="510"/>
      <c r="N755" s="510"/>
      <c r="O755" s="510"/>
      <c r="P755" s="548"/>
      <c r="Q755" s="511"/>
    </row>
    <row r="756" spans="1:17" ht="14.4" customHeight="1" x14ac:dyDescent="0.3">
      <c r="A756" s="505" t="s">
        <v>1796</v>
      </c>
      <c r="B756" s="506" t="s">
        <v>1542</v>
      </c>
      <c r="C756" s="506" t="s">
        <v>1543</v>
      </c>
      <c r="D756" s="506" t="s">
        <v>1717</v>
      </c>
      <c r="E756" s="506" t="s">
        <v>1718</v>
      </c>
      <c r="F756" s="510">
        <v>1</v>
      </c>
      <c r="G756" s="510">
        <v>813</v>
      </c>
      <c r="H756" s="510"/>
      <c r="I756" s="510">
        <v>813</v>
      </c>
      <c r="J756" s="510"/>
      <c r="K756" s="510"/>
      <c r="L756" s="510"/>
      <c r="M756" s="510"/>
      <c r="N756" s="510"/>
      <c r="O756" s="510"/>
      <c r="P756" s="548"/>
      <c r="Q756" s="511"/>
    </row>
    <row r="757" spans="1:17" ht="14.4" customHeight="1" x14ac:dyDescent="0.3">
      <c r="A757" s="505" t="s">
        <v>1796</v>
      </c>
      <c r="B757" s="506" t="s">
        <v>1542</v>
      </c>
      <c r="C757" s="506" t="s">
        <v>1543</v>
      </c>
      <c r="D757" s="506" t="s">
        <v>1723</v>
      </c>
      <c r="E757" s="506" t="s">
        <v>1724</v>
      </c>
      <c r="F757" s="510">
        <v>1</v>
      </c>
      <c r="G757" s="510">
        <v>260</v>
      </c>
      <c r="H757" s="510"/>
      <c r="I757" s="510">
        <v>260</v>
      </c>
      <c r="J757" s="510"/>
      <c r="K757" s="510"/>
      <c r="L757" s="510"/>
      <c r="M757" s="510"/>
      <c r="N757" s="510"/>
      <c r="O757" s="510"/>
      <c r="P757" s="548"/>
      <c r="Q757" s="511"/>
    </row>
    <row r="758" spans="1:17" ht="14.4" customHeight="1" x14ac:dyDescent="0.3">
      <c r="A758" s="505" t="s">
        <v>1797</v>
      </c>
      <c r="B758" s="506" t="s">
        <v>1542</v>
      </c>
      <c r="C758" s="506" t="s">
        <v>1543</v>
      </c>
      <c r="D758" s="506" t="s">
        <v>1544</v>
      </c>
      <c r="E758" s="506" t="s">
        <v>1545</v>
      </c>
      <c r="F758" s="510"/>
      <c r="G758" s="510"/>
      <c r="H758" s="510"/>
      <c r="I758" s="510"/>
      <c r="J758" s="510"/>
      <c r="K758" s="510"/>
      <c r="L758" s="510"/>
      <c r="M758" s="510"/>
      <c r="N758" s="510">
        <v>1</v>
      </c>
      <c r="O758" s="510">
        <v>1483</v>
      </c>
      <c r="P758" s="548"/>
      <c r="Q758" s="511">
        <v>1483</v>
      </c>
    </row>
    <row r="759" spans="1:17" ht="14.4" customHeight="1" x14ac:dyDescent="0.3">
      <c r="A759" s="505" t="s">
        <v>1797</v>
      </c>
      <c r="B759" s="506" t="s">
        <v>1542</v>
      </c>
      <c r="C759" s="506" t="s">
        <v>1543</v>
      </c>
      <c r="D759" s="506" t="s">
        <v>1746</v>
      </c>
      <c r="E759" s="506" t="s">
        <v>1748</v>
      </c>
      <c r="F759" s="510"/>
      <c r="G759" s="510"/>
      <c r="H759" s="510"/>
      <c r="I759" s="510"/>
      <c r="J759" s="510"/>
      <c r="K759" s="510"/>
      <c r="L759" s="510"/>
      <c r="M759" s="510"/>
      <c r="N759" s="510">
        <v>2</v>
      </c>
      <c r="O759" s="510">
        <v>2076</v>
      </c>
      <c r="P759" s="548"/>
      <c r="Q759" s="511">
        <v>1038</v>
      </c>
    </row>
    <row r="760" spans="1:17" ht="14.4" customHeight="1" x14ac:dyDescent="0.3">
      <c r="A760" s="505" t="s">
        <v>1797</v>
      </c>
      <c r="B760" s="506" t="s">
        <v>1542</v>
      </c>
      <c r="C760" s="506" t="s">
        <v>1543</v>
      </c>
      <c r="D760" s="506" t="s">
        <v>1607</v>
      </c>
      <c r="E760" s="506" t="s">
        <v>1608</v>
      </c>
      <c r="F760" s="510"/>
      <c r="G760" s="510"/>
      <c r="H760" s="510"/>
      <c r="I760" s="510"/>
      <c r="J760" s="510"/>
      <c r="K760" s="510"/>
      <c r="L760" s="510"/>
      <c r="M760" s="510"/>
      <c r="N760" s="510">
        <v>1</v>
      </c>
      <c r="O760" s="510">
        <v>222</v>
      </c>
      <c r="P760" s="548"/>
      <c r="Q760" s="511">
        <v>222</v>
      </c>
    </row>
    <row r="761" spans="1:17" ht="14.4" customHeight="1" x14ac:dyDescent="0.3">
      <c r="A761" s="505" t="s">
        <v>1797</v>
      </c>
      <c r="B761" s="506" t="s">
        <v>1542</v>
      </c>
      <c r="C761" s="506" t="s">
        <v>1543</v>
      </c>
      <c r="D761" s="506" t="s">
        <v>1647</v>
      </c>
      <c r="E761" s="506" t="s">
        <v>1648</v>
      </c>
      <c r="F761" s="510"/>
      <c r="G761" s="510"/>
      <c r="H761" s="510"/>
      <c r="I761" s="510"/>
      <c r="J761" s="510">
        <v>1</v>
      </c>
      <c r="K761" s="510">
        <v>5023</v>
      </c>
      <c r="L761" s="510">
        <v>1</v>
      </c>
      <c r="M761" s="510">
        <v>5023</v>
      </c>
      <c r="N761" s="510"/>
      <c r="O761" s="510"/>
      <c r="P761" s="548"/>
      <c r="Q761" s="511"/>
    </row>
    <row r="762" spans="1:17" ht="14.4" customHeight="1" x14ac:dyDescent="0.3">
      <c r="A762" s="505" t="s">
        <v>1797</v>
      </c>
      <c r="B762" s="506" t="s">
        <v>1542</v>
      </c>
      <c r="C762" s="506" t="s">
        <v>1543</v>
      </c>
      <c r="D762" s="506" t="s">
        <v>1659</v>
      </c>
      <c r="E762" s="506" t="s">
        <v>1661</v>
      </c>
      <c r="F762" s="510">
        <v>1</v>
      </c>
      <c r="G762" s="510">
        <v>350</v>
      </c>
      <c r="H762" s="510"/>
      <c r="I762" s="510">
        <v>350</v>
      </c>
      <c r="J762" s="510"/>
      <c r="K762" s="510"/>
      <c r="L762" s="510"/>
      <c r="M762" s="510"/>
      <c r="N762" s="510"/>
      <c r="O762" s="510"/>
      <c r="P762" s="548"/>
      <c r="Q762" s="511"/>
    </row>
    <row r="763" spans="1:17" ht="14.4" customHeight="1" x14ac:dyDescent="0.3">
      <c r="A763" s="505" t="s">
        <v>1797</v>
      </c>
      <c r="B763" s="506" t="s">
        <v>1542</v>
      </c>
      <c r="C763" s="506" t="s">
        <v>1543</v>
      </c>
      <c r="D763" s="506" t="s">
        <v>1665</v>
      </c>
      <c r="E763" s="506" t="s">
        <v>1666</v>
      </c>
      <c r="F763" s="510"/>
      <c r="G763" s="510"/>
      <c r="H763" s="510"/>
      <c r="I763" s="510"/>
      <c r="J763" s="510"/>
      <c r="K763" s="510"/>
      <c r="L763" s="510"/>
      <c r="M763" s="510"/>
      <c r="N763" s="510">
        <v>4</v>
      </c>
      <c r="O763" s="510">
        <v>1604</v>
      </c>
      <c r="P763" s="548"/>
      <c r="Q763" s="511">
        <v>401</v>
      </c>
    </row>
    <row r="764" spans="1:17" ht="14.4" customHeight="1" x14ac:dyDescent="0.3">
      <c r="A764" s="505" t="s">
        <v>1797</v>
      </c>
      <c r="B764" s="506" t="s">
        <v>1542</v>
      </c>
      <c r="C764" s="506" t="s">
        <v>1543</v>
      </c>
      <c r="D764" s="506" t="s">
        <v>1698</v>
      </c>
      <c r="E764" s="506" t="s">
        <v>1699</v>
      </c>
      <c r="F764" s="510"/>
      <c r="G764" s="510"/>
      <c r="H764" s="510"/>
      <c r="I764" s="510"/>
      <c r="J764" s="510"/>
      <c r="K764" s="510"/>
      <c r="L764" s="510"/>
      <c r="M764" s="510"/>
      <c r="N764" s="510">
        <v>1</v>
      </c>
      <c r="O764" s="510">
        <v>574</v>
      </c>
      <c r="P764" s="548"/>
      <c r="Q764" s="511">
        <v>574</v>
      </c>
    </row>
    <row r="765" spans="1:17" ht="14.4" customHeight="1" x14ac:dyDescent="0.3">
      <c r="A765" s="505" t="s">
        <v>1797</v>
      </c>
      <c r="B765" s="506" t="s">
        <v>1542</v>
      </c>
      <c r="C765" s="506" t="s">
        <v>1543</v>
      </c>
      <c r="D765" s="506" t="s">
        <v>1712</v>
      </c>
      <c r="E765" s="506" t="s">
        <v>1713</v>
      </c>
      <c r="F765" s="510"/>
      <c r="G765" s="510"/>
      <c r="H765" s="510"/>
      <c r="I765" s="510"/>
      <c r="J765" s="510">
        <v>2</v>
      </c>
      <c r="K765" s="510">
        <v>2044</v>
      </c>
      <c r="L765" s="510">
        <v>1</v>
      </c>
      <c r="M765" s="510">
        <v>1022</v>
      </c>
      <c r="N765" s="510"/>
      <c r="O765" s="510"/>
      <c r="P765" s="548"/>
      <c r="Q765" s="511"/>
    </row>
    <row r="766" spans="1:17" ht="14.4" customHeight="1" x14ac:dyDescent="0.3">
      <c r="A766" s="505" t="s">
        <v>1798</v>
      </c>
      <c r="B766" s="506" t="s">
        <v>1542</v>
      </c>
      <c r="C766" s="506" t="s">
        <v>1543</v>
      </c>
      <c r="D766" s="506" t="s">
        <v>1546</v>
      </c>
      <c r="E766" s="506" t="s">
        <v>1548</v>
      </c>
      <c r="F766" s="510"/>
      <c r="G766" s="510"/>
      <c r="H766" s="510"/>
      <c r="I766" s="510"/>
      <c r="J766" s="510"/>
      <c r="K766" s="510"/>
      <c r="L766" s="510"/>
      <c r="M766" s="510"/>
      <c r="N766" s="510">
        <v>1</v>
      </c>
      <c r="O766" s="510">
        <v>3916</v>
      </c>
      <c r="P766" s="548"/>
      <c r="Q766" s="511">
        <v>3916</v>
      </c>
    </row>
    <row r="767" spans="1:17" ht="14.4" customHeight="1" x14ac:dyDescent="0.3">
      <c r="A767" s="505" t="s">
        <v>1798</v>
      </c>
      <c r="B767" s="506" t="s">
        <v>1542</v>
      </c>
      <c r="C767" s="506" t="s">
        <v>1543</v>
      </c>
      <c r="D767" s="506" t="s">
        <v>1549</v>
      </c>
      <c r="E767" s="506" t="s">
        <v>1550</v>
      </c>
      <c r="F767" s="510">
        <v>1</v>
      </c>
      <c r="G767" s="510">
        <v>657</v>
      </c>
      <c r="H767" s="510">
        <v>0.99848024316109418</v>
      </c>
      <c r="I767" s="510">
        <v>657</v>
      </c>
      <c r="J767" s="510">
        <v>1</v>
      </c>
      <c r="K767" s="510">
        <v>658</v>
      </c>
      <c r="L767" s="510">
        <v>1</v>
      </c>
      <c r="M767" s="510">
        <v>658</v>
      </c>
      <c r="N767" s="510"/>
      <c r="O767" s="510"/>
      <c r="P767" s="548"/>
      <c r="Q767" s="511"/>
    </row>
    <row r="768" spans="1:17" ht="14.4" customHeight="1" x14ac:dyDescent="0.3">
      <c r="A768" s="505" t="s">
        <v>1798</v>
      </c>
      <c r="B768" s="506" t="s">
        <v>1542</v>
      </c>
      <c r="C768" s="506" t="s">
        <v>1543</v>
      </c>
      <c r="D768" s="506" t="s">
        <v>1549</v>
      </c>
      <c r="E768" s="506" t="s">
        <v>1551</v>
      </c>
      <c r="F768" s="510">
        <v>1</v>
      </c>
      <c r="G768" s="510">
        <v>657</v>
      </c>
      <c r="H768" s="510">
        <v>0.99848024316109418</v>
      </c>
      <c r="I768" s="510">
        <v>657</v>
      </c>
      <c r="J768" s="510">
        <v>1</v>
      </c>
      <c r="K768" s="510">
        <v>658</v>
      </c>
      <c r="L768" s="510">
        <v>1</v>
      </c>
      <c r="M768" s="510">
        <v>658</v>
      </c>
      <c r="N768" s="510"/>
      <c r="O768" s="510"/>
      <c r="P768" s="548"/>
      <c r="Q768" s="511"/>
    </row>
    <row r="769" spans="1:17" ht="14.4" customHeight="1" x14ac:dyDescent="0.3">
      <c r="A769" s="505" t="s">
        <v>1798</v>
      </c>
      <c r="B769" s="506" t="s">
        <v>1542</v>
      </c>
      <c r="C769" s="506" t="s">
        <v>1543</v>
      </c>
      <c r="D769" s="506" t="s">
        <v>1570</v>
      </c>
      <c r="E769" s="506" t="s">
        <v>1571</v>
      </c>
      <c r="F769" s="510">
        <v>1</v>
      </c>
      <c r="G769" s="510">
        <v>168</v>
      </c>
      <c r="H769" s="510">
        <v>1</v>
      </c>
      <c r="I769" s="510">
        <v>168</v>
      </c>
      <c r="J769" s="510">
        <v>1</v>
      </c>
      <c r="K769" s="510">
        <v>168</v>
      </c>
      <c r="L769" s="510">
        <v>1</v>
      </c>
      <c r="M769" s="510">
        <v>168</v>
      </c>
      <c r="N769" s="510"/>
      <c r="O769" s="510"/>
      <c r="P769" s="548"/>
      <c r="Q769" s="511"/>
    </row>
    <row r="770" spans="1:17" ht="14.4" customHeight="1" x14ac:dyDescent="0.3">
      <c r="A770" s="505" t="s">
        <v>1798</v>
      </c>
      <c r="B770" s="506" t="s">
        <v>1542</v>
      </c>
      <c r="C770" s="506" t="s">
        <v>1543</v>
      </c>
      <c r="D770" s="506" t="s">
        <v>1573</v>
      </c>
      <c r="E770" s="506" t="s">
        <v>1574</v>
      </c>
      <c r="F770" s="510">
        <v>1</v>
      </c>
      <c r="G770" s="510">
        <v>174</v>
      </c>
      <c r="H770" s="510">
        <v>0.5</v>
      </c>
      <c r="I770" s="510">
        <v>174</v>
      </c>
      <c r="J770" s="510">
        <v>2</v>
      </c>
      <c r="K770" s="510">
        <v>348</v>
      </c>
      <c r="L770" s="510">
        <v>1</v>
      </c>
      <c r="M770" s="510">
        <v>174</v>
      </c>
      <c r="N770" s="510"/>
      <c r="O770" s="510"/>
      <c r="P770" s="548"/>
      <c r="Q770" s="511"/>
    </row>
    <row r="771" spans="1:17" ht="14.4" customHeight="1" x14ac:dyDescent="0.3">
      <c r="A771" s="505" t="s">
        <v>1798</v>
      </c>
      <c r="B771" s="506" t="s">
        <v>1542</v>
      </c>
      <c r="C771" s="506" t="s">
        <v>1543</v>
      </c>
      <c r="D771" s="506" t="s">
        <v>1576</v>
      </c>
      <c r="E771" s="506" t="s">
        <v>1578</v>
      </c>
      <c r="F771" s="510">
        <v>1</v>
      </c>
      <c r="G771" s="510">
        <v>352</v>
      </c>
      <c r="H771" s="510"/>
      <c r="I771" s="510">
        <v>352</v>
      </c>
      <c r="J771" s="510"/>
      <c r="K771" s="510"/>
      <c r="L771" s="510"/>
      <c r="M771" s="510"/>
      <c r="N771" s="510"/>
      <c r="O771" s="510"/>
      <c r="P771" s="548"/>
      <c r="Q771" s="511"/>
    </row>
    <row r="772" spans="1:17" ht="14.4" customHeight="1" x14ac:dyDescent="0.3">
      <c r="A772" s="505" t="s">
        <v>1798</v>
      </c>
      <c r="B772" s="506" t="s">
        <v>1542</v>
      </c>
      <c r="C772" s="506" t="s">
        <v>1543</v>
      </c>
      <c r="D772" s="506" t="s">
        <v>1586</v>
      </c>
      <c r="E772" s="506" t="s">
        <v>1588</v>
      </c>
      <c r="F772" s="510"/>
      <c r="G772" s="510"/>
      <c r="H772" s="510"/>
      <c r="I772" s="510"/>
      <c r="J772" s="510">
        <v>1</v>
      </c>
      <c r="K772" s="510">
        <v>549</v>
      </c>
      <c r="L772" s="510">
        <v>1</v>
      </c>
      <c r="M772" s="510">
        <v>549</v>
      </c>
      <c r="N772" s="510"/>
      <c r="O772" s="510"/>
      <c r="P772" s="548"/>
      <c r="Q772" s="511"/>
    </row>
    <row r="773" spans="1:17" ht="14.4" customHeight="1" x14ac:dyDescent="0.3">
      <c r="A773" s="505" t="s">
        <v>1798</v>
      </c>
      <c r="B773" s="506" t="s">
        <v>1542</v>
      </c>
      <c r="C773" s="506" t="s">
        <v>1543</v>
      </c>
      <c r="D773" s="506" t="s">
        <v>1595</v>
      </c>
      <c r="E773" s="506" t="s">
        <v>1597</v>
      </c>
      <c r="F773" s="510"/>
      <c r="G773" s="510"/>
      <c r="H773" s="510"/>
      <c r="I773" s="510"/>
      <c r="J773" s="510">
        <v>1</v>
      </c>
      <c r="K773" s="510">
        <v>678</v>
      </c>
      <c r="L773" s="510">
        <v>1</v>
      </c>
      <c r="M773" s="510">
        <v>678</v>
      </c>
      <c r="N773" s="510"/>
      <c r="O773" s="510"/>
      <c r="P773" s="548"/>
      <c r="Q773" s="511"/>
    </row>
    <row r="774" spans="1:17" ht="14.4" customHeight="1" x14ac:dyDescent="0.3">
      <c r="A774" s="505" t="s">
        <v>1798</v>
      </c>
      <c r="B774" s="506" t="s">
        <v>1542</v>
      </c>
      <c r="C774" s="506" t="s">
        <v>1543</v>
      </c>
      <c r="D774" s="506" t="s">
        <v>1598</v>
      </c>
      <c r="E774" s="506" t="s">
        <v>1599</v>
      </c>
      <c r="F774" s="510">
        <v>1</v>
      </c>
      <c r="G774" s="510">
        <v>513</v>
      </c>
      <c r="H774" s="510">
        <v>0.5</v>
      </c>
      <c r="I774" s="510">
        <v>513</v>
      </c>
      <c r="J774" s="510">
        <v>2</v>
      </c>
      <c r="K774" s="510">
        <v>1026</v>
      </c>
      <c r="L774" s="510">
        <v>1</v>
      </c>
      <c r="M774" s="510">
        <v>513</v>
      </c>
      <c r="N774" s="510"/>
      <c r="O774" s="510"/>
      <c r="P774" s="548"/>
      <c r="Q774" s="511"/>
    </row>
    <row r="775" spans="1:17" ht="14.4" customHeight="1" x14ac:dyDescent="0.3">
      <c r="A775" s="505" t="s">
        <v>1798</v>
      </c>
      <c r="B775" s="506" t="s">
        <v>1542</v>
      </c>
      <c r="C775" s="506" t="s">
        <v>1543</v>
      </c>
      <c r="D775" s="506" t="s">
        <v>1598</v>
      </c>
      <c r="E775" s="506" t="s">
        <v>1600</v>
      </c>
      <c r="F775" s="510">
        <v>1</v>
      </c>
      <c r="G775" s="510">
        <v>513</v>
      </c>
      <c r="H775" s="510"/>
      <c r="I775" s="510">
        <v>513</v>
      </c>
      <c r="J775" s="510"/>
      <c r="K775" s="510"/>
      <c r="L775" s="510"/>
      <c r="M775" s="510"/>
      <c r="N775" s="510">
        <v>1</v>
      </c>
      <c r="O775" s="510">
        <v>514</v>
      </c>
      <c r="P775" s="548"/>
      <c r="Q775" s="511">
        <v>514</v>
      </c>
    </row>
    <row r="776" spans="1:17" ht="14.4" customHeight="1" x14ac:dyDescent="0.3">
      <c r="A776" s="505" t="s">
        <v>1798</v>
      </c>
      <c r="B776" s="506" t="s">
        <v>1542</v>
      </c>
      <c r="C776" s="506" t="s">
        <v>1543</v>
      </c>
      <c r="D776" s="506" t="s">
        <v>1601</v>
      </c>
      <c r="E776" s="506" t="s">
        <v>1602</v>
      </c>
      <c r="F776" s="510">
        <v>1</v>
      </c>
      <c r="G776" s="510">
        <v>423</v>
      </c>
      <c r="H776" s="510"/>
      <c r="I776" s="510">
        <v>423</v>
      </c>
      <c r="J776" s="510"/>
      <c r="K776" s="510"/>
      <c r="L776" s="510"/>
      <c r="M776" s="510"/>
      <c r="N776" s="510">
        <v>1</v>
      </c>
      <c r="O776" s="510">
        <v>424</v>
      </c>
      <c r="P776" s="548"/>
      <c r="Q776" s="511">
        <v>424</v>
      </c>
    </row>
    <row r="777" spans="1:17" ht="14.4" customHeight="1" x14ac:dyDescent="0.3">
      <c r="A777" s="505" t="s">
        <v>1798</v>
      </c>
      <c r="B777" s="506" t="s">
        <v>1542</v>
      </c>
      <c r="C777" s="506" t="s">
        <v>1543</v>
      </c>
      <c r="D777" s="506" t="s">
        <v>1601</v>
      </c>
      <c r="E777" s="506" t="s">
        <v>1603</v>
      </c>
      <c r="F777" s="510">
        <v>1</v>
      </c>
      <c r="G777" s="510">
        <v>423</v>
      </c>
      <c r="H777" s="510">
        <v>0.5</v>
      </c>
      <c r="I777" s="510">
        <v>423</v>
      </c>
      <c r="J777" s="510">
        <v>2</v>
      </c>
      <c r="K777" s="510">
        <v>846</v>
      </c>
      <c r="L777" s="510">
        <v>1</v>
      </c>
      <c r="M777" s="510">
        <v>423</v>
      </c>
      <c r="N777" s="510"/>
      <c r="O777" s="510"/>
      <c r="P777" s="548"/>
      <c r="Q777" s="511"/>
    </row>
    <row r="778" spans="1:17" ht="14.4" customHeight="1" x14ac:dyDescent="0.3">
      <c r="A778" s="505" t="s">
        <v>1798</v>
      </c>
      <c r="B778" s="506" t="s">
        <v>1542</v>
      </c>
      <c r="C778" s="506" t="s">
        <v>1543</v>
      </c>
      <c r="D778" s="506" t="s">
        <v>1604</v>
      </c>
      <c r="E778" s="506" t="s">
        <v>1605</v>
      </c>
      <c r="F778" s="510"/>
      <c r="G778" s="510"/>
      <c r="H778" s="510"/>
      <c r="I778" s="510"/>
      <c r="J778" s="510"/>
      <c r="K778" s="510"/>
      <c r="L778" s="510"/>
      <c r="M778" s="510"/>
      <c r="N778" s="510">
        <v>1</v>
      </c>
      <c r="O778" s="510">
        <v>350</v>
      </c>
      <c r="P778" s="548"/>
      <c r="Q778" s="511">
        <v>350</v>
      </c>
    </row>
    <row r="779" spans="1:17" ht="14.4" customHeight="1" x14ac:dyDescent="0.3">
      <c r="A779" s="505" t="s">
        <v>1798</v>
      </c>
      <c r="B779" s="506" t="s">
        <v>1542</v>
      </c>
      <c r="C779" s="506" t="s">
        <v>1543</v>
      </c>
      <c r="D779" s="506" t="s">
        <v>1604</v>
      </c>
      <c r="E779" s="506" t="s">
        <v>1606</v>
      </c>
      <c r="F779" s="510">
        <v>1</v>
      </c>
      <c r="G779" s="510">
        <v>349</v>
      </c>
      <c r="H779" s="510">
        <v>0.5</v>
      </c>
      <c r="I779" s="510">
        <v>349</v>
      </c>
      <c r="J779" s="510">
        <v>2</v>
      </c>
      <c r="K779" s="510">
        <v>698</v>
      </c>
      <c r="L779" s="510">
        <v>1</v>
      </c>
      <c r="M779" s="510">
        <v>349</v>
      </c>
      <c r="N779" s="510"/>
      <c r="O779" s="510"/>
      <c r="P779" s="548"/>
      <c r="Q779" s="511"/>
    </row>
    <row r="780" spans="1:17" ht="14.4" customHeight="1" x14ac:dyDescent="0.3">
      <c r="A780" s="505" t="s">
        <v>1798</v>
      </c>
      <c r="B780" s="506" t="s">
        <v>1542</v>
      </c>
      <c r="C780" s="506" t="s">
        <v>1543</v>
      </c>
      <c r="D780" s="506" t="s">
        <v>1607</v>
      </c>
      <c r="E780" s="506" t="s">
        <v>1608</v>
      </c>
      <c r="F780" s="510">
        <v>2</v>
      </c>
      <c r="G780" s="510">
        <v>442</v>
      </c>
      <c r="H780" s="510">
        <v>1</v>
      </c>
      <c r="I780" s="510">
        <v>221</v>
      </c>
      <c r="J780" s="510">
        <v>2</v>
      </c>
      <c r="K780" s="510">
        <v>442</v>
      </c>
      <c r="L780" s="510">
        <v>1</v>
      </c>
      <c r="M780" s="510">
        <v>221</v>
      </c>
      <c r="N780" s="510">
        <v>1</v>
      </c>
      <c r="O780" s="510">
        <v>222</v>
      </c>
      <c r="P780" s="548">
        <v>0.50226244343891402</v>
      </c>
      <c r="Q780" s="511">
        <v>222</v>
      </c>
    </row>
    <row r="781" spans="1:17" ht="14.4" customHeight="1" x14ac:dyDescent="0.3">
      <c r="A781" s="505" t="s">
        <v>1798</v>
      </c>
      <c r="B781" s="506" t="s">
        <v>1542</v>
      </c>
      <c r="C781" s="506" t="s">
        <v>1543</v>
      </c>
      <c r="D781" s="506" t="s">
        <v>1615</v>
      </c>
      <c r="E781" s="506" t="s">
        <v>1616</v>
      </c>
      <c r="F781" s="510">
        <v>1</v>
      </c>
      <c r="G781" s="510">
        <v>111</v>
      </c>
      <c r="H781" s="510"/>
      <c r="I781" s="510">
        <v>111</v>
      </c>
      <c r="J781" s="510"/>
      <c r="K781" s="510"/>
      <c r="L781" s="510"/>
      <c r="M781" s="510"/>
      <c r="N781" s="510"/>
      <c r="O781" s="510"/>
      <c r="P781" s="548"/>
      <c r="Q781" s="511"/>
    </row>
    <row r="782" spans="1:17" ht="14.4" customHeight="1" x14ac:dyDescent="0.3">
      <c r="A782" s="505" t="s">
        <v>1798</v>
      </c>
      <c r="B782" s="506" t="s">
        <v>1542</v>
      </c>
      <c r="C782" s="506" t="s">
        <v>1543</v>
      </c>
      <c r="D782" s="506" t="s">
        <v>1634</v>
      </c>
      <c r="E782" s="506" t="s">
        <v>1636</v>
      </c>
      <c r="F782" s="510"/>
      <c r="G782" s="510"/>
      <c r="H782" s="510"/>
      <c r="I782" s="510"/>
      <c r="J782" s="510">
        <v>1</v>
      </c>
      <c r="K782" s="510">
        <v>149</v>
      </c>
      <c r="L782" s="510">
        <v>1</v>
      </c>
      <c r="M782" s="510">
        <v>149</v>
      </c>
      <c r="N782" s="510"/>
      <c r="O782" s="510"/>
      <c r="P782" s="548"/>
      <c r="Q782" s="511"/>
    </row>
    <row r="783" spans="1:17" ht="14.4" customHeight="1" x14ac:dyDescent="0.3">
      <c r="A783" s="505" t="s">
        <v>1798</v>
      </c>
      <c r="B783" s="506" t="s">
        <v>1542</v>
      </c>
      <c r="C783" s="506" t="s">
        <v>1543</v>
      </c>
      <c r="D783" s="506" t="s">
        <v>1641</v>
      </c>
      <c r="E783" s="506" t="s">
        <v>1642</v>
      </c>
      <c r="F783" s="510"/>
      <c r="G783" s="510"/>
      <c r="H783" s="510"/>
      <c r="I783" s="510"/>
      <c r="J783" s="510"/>
      <c r="K783" s="510"/>
      <c r="L783" s="510"/>
      <c r="M783" s="510"/>
      <c r="N783" s="510">
        <v>1</v>
      </c>
      <c r="O783" s="510">
        <v>210</v>
      </c>
      <c r="P783" s="548"/>
      <c r="Q783" s="511">
        <v>210</v>
      </c>
    </row>
    <row r="784" spans="1:17" ht="14.4" customHeight="1" x14ac:dyDescent="0.3">
      <c r="A784" s="505" t="s">
        <v>1798</v>
      </c>
      <c r="B784" s="506" t="s">
        <v>1542</v>
      </c>
      <c r="C784" s="506" t="s">
        <v>1543</v>
      </c>
      <c r="D784" s="506" t="s">
        <v>1641</v>
      </c>
      <c r="E784" s="506" t="s">
        <v>1643</v>
      </c>
      <c r="F784" s="510">
        <v>1</v>
      </c>
      <c r="G784" s="510">
        <v>209</v>
      </c>
      <c r="H784" s="510">
        <v>0.5</v>
      </c>
      <c r="I784" s="510">
        <v>209</v>
      </c>
      <c r="J784" s="510">
        <v>2</v>
      </c>
      <c r="K784" s="510">
        <v>418</v>
      </c>
      <c r="L784" s="510">
        <v>1</v>
      </c>
      <c r="M784" s="510">
        <v>209</v>
      </c>
      <c r="N784" s="510"/>
      <c r="O784" s="510"/>
      <c r="P784" s="548"/>
      <c r="Q784" s="511"/>
    </row>
    <row r="785" spans="1:17" ht="14.4" customHeight="1" x14ac:dyDescent="0.3">
      <c r="A785" s="505" t="s">
        <v>1798</v>
      </c>
      <c r="B785" s="506" t="s">
        <v>1542</v>
      </c>
      <c r="C785" s="506" t="s">
        <v>1543</v>
      </c>
      <c r="D785" s="506" t="s">
        <v>1650</v>
      </c>
      <c r="E785" s="506" t="s">
        <v>1651</v>
      </c>
      <c r="F785" s="510">
        <v>1</v>
      </c>
      <c r="G785" s="510">
        <v>171</v>
      </c>
      <c r="H785" s="510">
        <v>1</v>
      </c>
      <c r="I785" s="510">
        <v>171</v>
      </c>
      <c r="J785" s="510">
        <v>1</v>
      </c>
      <c r="K785" s="510">
        <v>171</v>
      </c>
      <c r="L785" s="510">
        <v>1</v>
      </c>
      <c r="M785" s="510">
        <v>171</v>
      </c>
      <c r="N785" s="510"/>
      <c r="O785" s="510"/>
      <c r="P785" s="548"/>
      <c r="Q785" s="511"/>
    </row>
    <row r="786" spans="1:17" ht="14.4" customHeight="1" x14ac:dyDescent="0.3">
      <c r="A786" s="505" t="s">
        <v>1798</v>
      </c>
      <c r="B786" s="506" t="s">
        <v>1542</v>
      </c>
      <c r="C786" s="506" t="s">
        <v>1543</v>
      </c>
      <c r="D786" s="506" t="s">
        <v>1659</v>
      </c>
      <c r="E786" s="506" t="s">
        <v>1660</v>
      </c>
      <c r="F786" s="510">
        <v>1</v>
      </c>
      <c r="G786" s="510">
        <v>350</v>
      </c>
      <c r="H786" s="510">
        <v>1</v>
      </c>
      <c r="I786" s="510">
        <v>350</v>
      </c>
      <c r="J786" s="510">
        <v>1</v>
      </c>
      <c r="K786" s="510">
        <v>350</v>
      </c>
      <c r="L786" s="510">
        <v>1</v>
      </c>
      <c r="M786" s="510">
        <v>350</v>
      </c>
      <c r="N786" s="510"/>
      <c r="O786" s="510"/>
      <c r="P786" s="548"/>
      <c r="Q786" s="511"/>
    </row>
    <row r="787" spans="1:17" ht="14.4" customHeight="1" x14ac:dyDescent="0.3">
      <c r="A787" s="505" t="s">
        <v>1798</v>
      </c>
      <c r="B787" s="506" t="s">
        <v>1542</v>
      </c>
      <c r="C787" s="506" t="s">
        <v>1543</v>
      </c>
      <c r="D787" s="506" t="s">
        <v>1662</v>
      </c>
      <c r="E787" s="506" t="s">
        <v>1663</v>
      </c>
      <c r="F787" s="510">
        <v>1</v>
      </c>
      <c r="G787" s="510">
        <v>174</v>
      </c>
      <c r="H787" s="510">
        <v>1</v>
      </c>
      <c r="I787" s="510">
        <v>174</v>
      </c>
      <c r="J787" s="510">
        <v>1</v>
      </c>
      <c r="K787" s="510">
        <v>174</v>
      </c>
      <c r="L787" s="510">
        <v>1</v>
      </c>
      <c r="M787" s="510">
        <v>174</v>
      </c>
      <c r="N787" s="510"/>
      <c r="O787" s="510"/>
      <c r="P787" s="548"/>
      <c r="Q787" s="511"/>
    </row>
    <row r="788" spans="1:17" ht="14.4" customHeight="1" x14ac:dyDescent="0.3">
      <c r="A788" s="505" t="s">
        <v>1798</v>
      </c>
      <c r="B788" s="506" t="s">
        <v>1542</v>
      </c>
      <c r="C788" s="506" t="s">
        <v>1543</v>
      </c>
      <c r="D788" s="506" t="s">
        <v>1665</v>
      </c>
      <c r="E788" s="506" t="s">
        <v>1666</v>
      </c>
      <c r="F788" s="510"/>
      <c r="G788" s="510"/>
      <c r="H788" s="510"/>
      <c r="I788" s="510"/>
      <c r="J788" s="510">
        <v>4</v>
      </c>
      <c r="K788" s="510">
        <v>1604</v>
      </c>
      <c r="L788" s="510">
        <v>1</v>
      </c>
      <c r="M788" s="510">
        <v>401</v>
      </c>
      <c r="N788" s="510"/>
      <c r="O788" s="510"/>
      <c r="P788" s="548"/>
      <c r="Q788" s="511"/>
    </row>
    <row r="789" spans="1:17" ht="14.4" customHeight="1" x14ac:dyDescent="0.3">
      <c r="A789" s="505" t="s">
        <v>1798</v>
      </c>
      <c r="B789" s="506" t="s">
        <v>1542</v>
      </c>
      <c r="C789" s="506" t="s">
        <v>1543</v>
      </c>
      <c r="D789" s="506" t="s">
        <v>1679</v>
      </c>
      <c r="E789" s="506" t="s">
        <v>1680</v>
      </c>
      <c r="F789" s="510"/>
      <c r="G789" s="510"/>
      <c r="H789" s="510"/>
      <c r="I789" s="510"/>
      <c r="J789" s="510">
        <v>1</v>
      </c>
      <c r="K789" s="510">
        <v>678</v>
      </c>
      <c r="L789" s="510">
        <v>1</v>
      </c>
      <c r="M789" s="510">
        <v>678</v>
      </c>
      <c r="N789" s="510"/>
      <c r="O789" s="510"/>
      <c r="P789" s="548"/>
      <c r="Q789" s="511"/>
    </row>
    <row r="790" spans="1:17" ht="14.4" customHeight="1" x14ac:dyDescent="0.3">
      <c r="A790" s="505" t="s">
        <v>1798</v>
      </c>
      <c r="B790" s="506" t="s">
        <v>1542</v>
      </c>
      <c r="C790" s="506" t="s">
        <v>1543</v>
      </c>
      <c r="D790" s="506" t="s">
        <v>1685</v>
      </c>
      <c r="E790" s="506" t="s">
        <v>1686</v>
      </c>
      <c r="F790" s="510">
        <v>1</v>
      </c>
      <c r="G790" s="510">
        <v>291</v>
      </c>
      <c r="H790" s="510">
        <v>0.5</v>
      </c>
      <c r="I790" s="510">
        <v>291</v>
      </c>
      <c r="J790" s="510">
        <v>2</v>
      </c>
      <c r="K790" s="510">
        <v>582</v>
      </c>
      <c r="L790" s="510">
        <v>1</v>
      </c>
      <c r="M790" s="510">
        <v>291</v>
      </c>
      <c r="N790" s="510"/>
      <c r="O790" s="510"/>
      <c r="P790" s="548"/>
      <c r="Q790" s="511"/>
    </row>
    <row r="791" spans="1:17" ht="14.4" customHeight="1" x14ac:dyDescent="0.3">
      <c r="A791" s="505" t="s">
        <v>1798</v>
      </c>
      <c r="B791" s="506" t="s">
        <v>1542</v>
      </c>
      <c r="C791" s="506" t="s">
        <v>1543</v>
      </c>
      <c r="D791" s="506" t="s">
        <v>1685</v>
      </c>
      <c r="E791" s="506" t="s">
        <v>1687</v>
      </c>
      <c r="F791" s="510">
        <v>1</v>
      </c>
      <c r="G791" s="510">
        <v>291</v>
      </c>
      <c r="H791" s="510"/>
      <c r="I791" s="510">
        <v>291</v>
      </c>
      <c r="J791" s="510"/>
      <c r="K791" s="510"/>
      <c r="L791" s="510"/>
      <c r="M791" s="510"/>
      <c r="N791" s="510">
        <v>1</v>
      </c>
      <c r="O791" s="510">
        <v>292</v>
      </c>
      <c r="P791" s="548"/>
      <c r="Q791" s="511">
        <v>292</v>
      </c>
    </row>
    <row r="792" spans="1:17" ht="14.4" customHeight="1" x14ac:dyDescent="0.3">
      <c r="A792" s="505" t="s">
        <v>1798</v>
      </c>
      <c r="B792" s="506" t="s">
        <v>1542</v>
      </c>
      <c r="C792" s="506" t="s">
        <v>1543</v>
      </c>
      <c r="D792" s="506" t="s">
        <v>1693</v>
      </c>
      <c r="E792" s="506" t="s">
        <v>1694</v>
      </c>
      <c r="F792" s="510">
        <v>1</v>
      </c>
      <c r="G792" s="510">
        <v>168</v>
      </c>
      <c r="H792" s="510">
        <v>0.5</v>
      </c>
      <c r="I792" s="510">
        <v>168</v>
      </c>
      <c r="J792" s="510">
        <v>2</v>
      </c>
      <c r="K792" s="510">
        <v>336</v>
      </c>
      <c r="L792" s="510">
        <v>1</v>
      </c>
      <c r="M792" s="510">
        <v>168</v>
      </c>
      <c r="N792" s="510"/>
      <c r="O792" s="510"/>
      <c r="P792" s="548"/>
      <c r="Q792" s="511"/>
    </row>
    <row r="793" spans="1:17" ht="14.4" customHeight="1" x14ac:dyDescent="0.3">
      <c r="A793" s="505" t="s">
        <v>1798</v>
      </c>
      <c r="B793" s="506" t="s">
        <v>1542</v>
      </c>
      <c r="C793" s="506" t="s">
        <v>1543</v>
      </c>
      <c r="D793" s="506" t="s">
        <v>1698</v>
      </c>
      <c r="E793" s="506" t="s">
        <v>1699</v>
      </c>
      <c r="F793" s="510"/>
      <c r="G793" s="510"/>
      <c r="H793" s="510"/>
      <c r="I793" s="510"/>
      <c r="J793" s="510">
        <v>1</v>
      </c>
      <c r="K793" s="510">
        <v>574</v>
      </c>
      <c r="L793" s="510">
        <v>1</v>
      </c>
      <c r="M793" s="510">
        <v>574</v>
      </c>
      <c r="N793" s="510"/>
      <c r="O793" s="510"/>
      <c r="P793" s="548"/>
      <c r="Q793" s="511"/>
    </row>
    <row r="794" spans="1:17" ht="14.4" customHeight="1" x14ac:dyDescent="0.3">
      <c r="A794" s="505" t="s">
        <v>1798</v>
      </c>
      <c r="B794" s="506" t="s">
        <v>1542</v>
      </c>
      <c r="C794" s="506" t="s">
        <v>1543</v>
      </c>
      <c r="D794" s="506" t="s">
        <v>1714</v>
      </c>
      <c r="E794" s="506" t="s">
        <v>1715</v>
      </c>
      <c r="F794" s="510"/>
      <c r="G794" s="510"/>
      <c r="H794" s="510"/>
      <c r="I794" s="510"/>
      <c r="J794" s="510">
        <v>1</v>
      </c>
      <c r="K794" s="510">
        <v>190</v>
      </c>
      <c r="L794" s="510">
        <v>1</v>
      </c>
      <c r="M794" s="510">
        <v>190</v>
      </c>
      <c r="N794" s="510"/>
      <c r="O794" s="510"/>
      <c r="P794" s="548"/>
      <c r="Q794" s="511"/>
    </row>
    <row r="795" spans="1:17" ht="14.4" customHeight="1" x14ac:dyDescent="0.3">
      <c r="A795" s="505" t="s">
        <v>1799</v>
      </c>
      <c r="B795" s="506" t="s">
        <v>1542</v>
      </c>
      <c r="C795" s="506" t="s">
        <v>1543</v>
      </c>
      <c r="D795" s="506" t="s">
        <v>1544</v>
      </c>
      <c r="E795" s="506" t="s">
        <v>1545</v>
      </c>
      <c r="F795" s="510">
        <v>121</v>
      </c>
      <c r="G795" s="510">
        <v>143627</v>
      </c>
      <c r="H795" s="510">
        <v>0.75076709163804778</v>
      </c>
      <c r="I795" s="510">
        <v>1187</v>
      </c>
      <c r="J795" s="510">
        <v>129</v>
      </c>
      <c r="K795" s="510">
        <v>191307</v>
      </c>
      <c r="L795" s="510">
        <v>1</v>
      </c>
      <c r="M795" s="510">
        <v>1483</v>
      </c>
      <c r="N795" s="510">
        <v>131</v>
      </c>
      <c r="O795" s="510">
        <v>194273</v>
      </c>
      <c r="P795" s="548">
        <v>1.0155038759689923</v>
      </c>
      <c r="Q795" s="511">
        <v>1483</v>
      </c>
    </row>
    <row r="796" spans="1:17" ht="14.4" customHeight="1" x14ac:dyDescent="0.3">
      <c r="A796" s="505" t="s">
        <v>1799</v>
      </c>
      <c r="B796" s="506" t="s">
        <v>1542</v>
      </c>
      <c r="C796" s="506" t="s">
        <v>1543</v>
      </c>
      <c r="D796" s="506" t="s">
        <v>1546</v>
      </c>
      <c r="E796" s="506" t="s">
        <v>1547</v>
      </c>
      <c r="F796" s="510"/>
      <c r="G796" s="510"/>
      <c r="H796" s="510"/>
      <c r="I796" s="510"/>
      <c r="J796" s="510">
        <v>3</v>
      </c>
      <c r="K796" s="510">
        <v>11742</v>
      </c>
      <c r="L796" s="510">
        <v>1</v>
      </c>
      <c r="M796" s="510">
        <v>3914</v>
      </c>
      <c r="N796" s="510">
        <v>2</v>
      </c>
      <c r="O796" s="510">
        <v>7832</v>
      </c>
      <c r="P796" s="548">
        <v>0.66700732413558173</v>
      </c>
      <c r="Q796" s="511">
        <v>3916</v>
      </c>
    </row>
    <row r="797" spans="1:17" ht="14.4" customHeight="1" x14ac:dyDescent="0.3">
      <c r="A797" s="505" t="s">
        <v>1799</v>
      </c>
      <c r="B797" s="506" t="s">
        <v>1542</v>
      </c>
      <c r="C797" s="506" t="s">
        <v>1543</v>
      </c>
      <c r="D797" s="506" t="s">
        <v>1546</v>
      </c>
      <c r="E797" s="506" t="s">
        <v>1548</v>
      </c>
      <c r="F797" s="510"/>
      <c r="G797" s="510"/>
      <c r="H797" s="510"/>
      <c r="I797" s="510"/>
      <c r="J797" s="510">
        <v>5</v>
      </c>
      <c r="K797" s="510">
        <v>19570</v>
      </c>
      <c r="L797" s="510">
        <v>1</v>
      </c>
      <c r="M797" s="510">
        <v>3914</v>
      </c>
      <c r="N797" s="510"/>
      <c r="O797" s="510"/>
      <c r="P797" s="548"/>
      <c r="Q797" s="511"/>
    </row>
    <row r="798" spans="1:17" ht="14.4" customHeight="1" x14ac:dyDescent="0.3">
      <c r="A798" s="505" t="s">
        <v>1799</v>
      </c>
      <c r="B798" s="506" t="s">
        <v>1542</v>
      </c>
      <c r="C798" s="506" t="s">
        <v>1543</v>
      </c>
      <c r="D798" s="506" t="s">
        <v>1549</v>
      </c>
      <c r="E798" s="506" t="s">
        <v>1551</v>
      </c>
      <c r="F798" s="510"/>
      <c r="G798" s="510"/>
      <c r="H798" s="510"/>
      <c r="I798" s="510"/>
      <c r="J798" s="510">
        <v>2</v>
      </c>
      <c r="K798" s="510">
        <v>1316</v>
      </c>
      <c r="L798" s="510">
        <v>1</v>
      </c>
      <c r="M798" s="510">
        <v>658</v>
      </c>
      <c r="N798" s="510"/>
      <c r="O798" s="510"/>
      <c r="P798" s="548"/>
      <c r="Q798" s="511"/>
    </row>
    <row r="799" spans="1:17" ht="14.4" customHeight="1" x14ac:dyDescent="0.3">
      <c r="A799" s="505" t="s">
        <v>1799</v>
      </c>
      <c r="B799" s="506" t="s">
        <v>1542</v>
      </c>
      <c r="C799" s="506" t="s">
        <v>1543</v>
      </c>
      <c r="D799" s="506" t="s">
        <v>1552</v>
      </c>
      <c r="E799" s="506" t="s">
        <v>1553</v>
      </c>
      <c r="F799" s="510"/>
      <c r="G799" s="510"/>
      <c r="H799" s="510"/>
      <c r="I799" s="510"/>
      <c r="J799" s="510">
        <v>7</v>
      </c>
      <c r="K799" s="510">
        <v>7210</v>
      </c>
      <c r="L799" s="510">
        <v>1</v>
      </c>
      <c r="M799" s="510">
        <v>1030</v>
      </c>
      <c r="N799" s="510">
        <v>9</v>
      </c>
      <c r="O799" s="510">
        <v>9306</v>
      </c>
      <c r="P799" s="548">
        <v>1.2907073509015257</v>
      </c>
      <c r="Q799" s="511">
        <v>1034</v>
      </c>
    </row>
    <row r="800" spans="1:17" ht="14.4" customHeight="1" x14ac:dyDescent="0.3">
      <c r="A800" s="505" t="s">
        <v>1799</v>
      </c>
      <c r="B800" s="506" t="s">
        <v>1542</v>
      </c>
      <c r="C800" s="506" t="s">
        <v>1543</v>
      </c>
      <c r="D800" s="506" t="s">
        <v>1552</v>
      </c>
      <c r="E800" s="506" t="s">
        <v>1554</v>
      </c>
      <c r="F800" s="510"/>
      <c r="G800" s="510"/>
      <c r="H800" s="510"/>
      <c r="I800" s="510"/>
      <c r="J800" s="510">
        <v>2</v>
      </c>
      <c r="K800" s="510">
        <v>2060</v>
      </c>
      <c r="L800" s="510">
        <v>1</v>
      </c>
      <c r="M800" s="510">
        <v>1030</v>
      </c>
      <c r="N800" s="510">
        <v>1</v>
      </c>
      <c r="O800" s="510">
        <v>1034</v>
      </c>
      <c r="P800" s="548">
        <v>0.50194174757281551</v>
      </c>
      <c r="Q800" s="511">
        <v>1034</v>
      </c>
    </row>
    <row r="801" spans="1:17" ht="14.4" customHeight="1" x14ac:dyDescent="0.3">
      <c r="A801" s="505" t="s">
        <v>1799</v>
      </c>
      <c r="B801" s="506" t="s">
        <v>1542</v>
      </c>
      <c r="C801" s="506" t="s">
        <v>1543</v>
      </c>
      <c r="D801" s="506" t="s">
        <v>1558</v>
      </c>
      <c r="E801" s="506" t="s">
        <v>1559</v>
      </c>
      <c r="F801" s="510"/>
      <c r="G801" s="510"/>
      <c r="H801" s="510"/>
      <c r="I801" s="510"/>
      <c r="J801" s="510">
        <v>2</v>
      </c>
      <c r="K801" s="510">
        <v>1686</v>
      </c>
      <c r="L801" s="510">
        <v>1</v>
      </c>
      <c r="M801" s="510">
        <v>843</v>
      </c>
      <c r="N801" s="510">
        <v>1</v>
      </c>
      <c r="O801" s="510">
        <v>843</v>
      </c>
      <c r="P801" s="548">
        <v>0.5</v>
      </c>
      <c r="Q801" s="511">
        <v>843</v>
      </c>
    </row>
    <row r="802" spans="1:17" ht="14.4" customHeight="1" x14ac:dyDescent="0.3">
      <c r="A802" s="505" t="s">
        <v>1799</v>
      </c>
      <c r="B802" s="506" t="s">
        <v>1542</v>
      </c>
      <c r="C802" s="506" t="s">
        <v>1543</v>
      </c>
      <c r="D802" s="506" t="s">
        <v>1558</v>
      </c>
      <c r="E802" s="506" t="s">
        <v>1560</v>
      </c>
      <c r="F802" s="510"/>
      <c r="G802" s="510"/>
      <c r="H802" s="510"/>
      <c r="I802" s="510"/>
      <c r="J802" s="510">
        <v>7</v>
      </c>
      <c r="K802" s="510">
        <v>5901</v>
      </c>
      <c r="L802" s="510">
        <v>1</v>
      </c>
      <c r="M802" s="510">
        <v>843</v>
      </c>
      <c r="N802" s="510">
        <v>9</v>
      </c>
      <c r="O802" s="510">
        <v>7587</v>
      </c>
      <c r="P802" s="548">
        <v>1.2857142857142858</v>
      </c>
      <c r="Q802" s="511">
        <v>843</v>
      </c>
    </row>
    <row r="803" spans="1:17" ht="14.4" customHeight="1" x14ac:dyDescent="0.3">
      <c r="A803" s="505" t="s">
        <v>1799</v>
      </c>
      <c r="B803" s="506" t="s">
        <v>1542</v>
      </c>
      <c r="C803" s="506" t="s">
        <v>1543</v>
      </c>
      <c r="D803" s="506" t="s">
        <v>1564</v>
      </c>
      <c r="E803" s="506" t="s">
        <v>1565</v>
      </c>
      <c r="F803" s="510"/>
      <c r="G803" s="510"/>
      <c r="H803" s="510"/>
      <c r="I803" s="510"/>
      <c r="J803" s="510">
        <v>17</v>
      </c>
      <c r="K803" s="510">
        <v>13838</v>
      </c>
      <c r="L803" s="510">
        <v>1</v>
      </c>
      <c r="M803" s="510">
        <v>814</v>
      </c>
      <c r="N803" s="510">
        <v>1</v>
      </c>
      <c r="O803" s="510">
        <v>814</v>
      </c>
      <c r="P803" s="548">
        <v>5.8823529411764705E-2</v>
      </c>
      <c r="Q803" s="511">
        <v>814</v>
      </c>
    </row>
    <row r="804" spans="1:17" ht="14.4" customHeight="1" x14ac:dyDescent="0.3">
      <c r="A804" s="505" t="s">
        <v>1799</v>
      </c>
      <c r="B804" s="506" t="s">
        <v>1542</v>
      </c>
      <c r="C804" s="506" t="s">
        <v>1543</v>
      </c>
      <c r="D804" s="506" t="s">
        <v>1564</v>
      </c>
      <c r="E804" s="506" t="s">
        <v>1566</v>
      </c>
      <c r="F804" s="510">
        <v>5</v>
      </c>
      <c r="G804" s="510">
        <v>4065</v>
      </c>
      <c r="H804" s="510"/>
      <c r="I804" s="510">
        <v>813</v>
      </c>
      <c r="J804" s="510"/>
      <c r="K804" s="510"/>
      <c r="L804" s="510"/>
      <c r="M804" s="510"/>
      <c r="N804" s="510">
        <v>5</v>
      </c>
      <c r="O804" s="510">
        <v>4070</v>
      </c>
      <c r="P804" s="548"/>
      <c r="Q804" s="511">
        <v>814</v>
      </c>
    </row>
    <row r="805" spans="1:17" ht="14.4" customHeight="1" x14ac:dyDescent="0.3">
      <c r="A805" s="505" t="s">
        <v>1799</v>
      </c>
      <c r="B805" s="506" t="s">
        <v>1542</v>
      </c>
      <c r="C805" s="506" t="s">
        <v>1543</v>
      </c>
      <c r="D805" s="506" t="s">
        <v>1567</v>
      </c>
      <c r="E805" s="506" t="s">
        <v>1568</v>
      </c>
      <c r="F805" s="510"/>
      <c r="G805" s="510"/>
      <c r="H805" s="510"/>
      <c r="I805" s="510"/>
      <c r="J805" s="510">
        <v>17</v>
      </c>
      <c r="K805" s="510">
        <v>13838</v>
      </c>
      <c r="L805" s="510">
        <v>1</v>
      </c>
      <c r="M805" s="510">
        <v>814</v>
      </c>
      <c r="N805" s="510">
        <v>1</v>
      </c>
      <c r="O805" s="510">
        <v>814</v>
      </c>
      <c r="P805" s="548">
        <v>5.8823529411764705E-2</v>
      </c>
      <c r="Q805" s="511">
        <v>814</v>
      </c>
    </row>
    <row r="806" spans="1:17" ht="14.4" customHeight="1" x14ac:dyDescent="0.3">
      <c r="A806" s="505" t="s">
        <v>1799</v>
      </c>
      <c r="B806" s="506" t="s">
        <v>1542</v>
      </c>
      <c r="C806" s="506" t="s">
        <v>1543</v>
      </c>
      <c r="D806" s="506" t="s">
        <v>1567</v>
      </c>
      <c r="E806" s="506" t="s">
        <v>1569</v>
      </c>
      <c r="F806" s="510">
        <v>5</v>
      </c>
      <c r="G806" s="510">
        <v>4065</v>
      </c>
      <c r="H806" s="510"/>
      <c r="I806" s="510">
        <v>813</v>
      </c>
      <c r="J806" s="510"/>
      <c r="K806" s="510"/>
      <c r="L806" s="510"/>
      <c r="M806" s="510"/>
      <c r="N806" s="510">
        <v>5</v>
      </c>
      <c r="O806" s="510">
        <v>4070</v>
      </c>
      <c r="P806" s="548"/>
      <c r="Q806" s="511">
        <v>814</v>
      </c>
    </row>
    <row r="807" spans="1:17" ht="14.4" customHeight="1" x14ac:dyDescent="0.3">
      <c r="A807" s="505" t="s">
        <v>1799</v>
      </c>
      <c r="B807" s="506" t="s">
        <v>1542</v>
      </c>
      <c r="C807" s="506" t="s">
        <v>1543</v>
      </c>
      <c r="D807" s="506" t="s">
        <v>1570</v>
      </c>
      <c r="E807" s="506" t="s">
        <v>1571</v>
      </c>
      <c r="F807" s="510">
        <v>135</v>
      </c>
      <c r="G807" s="510">
        <v>22680</v>
      </c>
      <c r="H807" s="510">
        <v>0.81818181818181823</v>
      </c>
      <c r="I807" s="510">
        <v>168</v>
      </c>
      <c r="J807" s="510">
        <v>165</v>
      </c>
      <c r="K807" s="510">
        <v>27720</v>
      </c>
      <c r="L807" s="510">
        <v>1</v>
      </c>
      <c r="M807" s="510">
        <v>168</v>
      </c>
      <c r="N807" s="510">
        <v>158</v>
      </c>
      <c r="O807" s="510">
        <v>26506</v>
      </c>
      <c r="P807" s="548">
        <v>0.95620490620490617</v>
      </c>
      <c r="Q807" s="511">
        <v>167.75949367088609</v>
      </c>
    </row>
    <row r="808" spans="1:17" ht="14.4" customHeight="1" x14ac:dyDescent="0.3">
      <c r="A808" s="505" t="s">
        <v>1799</v>
      </c>
      <c r="B808" s="506" t="s">
        <v>1542</v>
      </c>
      <c r="C808" s="506" t="s">
        <v>1543</v>
      </c>
      <c r="D808" s="506" t="s">
        <v>1570</v>
      </c>
      <c r="E808" s="506" t="s">
        <v>1572</v>
      </c>
      <c r="F808" s="510"/>
      <c r="G808" s="510"/>
      <c r="H808" s="510"/>
      <c r="I808" s="510"/>
      <c r="J808" s="510">
        <v>2</v>
      </c>
      <c r="K808" s="510">
        <v>336</v>
      </c>
      <c r="L808" s="510">
        <v>1</v>
      </c>
      <c r="M808" s="510">
        <v>168</v>
      </c>
      <c r="N808" s="510"/>
      <c r="O808" s="510"/>
      <c r="P808" s="548"/>
      <c r="Q808" s="511"/>
    </row>
    <row r="809" spans="1:17" ht="14.4" customHeight="1" x14ac:dyDescent="0.3">
      <c r="A809" s="505" t="s">
        <v>1799</v>
      </c>
      <c r="B809" s="506" t="s">
        <v>1542</v>
      </c>
      <c r="C809" s="506" t="s">
        <v>1543</v>
      </c>
      <c r="D809" s="506" t="s">
        <v>1573</v>
      </c>
      <c r="E809" s="506" t="s">
        <v>1574</v>
      </c>
      <c r="F809" s="510">
        <v>132</v>
      </c>
      <c r="G809" s="510">
        <v>22968</v>
      </c>
      <c r="H809" s="510">
        <v>0.86842105263157898</v>
      </c>
      <c r="I809" s="510">
        <v>174</v>
      </c>
      <c r="J809" s="510">
        <v>152</v>
      </c>
      <c r="K809" s="510">
        <v>26448</v>
      </c>
      <c r="L809" s="510">
        <v>1</v>
      </c>
      <c r="M809" s="510">
        <v>174</v>
      </c>
      <c r="N809" s="510">
        <v>143</v>
      </c>
      <c r="O809" s="510">
        <v>24882</v>
      </c>
      <c r="P809" s="548">
        <v>0.94078947368421051</v>
      </c>
      <c r="Q809" s="511">
        <v>174</v>
      </c>
    </row>
    <row r="810" spans="1:17" ht="14.4" customHeight="1" x14ac:dyDescent="0.3">
      <c r="A810" s="505" t="s">
        <v>1799</v>
      </c>
      <c r="B810" s="506" t="s">
        <v>1542</v>
      </c>
      <c r="C810" s="506" t="s">
        <v>1543</v>
      </c>
      <c r="D810" s="506" t="s">
        <v>1573</v>
      </c>
      <c r="E810" s="506" t="s">
        <v>1575</v>
      </c>
      <c r="F810" s="510"/>
      <c r="G810" s="510"/>
      <c r="H810" s="510"/>
      <c r="I810" s="510"/>
      <c r="J810" s="510">
        <v>2</v>
      </c>
      <c r="K810" s="510">
        <v>348</v>
      </c>
      <c r="L810" s="510">
        <v>1</v>
      </c>
      <c r="M810" s="510">
        <v>174</v>
      </c>
      <c r="N810" s="510"/>
      <c r="O810" s="510"/>
      <c r="P810" s="548"/>
      <c r="Q810" s="511"/>
    </row>
    <row r="811" spans="1:17" ht="14.4" customHeight="1" x14ac:dyDescent="0.3">
      <c r="A811" s="505" t="s">
        <v>1799</v>
      </c>
      <c r="B811" s="506" t="s">
        <v>1542</v>
      </c>
      <c r="C811" s="506" t="s">
        <v>1543</v>
      </c>
      <c r="D811" s="506" t="s">
        <v>1576</v>
      </c>
      <c r="E811" s="506" t="s">
        <v>1577</v>
      </c>
      <c r="F811" s="510">
        <v>6</v>
      </c>
      <c r="G811" s="510">
        <v>2112</v>
      </c>
      <c r="H811" s="510">
        <v>0.75</v>
      </c>
      <c r="I811" s="510">
        <v>352</v>
      </c>
      <c r="J811" s="510">
        <v>8</v>
      </c>
      <c r="K811" s="510">
        <v>2816</v>
      </c>
      <c r="L811" s="510">
        <v>1</v>
      </c>
      <c r="M811" s="510">
        <v>352</v>
      </c>
      <c r="N811" s="510">
        <v>7</v>
      </c>
      <c r="O811" s="510">
        <v>2464</v>
      </c>
      <c r="P811" s="548">
        <v>0.875</v>
      </c>
      <c r="Q811" s="511">
        <v>352</v>
      </c>
    </row>
    <row r="812" spans="1:17" ht="14.4" customHeight="1" x14ac:dyDescent="0.3">
      <c r="A812" s="505" t="s">
        <v>1799</v>
      </c>
      <c r="B812" s="506" t="s">
        <v>1542</v>
      </c>
      <c r="C812" s="506" t="s">
        <v>1543</v>
      </c>
      <c r="D812" s="506" t="s">
        <v>1576</v>
      </c>
      <c r="E812" s="506" t="s">
        <v>1578</v>
      </c>
      <c r="F812" s="510">
        <v>1</v>
      </c>
      <c r="G812" s="510">
        <v>352</v>
      </c>
      <c r="H812" s="510">
        <v>0.5</v>
      </c>
      <c r="I812" s="510">
        <v>352</v>
      </c>
      <c r="J812" s="510">
        <v>2</v>
      </c>
      <c r="K812" s="510">
        <v>704</v>
      </c>
      <c r="L812" s="510">
        <v>1</v>
      </c>
      <c r="M812" s="510">
        <v>352</v>
      </c>
      <c r="N812" s="510"/>
      <c r="O812" s="510"/>
      <c r="P812" s="548"/>
      <c r="Q812" s="511"/>
    </row>
    <row r="813" spans="1:17" ht="14.4" customHeight="1" x14ac:dyDescent="0.3">
      <c r="A813" s="505" t="s">
        <v>1799</v>
      </c>
      <c r="B813" s="506" t="s">
        <v>1542</v>
      </c>
      <c r="C813" s="506" t="s">
        <v>1543</v>
      </c>
      <c r="D813" s="506" t="s">
        <v>1746</v>
      </c>
      <c r="E813" s="506" t="s">
        <v>1747</v>
      </c>
      <c r="F813" s="510">
        <v>96</v>
      </c>
      <c r="G813" s="510">
        <v>99648</v>
      </c>
      <c r="H813" s="510">
        <v>0.94117647058823528</v>
      </c>
      <c r="I813" s="510">
        <v>1038</v>
      </c>
      <c r="J813" s="510">
        <v>102</v>
      </c>
      <c r="K813" s="510">
        <v>105876</v>
      </c>
      <c r="L813" s="510">
        <v>1</v>
      </c>
      <c r="M813" s="510">
        <v>1038</v>
      </c>
      <c r="N813" s="510">
        <v>64</v>
      </c>
      <c r="O813" s="510">
        <v>66432</v>
      </c>
      <c r="P813" s="548">
        <v>0.62745098039215685</v>
      </c>
      <c r="Q813" s="511">
        <v>1038</v>
      </c>
    </row>
    <row r="814" spans="1:17" ht="14.4" customHeight="1" x14ac:dyDescent="0.3">
      <c r="A814" s="505" t="s">
        <v>1799</v>
      </c>
      <c r="B814" s="506" t="s">
        <v>1542</v>
      </c>
      <c r="C814" s="506" t="s">
        <v>1543</v>
      </c>
      <c r="D814" s="506" t="s">
        <v>1746</v>
      </c>
      <c r="E814" s="506" t="s">
        <v>1748</v>
      </c>
      <c r="F814" s="510">
        <v>10</v>
      </c>
      <c r="G814" s="510">
        <v>10380</v>
      </c>
      <c r="H814" s="510">
        <v>2.5</v>
      </c>
      <c r="I814" s="510">
        <v>1038</v>
      </c>
      <c r="J814" s="510">
        <v>4</v>
      </c>
      <c r="K814" s="510">
        <v>4152</v>
      </c>
      <c r="L814" s="510">
        <v>1</v>
      </c>
      <c r="M814" s="510">
        <v>1038</v>
      </c>
      <c r="N814" s="510">
        <v>4</v>
      </c>
      <c r="O814" s="510">
        <v>4152</v>
      </c>
      <c r="P814" s="548">
        <v>1</v>
      </c>
      <c r="Q814" s="511">
        <v>1038</v>
      </c>
    </row>
    <row r="815" spans="1:17" ht="14.4" customHeight="1" x14ac:dyDescent="0.3">
      <c r="A815" s="505" t="s">
        <v>1799</v>
      </c>
      <c r="B815" s="506" t="s">
        <v>1542</v>
      </c>
      <c r="C815" s="506" t="s">
        <v>1543</v>
      </c>
      <c r="D815" s="506" t="s">
        <v>1579</v>
      </c>
      <c r="E815" s="506" t="s">
        <v>1580</v>
      </c>
      <c r="F815" s="510"/>
      <c r="G815" s="510"/>
      <c r="H815" s="510"/>
      <c r="I815" s="510"/>
      <c r="J815" s="510">
        <v>1</v>
      </c>
      <c r="K815" s="510">
        <v>190</v>
      </c>
      <c r="L815" s="510">
        <v>1</v>
      </c>
      <c r="M815" s="510">
        <v>190</v>
      </c>
      <c r="N815" s="510">
        <v>4</v>
      </c>
      <c r="O815" s="510">
        <v>760</v>
      </c>
      <c r="P815" s="548">
        <v>4</v>
      </c>
      <c r="Q815" s="511">
        <v>190</v>
      </c>
    </row>
    <row r="816" spans="1:17" ht="14.4" customHeight="1" x14ac:dyDescent="0.3">
      <c r="A816" s="505" t="s">
        <v>1799</v>
      </c>
      <c r="B816" s="506" t="s">
        <v>1542</v>
      </c>
      <c r="C816" s="506" t="s">
        <v>1543</v>
      </c>
      <c r="D816" s="506" t="s">
        <v>1579</v>
      </c>
      <c r="E816" s="506" t="s">
        <v>1581</v>
      </c>
      <c r="F816" s="510">
        <v>1</v>
      </c>
      <c r="G816" s="510">
        <v>190</v>
      </c>
      <c r="H816" s="510"/>
      <c r="I816" s="510">
        <v>190</v>
      </c>
      <c r="J816" s="510"/>
      <c r="K816" s="510"/>
      <c r="L816" s="510"/>
      <c r="M816" s="510"/>
      <c r="N816" s="510"/>
      <c r="O816" s="510"/>
      <c r="P816" s="548"/>
      <c r="Q816" s="511"/>
    </row>
    <row r="817" spans="1:17" ht="14.4" customHeight="1" x14ac:dyDescent="0.3">
      <c r="A817" s="505" t="s">
        <v>1799</v>
      </c>
      <c r="B817" s="506" t="s">
        <v>1542</v>
      </c>
      <c r="C817" s="506" t="s">
        <v>1543</v>
      </c>
      <c r="D817" s="506" t="s">
        <v>1582</v>
      </c>
      <c r="E817" s="506" t="s">
        <v>1583</v>
      </c>
      <c r="F817" s="510">
        <v>13</v>
      </c>
      <c r="G817" s="510">
        <v>10699</v>
      </c>
      <c r="H817" s="510">
        <v>3.25</v>
      </c>
      <c r="I817" s="510">
        <v>823</v>
      </c>
      <c r="J817" s="510">
        <v>4</v>
      </c>
      <c r="K817" s="510">
        <v>3292</v>
      </c>
      <c r="L817" s="510">
        <v>1</v>
      </c>
      <c r="M817" s="510">
        <v>823</v>
      </c>
      <c r="N817" s="510">
        <v>18</v>
      </c>
      <c r="O817" s="510">
        <v>14810</v>
      </c>
      <c r="P817" s="548">
        <v>4.4987849331713248</v>
      </c>
      <c r="Q817" s="511">
        <v>822.77777777777783</v>
      </c>
    </row>
    <row r="818" spans="1:17" ht="14.4" customHeight="1" x14ac:dyDescent="0.3">
      <c r="A818" s="505" t="s">
        <v>1799</v>
      </c>
      <c r="B818" s="506" t="s">
        <v>1542</v>
      </c>
      <c r="C818" s="506" t="s">
        <v>1543</v>
      </c>
      <c r="D818" s="506" t="s">
        <v>1586</v>
      </c>
      <c r="E818" s="506" t="s">
        <v>1587</v>
      </c>
      <c r="F818" s="510">
        <v>132</v>
      </c>
      <c r="G818" s="510">
        <v>72468</v>
      </c>
      <c r="H818" s="510">
        <v>0.89795918367346939</v>
      </c>
      <c r="I818" s="510">
        <v>549</v>
      </c>
      <c r="J818" s="510">
        <v>147</v>
      </c>
      <c r="K818" s="510">
        <v>80703</v>
      </c>
      <c r="L818" s="510">
        <v>1</v>
      </c>
      <c r="M818" s="510">
        <v>549</v>
      </c>
      <c r="N818" s="510">
        <v>141</v>
      </c>
      <c r="O818" s="510">
        <v>77550</v>
      </c>
      <c r="P818" s="548">
        <v>0.96093082041559796</v>
      </c>
      <c r="Q818" s="511">
        <v>550</v>
      </c>
    </row>
    <row r="819" spans="1:17" ht="14.4" customHeight="1" x14ac:dyDescent="0.3">
      <c r="A819" s="505" t="s">
        <v>1799</v>
      </c>
      <c r="B819" s="506" t="s">
        <v>1542</v>
      </c>
      <c r="C819" s="506" t="s">
        <v>1543</v>
      </c>
      <c r="D819" s="506" t="s">
        <v>1586</v>
      </c>
      <c r="E819" s="506" t="s">
        <v>1588</v>
      </c>
      <c r="F819" s="510"/>
      <c r="G819" s="510"/>
      <c r="H819" s="510"/>
      <c r="I819" s="510"/>
      <c r="J819" s="510">
        <v>1</v>
      </c>
      <c r="K819" s="510">
        <v>549</v>
      </c>
      <c r="L819" s="510">
        <v>1</v>
      </c>
      <c r="M819" s="510">
        <v>549</v>
      </c>
      <c r="N819" s="510"/>
      <c r="O819" s="510"/>
      <c r="P819" s="548"/>
      <c r="Q819" s="511"/>
    </row>
    <row r="820" spans="1:17" ht="14.4" customHeight="1" x14ac:dyDescent="0.3">
      <c r="A820" s="505" t="s">
        <v>1799</v>
      </c>
      <c r="B820" s="506" t="s">
        <v>1542</v>
      </c>
      <c r="C820" s="506" t="s">
        <v>1543</v>
      </c>
      <c r="D820" s="506" t="s">
        <v>1589</v>
      </c>
      <c r="E820" s="506" t="s">
        <v>1590</v>
      </c>
      <c r="F820" s="510">
        <v>10</v>
      </c>
      <c r="G820" s="510">
        <v>6540</v>
      </c>
      <c r="H820" s="510">
        <v>0.76923076923076927</v>
      </c>
      <c r="I820" s="510">
        <v>654</v>
      </c>
      <c r="J820" s="510">
        <v>13</v>
      </c>
      <c r="K820" s="510">
        <v>8502</v>
      </c>
      <c r="L820" s="510">
        <v>1</v>
      </c>
      <c r="M820" s="510">
        <v>654</v>
      </c>
      <c r="N820" s="510">
        <v>19</v>
      </c>
      <c r="O820" s="510">
        <v>12445</v>
      </c>
      <c r="P820" s="548">
        <v>1.4637732298282757</v>
      </c>
      <c r="Q820" s="511">
        <v>655</v>
      </c>
    </row>
    <row r="821" spans="1:17" ht="14.4" customHeight="1" x14ac:dyDescent="0.3">
      <c r="A821" s="505" t="s">
        <v>1799</v>
      </c>
      <c r="B821" s="506" t="s">
        <v>1542</v>
      </c>
      <c r="C821" s="506" t="s">
        <v>1543</v>
      </c>
      <c r="D821" s="506" t="s">
        <v>1589</v>
      </c>
      <c r="E821" s="506" t="s">
        <v>1591</v>
      </c>
      <c r="F821" s="510">
        <v>1</v>
      </c>
      <c r="G821" s="510">
        <v>654</v>
      </c>
      <c r="H821" s="510">
        <v>0.16666666666666666</v>
      </c>
      <c r="I821" s="510">
        <v>654</v>
      </c>
      <c r="J821" s="510">
        <v>6</v>
      </c>
      <c r="K821" s="510">
        <v>3924</v>
      </c>
      <c r="L821" s="510">
        <v>1</v>
      </c>
      <c r="M821" s="510">
        <v>654</v>
      </c>
      <c r="N821" s="510">
        <v>2</v>
      </c>
      <c r="O821" s="510">
        <v>1310</v>
      </c>
      <c r="P821" s="548">
        <v>0.33384301732925586</v>
      </c>
      <c r="Q821" s="511">
        <v>655</v>
      </c>
    </row>
    <row r="822" spans="1:17" ht="14.4" customHeight="1" x14ac:dyDescent="0.3">
      <c r="A822" s="505" t="s">
        <v>1799</v>
      </c>
      <c r="B822" s="506" t="s">
        <v>1542</v>
      </c>
      <c r="C822" s="506" t="s">
        <v>1543</v>
      </c>
      <c r="D822" s="506" t="s">
        <v>1592</v>
      </c>
      <c r="E822" s="506" t="s">
        <v>1593</v>
      </c>
      <c r="F822" s="510">
        <v>1</v>
      </c>
      <c r="G822" s="510">
        <v>654</v>
      </c>
      <c r="H822" s="510">
        <v>0.16666666666666666</v>
      </c>
      <c r="I822" s="510">
        <v>654</v>
      </c>
      <c r="J822" s="510">
        <v>6</v>
      </c>
      <c r="K822" s="510">
        <v>3924</v>
      </c>
      <c r="L822" s="510">
        <v>1</v>
      </c>
      <c r="M822" s="510">
        <v>654</v>
      </c>
      <c r="N822" s="510">
        <v>2</v>
      </c>
      <c r="O822" s="510">
        <v>1310</v>
      </c>
      <c r="P822" s="548">
        <v>0.33384301732925586</v>
      </c>
      <c r="Q822" s="511">
        <v>655</v>
      </c>
    </row>
    <row r="823" spans="1:17" ht="14.4" customHeight="1" x14ac:dyDescent="0.3">
      <c r="A823" s="505" t="s">
        <v>1799</v>
      </c>
      <c r="B823" s="506" t="s">
        <v>1542</v>
      </c>
      <c r="C823" s="506" t="s">
        <v>1543</v>
      </c>
      <c r="D823" s="506" t="s">
        <v>1592</v>
      </c>
      <c r="E823" s="506" t="s">
        <v>1594</v>
      </c>
      <c r="F823" s="510">
        <v>10</v>
      </c>
      <c r="G823" s="510">
        <v>6540</v>
      </c>
      <c r="H823" s="510">
        <v>0.76923076923076927</v>
      </c>
      <c r="I823" s="510">
        <v>654</v>
      </c>
      <c r="J823" s="510">
        <v>13</v>
      </c>
      <c r="K823" s="510">
        <v>8502</v>
      </c>
      <c r="L823" s="510">
        <v>1</v>
      </c>
      <c r="M823" s="510">
        <v>654</v>
      </c>
      <c r="N823" s="510">
        <v>19</v>
      </c>
      <c r="O823" s="510">
        <v>12445</v>
      </c>
      <c r="P823" s="548">
        <v>1.4637732298282757</v>
      </c>
      <c r="Q823" s="511">
        <v>655</v>
      </c>
    </row>
    <row r="824" spans="1:17" ht="14.4" customHeight="1" x14ac:dyDescent="0.3">
      <c r="A824" s="505" t="s">
        <v>1799</v>
      </c>
      <c r="B824" s="506" t="s">
        <v>1542</v>
      </c>
      <c r="C824" s="506" t="s">
        <v>1543</v>
      </c>
      <c r="D824" s="506" t="s">
        <v>1595</v>
      </c>
      <c r="E824" s="506" t="s">
        <v>1596</v>
      </c>
      <c r="F824" s="510">
        <v>2</v>
      </c>
      <c r="G824" s="510">
        <v>1356</v>
      </c>
      <c r="H824" s="510">
        <v>0.2857142857142857</v>
      </c>
      <c r="I824" s="510">
        <v>678</v>
      </c>
      <c r="J824" s="510">
        <v>7</v>
      </c>
      <c r="K824" s="510">
        <v>4746</v>
      </c>
      <c r="L824" s="510">
        <v>1</v>
      </c>
      <c r="M824" s="510">
        <v>678</v>
      </c>
      <c r="N824" s="510"/>
      <c r="O824" s="510"/>
      <c r="P824" s="548"/>
      <c r="Q824" s="511"/>
    </row>
    <row r="825" spans="1:17" ht="14.4" customHeight="1" x14ac:dyDescent="0.3">
      <c r="A825" s="505" t="s">
        <v>1799</v>
      </c>
      <c r="B825" s="506" t="s">
        <v>1542</v>
      </c>
      <c r="C825" s="506" t="s">
        <v>1543</v>
      </c>
      <c r="D825" s="506" t="s">
        <v>1595</v>
      </c>
      <c r="E825" s="506" t="s">
        <v>1597</v>
      </c>
      <c r="F825" s="510">
        <v>24</v>
      </c>
      <c r="G825" s="510">
        <v>16272</v>
      </c>
      <c r="H825" s="510">
        <v>0.72727272727272729</v>
      </c>
      <c r="I825" s="510">
        <v>678</v>
      </c>
      <c r="J825" s="510">
        <v>33</v>
      </c>
      <c r="K825" s="510">
        <v>22374</v>
      </c>
      <c r="L825" s="510">
        <v>1</v>
      </c>
      <c r="M825" s="510">
        <v>678</v>
      </c>
      <c r="N825" s="510">
        <v>38</v>
      </c>
      <c r="O825" s="510">
        <v>25793</v>
      </c>
      <c r="P825" s="548">
        <v>1.152811298828998</v>
      </c>
      <c r="Q825" s="511">
        <v>678.76315789473688</v>
      </c>
    </row>
    <row r="826" spans="1:17" ht="14.4" customHeight="1" x14ac:dyDescent="0.3">
      <c r="A826" s="505" t="s">
        <v>1799</v>
      </c>
      <c r="B826" s="506" t="s">
        <v>1542</v>
      </c>
      <c r="C826" s="506" t="s">
        <v>1543</v>
      </c>
      <c r="D826" s="506" t="s">
        <v>1598</v>
      </c>
      <c r="E826" s="506" t="s">
        <v>1599</v>
      </c>
      <c r="F826" s="510">
        <v>36</v>
      </c>
      <c r="G826" s="510">
        <v>18468</v>
      </c>
      <c r="H826" s="510">
        <v>0.54545454545454541</v>
      </c>
      <c r="I826" s="510">
        <v>513</v>
      </c>
      <c r="J826" s="510">
        <v>66</v>
      </c>
      <c r="K826" s="510">
        <v>33858</v>
      </c>
      <c r="L826" s="510">
        <v>1</v>
      </c>
      <c r="M826" s="510">
        <v>513</v>
      </c>
      <c r="N826" s="510">
        <v>24</v>
      </c>
      <c r="O826" s="510">
        <v>12336</v>
      </c>
      <c r="P826" s="548">
        <v>0.36434520645046958</v>
      </c>
      <c r="Q826" s="511">
        <v>514</v>
      </c>
    </row>
    <row r="827" spans="1:17" ht="14.4" customHeight="1" x14ac:dyDescent="0.3">
      <c r="A827" s="505" t="s">
        <v>1799</v>
      </c>
      <c r="B827" s="506" t="s">
        <v>1542</v>
      </c>
      <c r="C827" s="506" t="s">
        <v>1543</v>
      </c>
      <c r="D827" s="506" t="s">
        <v>1598</v>
      </c>
      <c r="E827" s="506" t="s">
        <v>1600</v>
      </c>
      <c r="F827" s="510"/>
      <c r="G827" s="510"/>
      <c r="H827" s="510"/>
      <c r="I827" s="510"/>
      <c r="J827" s="510">
        <v>1</v>
      </c>
      <c r="K827" s="510">
        <v>513</v>
      </c>
      <c r="L827" s="510">
        <v>1</v>
      </c>
      <c r="M827" s="510">
        <v>513</v>
      </c>
      <c r="N827" s="510">
        <v>8</v>
      </c>
      <c r="O827" s="510">
        <v>4112</v>
      </c>
      <c r="P827" s="548">
        <v>8.0155945419103318</v>
      </c>
      <c r="Q827" s="511">
        <v>514</v>
      </c>
    </row>
    <row r="828" spans="1:17" ht="14.4" customHeight="1" x14ac:dyDescent="0.3">
      <c r="A828" s="505" t="s">
        <v>1799</v>
      </c>
      <c r="B828" s="506" t="s">
        <v>1542</v>
      </c>
      <c r="C828" s="506" t="s">
        <v>1543</v>
      </c>
      <c r="D828" s="506" t="s">
        <v>1601</v>
      </c>
      <c r="E828" s="506" t="s">
        <v>1602</v>
      </c>
      <c r="F828" s="510"/>
      <c r="G828" s="510"/>
      <c r="H828" s="510"/>
      <c r="I828" s="510"/>
      <c r="J828" s="510">
        <v>1</v>
      </c>
      <c r="K828" s="510">
        <v>423</v>
      </c>
      <c r="L828" s="510">
        <v>1</v>
      </c>
      <c r="M828" s="510">
        <v>423</v>
      </c>
      <c r="N828" s="510">
        <v>8</v>
      </c>
      <c r="O828" s="510">
        <v>3392</v>
      </c>
      <c r="P828" s="548">
        <v>8.0189125295508266</v>
      </c>
      <c r="Q828" s="511">
        <v>424</v>
      </c>
    </row>
    <row r="829" spans="1:17" ht="14.4" customHeight="1" x14ac:dyDescent="0.3">
      <c r="A829" s="505" t="s">
        <v>1799</v>
      </c>
      <c r="B829" s="506" t="s">
        <v>1542</v>
      </c>
      <c r="C829" s="506" t="s">
        <v>1543</v>
      </c>
      <c r="D829" s="506" t="s">
        <v>1601</v>
      </c>
      <c r="E829" s="506" t="s">
        <v>1603</v>
      </c>
      <c r="F829" s="510">
        <v>36</v>
      </c>
      <c r="G829" s="510">
        <v>15228</v>
      </c>
      <c r="H829" s="510">
        <v>0.54545454545454541</v>
      </c>
      <c r="I829" s="510">
        <v>423</v>
      </c>
      <c r="J829" s="510">
        <v>66</v>
      </c>
      <c r="K829" s="510">
        <v>27918</v>
      </c>
      <c r="L829" s="510">
        <v>1</v>
      </c>
      <c r="M829" s="510">
        <v>423</v>
      </c>
      <c r="N829" s="510">
        <v>24</v>
      </c>
      <c r="O829" s="510">
        <v>10176</v>
      </c>
      <c r="P829" s="548">
        <v>0.36449602407049214</v>
      </c>
      <c r="Q829" s="511">
        <v>424</v>
      </c>
    </row>
    <row r="830" spans="1:17" ht="14.4" customHeight="1" x14ac:dyDescent="0.3">
      <c r="A830" s="505" t="s">
        <v>1799</v>
      </c>
      <c r="B830" s="506" t="s">
        <v>1542</v>
      </c>
      <c r="C830" s="506" t="s">
        <v>1543</v>
      </c>
      <c r="D830" s="506" t="s">
        <v>1604</v>
      </c>
      <c r="E830" s="506" t="s">
        <v>1605</v>
      </c>
      <c r="F830" s="510"/>
      <c r="G830" s="510"/>
      <c r="H830" s="510"/>
      <c r="I830" s="510"/>
      <c r="J830" s="510">
        <v>1</v>
      </c>
      <c r="K830" s="510">
        <v>349</v>
      </c>
      <c r="L830" s="510">
        <v>1</v>
      </c>
      <c r="M830" s="510">
        <v>349</v>
      </c>
      <c r="N830" s="510"/>
      <c r="O830" s="510"/>
      <c r="P830" s="548"/>
      <c r="Q830" s="511"/>
    </row>
    <row r="831" spans="1:17" ht="14.4" customHeight="1" x14ac:dyDescent="0.3">
      <c r="A831" s="505" t="s">
        <v>1799</v>
      </c>
      <c r="B831" s="506" t="s">
        <v>1542</v>
      </c>
      <c r="C831" s="506" t="s">
        <v>1543</v>
      </c>
      <c r="D831" s="506" t="s">
        <v>1604</v>
      </c>
      <c r="E831" s="506" t="s">
        <v>1606</v>
      </c>
      <c r="F831" s="510">
        <v>131</v>
      </c>
      <c r="G831" s="510">
        <v>45719</v>
      </c>
      <c r="H831" s="510">
        <v>0.891156462585034</v>
      </c>
      <c r="I831" s="510">
        <v>349</v>
      </c>
      <c r="J831" s="510">
        <v>147</v>
      </c>
      <c r="K831" s="510">
        <v>51303</v>
      </c>
      <c r="L831" s="510">
        <v>1</v>
      </c>
      <c r="M831" s="510">
        <v>349</v>
      </c>
      <c r="N831" s="510">
        <v>144</v>
      </c>
      <c r="O831" s="510">
        <v>50400</v>
      </c>
      <c r="P831" s="548">
        <v>0.98239869013507986</v>
      </c>
      <c r="Q831" s="511">
        <v>350</v>
      </c>
    </row>
    <row r="832" spans="1:17" ht="14.4" customHeight="1" x14ac:dyDescent="0.3">
      <c r="A832" s="505" t="s">
        <v>1799</v>
      </c>
      <c r="B832" s="506" t="s">
        <v>1542</v>
      </c>
      <c r="C832" s="506" t="s">
        <v>1543</v>
      </c>
      <c r="D832" s="506" t="s">
        <v>1607</v>
      </c>
      <c r="E832" s="506" t="s">
        <v>1608</v>
      </c>
      <c r="F832" s="510">
        <v>55</v>
      </c>
      <c r="G832" s="510">
        <v>12155</v>
      </c>
      <c r="H832" s="510">
        <v>0.859375</v>
      </c>
      <c r="I832" s="510">
        <v>221</v>
      </c>
      <c r="J832" s="510">
        <v>64</v>
      </c>
      <c r="K832" s="510">
        <v>14144</v>
      </c>
      <c r="L832" s="510">
        <v>1</v>
      </c>
      <c r="M832" s="510">
        <v>221</v>
      </c>
      <c r="N832" s="510">
        <v>36</v>
      </c>
      <c r="O832" s="510">
        <v>7992</v>
      </c>
      <c r="P832" s="548">
        <v>0.56504524886877827</v>
      </c>
      <c r="Q832" s="511">
        <v>222</v>
      </c>
    </row>
    <row r="833" spans="1:17" ht="14.4" customHeight="1" x14ac:dyDescent="0.3">
      <c r="A833" s="505" t="s">
        <v>1799</v>
      </c>
      <c r="B833" s="506" t="s">
        <v>1542</v>
      </c>
      <c r="C833" s="506" t="s">
        <v>1543</v>
      </c>
      <c r="D833" s="506" t="s">
        <v>1609</v>
      </c>
      <c r="E833" s="506" t="s">
        <v>1610</v>
      </c>
      <c r="F833" s="510">
        <v>484</v>
      </c>
      <c r="G833" s="510">
        <v>245872</v>
      </c>
      <c r="H833" s="510">
        <v>0.68945868945868949</v>
      </c>
      <c r="I833" s="510">
        <v>508</v>
      </c>
      <c r="J833" s="510">
        <v>702</v>
      </c>
      <c r="K833" s="510">
        <v>356616</v>
      </c>
      <c r="L833" s="510">
        <v>1</v>
      </c>
      <c r="M833" s="510">
        <v>508</v>
      </c>
      <c r="N833" s="510">
        <v>740</v>
      </c>
      <c r="O833" s="510">
        <v>376660</v>
      </c>
      <c r="P833" s="548">
        <v>1.0562061152612334</v>
      </c>
      <c r="Q833" s="511">
        <v>509</v>
      </c>
    </row>
    <row r="834" spans="1:17" ht="14.4" customHeight="1" x14ac:dyDescent="0.3">
      <c r="A834" s="505" t="s">
        <v>1799</v>
      </c>
      <c r="B834" s="506" t="s">
        <v>1542</v>
      </c>
      <c r="C834" s="506" t="s">
        <v>1543</v>
      </c>
      <c r="D834" s="506" t="s">
        <v>1613</v>
      </c>
      <c r="E834" s="506" t="s">
        <v>1614</v>
      </c>
      <c r="F834" s="510">
        <v>2</v>
      </c>
      <c r="G834" s="510">
        <v>478</v>
      </c>
      <c r="H834" s="510">
        <v>2</v>
      </c>
      <c r="I834" s="510">
        <v>239</v>
      </c>
      <c r="J834" s="510">
        <v>1</v>
      </c>
      <c r="K834" s="510">
        <v>239</v>
      </c>
      <c r="L834" s="510">
        <v>1</v>
      </c>
      <c r="M834" s="510">
        <v>239</v>
      </c>
      <c r="N834" s="510">
        <v>4</v>
      </c>
      <c r="O834" s="510">
        <v>956</v>
      </c>
      <c r="P834" s="548">
        <v>4</v>
      </c>
      <c r="Q834" s="511">
        <v>239</v>
      </c>
    </row>
    <row r="835" spans="1:17" ht="14.4" customHeight="1" x14ac:dyDescent="0.3">
      <c r="A835" s="505" t="s">
        <v>1799</v>
      </c>
      <c r="B835" s="506" t="s">
        <v>1542</v>
      </c>
      <c r="C835" s="506" t="s">
        <v>1543</v>
      </c>
      <c r="D835" s="506" t="s">
        <v>1615</v>
      </c>
      <c r="E835" s="506" t="s">
        <v>1616</v>
      </c>
      <c r="F835" s="510">
        <v>98</v>
      </c>
      <c r="G835" s="510">
        <v>10878</v>
      </c>
      <c r="H835" s="510">
        <v>1.2250000000000001</v>
      </c>
      <c r="I835" s="510">
        <v>111</v>
      </c>
      <c r="J835" s="510">
        <v>80</v>
      </c>
      <c r="K835" s="510">
        <v>8880</v>
      </c>
      <c r="L835" s="510">
        <v>1</v>
      </c>
      <c r="M835" s="510">
        <v>111</v>
      </c>
      <c r="N835" s="510">
        <v>118</v>
      </c>
      <c r="O835" s="510">
        <v>13098</v>
      </c>
      <c r="P835" s="548">
        <v>1.4750000000000001</v>
      </c>
      <c r="Q835" s="511">
        <v>111</v>
      </c>
    </row>
    <row r="836" spans="1:17" ht="14.4" customHeight="1" x14ac:dyDescent="0.3">
      <c r="A836" s="505" t="s">
        <v>1799</v>
      </c>
      <c r="B836" s="506" t="s">
        <v>1542</v>
      </c>
      <c r="C836" s="506" t="s">
        <v>1543</v>
      </c>
      <c r="D836" s="506" t="s">
        <v>1617</v>
      </c>
      <c r="E836" s="506" t="s">
        <v>1618</v>
      </c>
      <c r="F836" s="510"/>
      <c r="G836" s="510"/>
      <c r="H836" s="510"/>
      <c r="I836" s="510"/>
      <c r="J836" s="510">
        <v>20</v>
      </c>
      <c r="K836" s="510">
        <v>6620</v>
      </c>
      <c r="L836" s="510">
        <v>1</v>
      </c>
      <c r="M836" s="510">
        <v>331</v>
      </c>
      <c r="N836" s="510"/>
      <c r="O836" s="510"/>
      <c r="P836" s="548"/>
      <c r="Q836" s="511"/>
    </row>
    <row r="837" spans="1:17" ht="14.4" customHeight="1" x14ac:dyDescent="0.3">
      <c r="A837" s="505" t="s">
        <v>1799</v>
      </c>
      <c r="B837" s="506" t="s">
        <v>1542</v>
      </c>
      <c r="C837" s="506" t="s">
        <v>1543</v>
      </c>
      <c r="D837" s="506" t="s">
        <v>1619</v>
      </c>
      <c r="E837" s="506" t="s">
        <v>1620</v>
      </c>
      <c r="F837" s="510">
        <v>1</v>
      </c>
      <c r="G837" s="510">
        <v>312</v>
      </c>
      <c r="H837" s="510">
        <v>7.6923076923076927E-2</v>
      </c>
      <c r="I837" s="510">
        <v>312</v>
      </c>
      <c r="J837" s="510">
        <v>13</v>
      </c>
      <c r="K837" s="510">
        <v>4056</v>
      </c>
      <c r="L837" s="510">
        <v>1</v>
      </c>
      <c r="M837" s="510">
        <v>312</v>
      </c>
      <c r="N837" s="510">
        <v>4</v>
      </c>
      <c r="O837" s="510">
        <v>1246</v>
      </c>
      <c r="P837" s="548">
        <v>0.30719921104536491</v>
      </c>
      <c r="Q837" s="511">
        <v>311.5</v>
      </c>
    </row>
    <row r="838" spans="1:17" ht="14.4" customHeight="1" x14ac:dyDescent="0.3">
      <c r="A838" s="505" t="s">
        <v>1799</v>
      </c>
      <c r="B838" s="506" t="s">
        <v>1542</v>
      </c>
      <c r="C838" s="506" t="s">
        <v>1543</v>
      </c>
      <c r="D838" s="506" t="s">
        <v>1619</v>
      </c>
      <c r="E838" s="506" t="s">
        <v>1621</v>
      </c>
      <c r="F838" s="510">
        <v>11</v>
      </c>
      <c r="G838" s="510">
        <v>3432</v>
      </c>
      <c r="H838" s="510">
        <v>0.40740740740740738</v>
      </c>
      <c r="I838" s="510">
        <v>312</v>
      </c>
      <c r="J838" s="510">
        <v>27</v>
      </c>
      <c r="K838" s="510">
        <v>8424</v>
      </c>
      <c r="L838" s="510">
        <v>1</v>
      </c>
      <c r="M838" s="510">
        <v>312</v>
      </c>
      <c r="N838" s="510">
        <v>51</v>
      </c>
      <c r="O838" s="510">
        <v>15900</v>
      </c>
      <c r="P838" s="548">
        <v>1.8874643874643875</v>
      </c>
      <c r="Q838" s="511">
        <v>311.76470588235293</v>
      </c>
    </row>
    <row r="839" spans="1:17" ht="14.4" customHeight="1" x14ac:dyDescent="0.3">
      <c r="A839" s="505" t="s">
        <v>1799</v>
      </c>
      <c r="B839" s="506" t="s">
        <v>1542</v>
      </c>
      <c r="C839" s="506" t="s">
        <v>1543</v>
      </c>
      <c r="D839" s="506" t="s">
        <v>1622</v>
      </c>
      <c r="E839" s="506" t="s">
        <v>1623</v>
      </c>
      <c r="F839" s="510"/>
      <c r="G839" s="510"/>
      <c r="H839" s="510"/>
      <c r="I839" s="510"/>
      <c r="J839" s="510">
        <v>9</v>
      </c>
      <c r="K839" s="510">
        <v>207</v>
      </c>
      <c r="L839" s="510">
        <v>1</v>
      </c>
      <c r="M839" s="510">
        <v>23</v>
      </c>
      <c r="N839" s="510">
        <v>8</v>
      </c>
      <c r="O839" s="510">
        <v>96</v>
      </c>
      <c r="P839" s="548">
        <v>0.46376811594202899</v>
      </c>
      <c r="Q839" s="511">
        <v>12</v>
      </c>
    </row>
    <row r="840" spans="1:17" ht="14.4" customHeight="1" x14ac:dyDescent="0.3">
      <c r="A840" s="505" t="s">
        <v>1799</v>
      </c>
      <c r="B840" s="506" t="s">
        <v>1542</v>
      </c>
      <c r="C840" s="506" t="s">
        <v>1543</v>
      </c>
      <c r="D840" s="506" t="s">
        <v>1622</v>
      </c>
      <c r="E840" s="506" t="s">
        <v>1624</v>
      </c>
      <c r="F840" s="510"/>
      <c r="G840" s="510"/>
      <c r="H840" s="510"/>
      <c r="I840" s="510"/>
      <c r="J840" s="510">
        <v>2</v>
      </c>
      <c r="K840" s="510">
        <v>46</v>
      </c>
      <c r="L840" s="510">
        <v>1</v>
      </c>
      <c r="M840" s="510">
        <v>23</v>
      </c>
      <c r="N840" s="510"/>
      <c r="O840" s="510"/>
      <c r="P840" s="548"/>
      <c r="Q840" s="511"/>
    </row>
    <row r="841" spans="1:17" ht="14.4" customHeight="1" x14ac:dyDescent="0.3">
      <c r="A841" s="505" t="s">
        <v>1799</v>
      </c>
      <c r="B841" s="506" t="s">
        <v>1542</v>
      </c>
      <c r="C841" s="506" t="s">
        <v>1543</v>
      </c>
      <c r="D841" s="506" t="s">
        <v>1625</v>
      </c>
      <c r="E841" s="506" t="s">
        <v>1626</v>
      </c>
      <c r="F841" s="510">
        <v>14</v>
      </c>
      <c r="G841" s="510">
        <v>238</v>
      </c>
      <c r="H841" s="510">
        <v>0.63636363636363635</v>
      </c>
      <c r="I841" s="510">
        <v>17</v>
      </c>
      <c r="J841" s="510">
        <v>22</v>
      </c>
      <c r="K841" s="510">
        <v>374</v>
      </c>
      <c r="L841" s="510">
        <v>1</v>
      </c>
      <c r="M841" s="510">
        <v>17</v>
      </c>
      <c r="N841" s="510">
        <v>21</v>
      </c>
      <c r="O841" s="510">
        <v>357</v>
      </c>
      <c r="P841" s="548">
        <v>0.95454545454545459</v>
      </c>
      <c r="Q841" s="511">
        <v>17</v>
      </c>
    </row>
    <row r="842" spans="1:17" ht="14.4" customHeight="1" x14ac:dyDescent="0.3">
      <c r="A842" s="505" t="s">
        <v>1799</v>
      </c>
      <c r="B842" s="506" t="s">
        <v>1542</v>
      </c>
      <c r="C842" s="506" t="s">
        <v>1543</v>
      </c>
      <c r="D842" s="506" t="s">
        <v>1625</v>
      </c>
      <c r="E842" s="506" t="s">
        <v>1627</v>
      </c>
      <c r="F842" s="510"/>
      <c r="G842" s="510"/>
      <c r="H842" s="510"/>
      <c r="I842" s="510"/>
      <c r="J842" s="510"/>
      <c r="K842" s="510"/>
      <c r="L842" s="510"/>
      <c r="M842" s="510"/>
      <c r="N842" s="510">
        <v>1</v>
      </c>
      <c r="O842" s="510">
        <v>17</v>
      </c>
      <c r="P842" s="548"/>
      <c r="Q842" s="511">
        <v>17</v>
      </c>
    </row>
    <row r="843" spans="1:17" ht="14.4" customHeight="1" x14ac:dyDescent="0.3">
      <c r="A843" s="505" t="s">
        <v>1799</v>
      </c>
      <c r="B843" s="506" t="s">
        <v>1542</v>
      </c>
      <c r="C843" s="506" t="s">
        <v>1543</v>
      </c>
      <c r="D843" s="506" t="s">
        <v>1630</v>
      </c>
      <c r="E843" s="506" t="s">
        <v>1631</v>
      </c>
      <c r="F843" s="510">
        <v>741</v>
      </c>
      <c r="G843" s="510">
        <v>259350</v>
      </c>
      <c r="H843" s="510">
        <v>0.62164429530201337</v>
      </c>
      <c r="I843" s="510">
        <v>350</v>
      </c>
      <c r="J843" s="510">
        <v>1192</v>
      </c>
      <c r="K843" s="510">
        <v>417200</v>
      </c>
      <c r="L843" s="510">
        <v>1</v>
      </c>
      <c r="M843" s="510">
        <v>350</v>
      </c>
      <c r="N843" s="510">
        <v>1229</v>
      </c>
      <c r="O843" s="510">
        <v>430150</v>
      </c>
      <c r="P843" s="548">
        <v>1.0310402684563758</v>
      </c>
      <c r="Q843" s="511">
        <v>350</v>
      </c>
    </row>
    <row r="844" spans="1:17" ht="14.4" customHeight="1" x14ac:dyDescent="0.3">
      <c r="A844" s="505" t="s">
        <v>1799</v>
      </c>
      <c r="B844" s="506" t="s">
        <v>1542</v>
      </c>
      <c r="C844" s="506" t="s">
        <v>1543</v>
      </c>
      <c r="D844" s="506" t="s">
        <v>1632</v>
      </c>
      <c r="E844" s="506" t="s">
        <v>1633</v>
      </c>
      <c r="F844" s="510">
        <v>2</v>
      </c>
      <c r="G844" s="510">
        <v>2566</v>
      </c>
      <c r="H844" s="510"/>
      <c r="I844" s="510">
        <v>1283</v>
      </c>
      <c r="J844" s="510"/>
      <c r="K844" s="510"/>
      <c r="L844" s="510"/>
      <c r="M844" s="510"/>
      <c r="N844" s="510"/>
      <c r="O844" s="510"/>
      <c r="P844" s="548"/>
      <c r="Q844" s="511"/>
    </row>
    <row r="845" spans="1:17" ht="14.4" customHeight="1" x14ac:dyDescent="0.3">
      <c r="A845" s="505" t="s">
        <v>1799</v>
      </c>
      <c r="B845" s="506" t="s">
        <v>1542</v>
      </c>
      <c r="C845" s="506" t="s">
        <v>1543</v>
      </c>
      <c r="D845" s="506" t="s">
        <v>1634</v>
      </c>
      <c r="E845" s="506" t="s">
        <v>1635</v>
      </c>
      <c r="F845" s="510"/>
      <c r="G845" s="510"/>
      <c r="H845" s="510"/>
      <c r="I845" s="510"/>
      <c r="J845" s="510">
        <v>4</v>
      </c>
      <c r="K845" s="510">
        <v>596</v>
      </c>
      <c r="L845" s="510">
        <v>1</v>
      </c>
      <c r="M845" s="510">
        <v>149</v>
      </c>
      <c r="N845" s="510">
        <v>1</v>
      </c>
      <c r="O845" s="510">
        <v>149</v>
      </c>
      <c r="P845" s="548">
        <v>0.25</v>
      </c>
      <c r="Q845" s="511">
        <v>149</v>
      </c>
    </row>
    <row r="846" spans="1:17" ht="14.4" customHeight="1" x14ac:dyDescent="0.3">
      <c r="A846" s="505" t="s">
        <v>1799</v>
      </c>
      <c r="B846" s="506" t="s">
        <v>1542</v>
      </c>
      <c r="C846" s="506" t="s">
        <v>1543</v>
      </c>
      <c r="D846" s="506" t="s">
        <v>1634</v>
      </c>
      <c r="E846" s="506" t="s">
        <v>1636</v>
      </c>
      <c r="F846" s="510">
        <v>1</v>
      </c>
      <c r="G846" s="510">
        <v>149</v>
      </c>
      <c r="H846" s="510"/>
      <c r="I846" s="510">
        <v>149</v>
      </c>
      <c r="J846" s="510"/>
      <c r="K846" s="510"/>
      <c r="L846" s="510"/>
      <c r="M846" s="510"/>
      <c r="N846" s="510"/>
      <c r="O846" s="510"/>
      <c r="P846" s="548"/>
      <c r="Q846" s="511"/>
    </row>
    <row r="847" spans="1:17" ht="14.4" customHeight="1" x14ac:dyDescent="0.3">
      <c r="A847" s="505" t="s">
        <v>1799</v>
      </c>
      <c r="B847" s="506" t="s">
        <v>1542</v>
      </c>
      <c r="C847" s="506" t="s">
        <v>1543</v>
      </c>
      <c r="D847" s="506" t="s">
        <v>1639</v>
      </c>
      <c r="E847" s="506" t="s">
        <v>1640</v>
      </c>
      <c r="F847" s="510">
        <v>1</v>
      </c>
      <c r="G847" s="510">
        <v>295</v>
      </c>
      <c r="H847" s="510">
        <v>1</v>
      </c>
      <c r="I847" s="510">
        <v>295</v>
      </c>
      <c r="J847" s="510">
        <v>1</v>
      </c>
      <c r="K847" s="510">
        <v>295</v>
      </c>
      <c r="L847" s="510">
        <v>1</v>
      </c>
      <c r="M847" s="510">
        <v>295</v>
      </c>
      <c r="N847" s="510">
        <v>4</v>
      </c>
      <c r="O847" s="510">
        <v>1180</v>
      </c>
      <c r="P847" s="548">
        <v>4</v>
      </c>
      <c r="Q847" s="511">
        <v>295</v>
      </c>
    </row>
    <row r="848" spans="1:17" ht="14.4" customHeight="1" x14ac:dyDescent="0.3">
      <c r="A848" s="505" t="s">
        <v>1799</v>
      </c>
      <c r="B848" s="506" t="s">
        <v>1542</v>
      </c>
      <c r="C848" s="506" t="s">
        <v>1543</v>
      </c>
      <c r="D848" s="506" t="s">
        <v>1641</v>
      </c>
      <c r="E848" s="506" t="s">
        <v>1642</v>
      </c>
      <c r="F848" s="510"/>
      <c r="G848" s="510"/>
      <c r="H848" s="510"/>
      <c r="I848" s="510"/>
      <c r="J848" s="510">
        <v>1</v>
      </c>
      <c r="K848" s="510">
        <v>209</v>
      </c>
      <c r="L848" s="510">
        <v>1</v>
      </c>
      <c r="M848" s="510">
        <v>209</v>
      </c>
      <c r="N848" s="510"/>
      <c r="O848" s="510"/>
      <c r="P848" s="548"/>
      <c r="Q848" s="511"/>
    </row>
    <row r="849" spans="1:17" ht="14.4" customHeight="1" x14ac:dyDescent="0.3">
      <c r="A849" s="505" t="s">
        <v>1799</v>
      </c>
      <c r="B849" s="506" t="s">
        <v>1542</v>
      </c>
      <c r="C849" s="506" t="s">
        <v>1543</v>
      </c>
      <c r="D849" s="506" t="s">
        <v>1641</v>
      </c>
      <c r="E849" s="506" t="s">
        <v>1643</v>
      </c>
      <c r="F849" s="510">
        <v>132</v>
      </c>
      <c r="G849" s="510">
        <v>27588</v>
      </c>
      <c r="H849" s="510">
        <v>0.8741721854304636</v>
      </c>
      <c r="I849" s="510">
        <v>209</v>
      </c>
      <c r="J849" s="510">
        <v>151</v>
      </c>
      <c r="K849" s="510">
        <v>31559</v>
      </c>
      <c r="L849" s="510">
        <v>1</v>
      </c>
      <c r="M849" s="510">
        <v>209</v>
      </c>
      <c r="N849" s="510">
        <v>143</v>
      </c>
      <c r="O849" s="510">
        <v>30030</v>
      </c>
      <c r="P849" s="548">
        <v>0.95155106308818405</v>
      </c>
      <c r="Q849" s="511">
        <v>210</v>
      </c>
    </row>
    <row r="850" spans="1:17" ht="14.4" customHeight="1" x14ac:dyDescent="0.3">
      <c r="A850" s="505" t="s">
        <v>1799</v>
      </c>
      <c r="B850" s="506" t="s">
        <v>1542</v>
      </c>
      <c r="C850" s="506" t="s">
        <v>1543</v>
      </c>
      <c r="D850" s="506" t="s">
        <v>1644</v>
      </c>
      <c r="E850" s="506" t="s">
        <v>1645</v>
      </c>
      <c r="F850" s="510">
        <v>131</v>
      </c>
      <c r="G850" s="510">
        <v>5240</v>
      </c>
      <c r="H850" s="510">
        <v>0.89726027397260277</v>
      </c>
      <c r="I850" s="510">
        <v>40</v>
      </c>
      <c r="J850" s="510">
        <v>146</v>
      </c>
      <c r="K850" s="510">
        <v>5840</v>
      </c>
      <c r="L850" s="510">
        <v>1</v>
      </c>
      <c r="M850" s="510">
        <v>40</v>
      </c>
      <c r="N850" s="510">
        <v>139</v>
      </c>
      <c r="O850" s="510">
        <v>5530</v>
      </c>
      <c r="P850" s="548">
        <v>0.94691780821917804</v>
      </c>
      <c r="Q850" s="511">
        <v>39.784172661870507</v>
      </c>
    </row>
    <row r="851" spans="1:17" ht="14.4" customHeight="1" x14ac:dyDescent="0.3">
      <c r="A851" s="505" t="s">
        <v>1799</v>
      </c>
      <c r="B851" s="506" t="s">
        <v>1542</v>
      </c>
      <c r="C851" s="506" t="s">
        <v>1543</v>
      </c>
      <c r="D851" s="506" t="s">
        <v>1644</v>
      </c>
      <c r="E851" s="506" t="s">
        <v>1646</v>
      </c>
      <c r="F851" s="510"/>
      <c r="G851" s="510"/>
      <c r="H851" s="510"/>
      <c r="I851" s="510"/>
      <c r="J851" s="510">
        <v>3</v>
      </c>
      <c r="K851" s="510">
        <v>120</v>
      </c>
      <c r="L851" s="510">
        <v>1</v>
      </c>
      <c r="M851" s="510">
        <v>40</v>
      </c>
      <c r="N851" s="510"/>
      <c r="O851" s="510"/>
      <c r="P851" s="548"/>
      <c r="Q851" s="511"/>
    </row>
    <row r="852" spans="1:17" ht="14.4" customHeight="1" x14ac:dyDescent="0.3">
      <c r="A852" s="505" t="s">
        <v>1799</v>
      </c>
      <c r="B852" s="506" t="s">
        <v>1542</v>
      </c>
      <c r="C852" s="506" t="s">
        <v>1543</v>
      </c>
      <c r="D852" s="506" t="s">
        <v>1647</v>
      </c>
      <c r="E852" s="506" t="s">
        <v>1648</v>
      </c>
      <c r="F852" s="510">
        <v>1</v>
      </c>
      <c r="G852" s="510">
        <v>5022</v>
      </c>
      <c r="H852" s="510"/>
      <c r="I852" s="510">
        <v>5022</v>
      </c>
      <c r="J852" s="510"/>
      <c r="K852" s="510"/>
      <c r="L852" s="510"/>
      <c r="M852" s="510"/>
      <c r="N852" s="510"/>
      <c r="O852" s="510"/>
      <c r="P852" s="548"/>
      <c r="Q852" s="511"/>
    </row>
    <row r="853" spans="1:17" ht="14.4" customHeight="1" x14ac:dyDescent="0.3">
      <c r="A853" s="505" t="s">
        <v>1799</v>
      </c>
      <c r="B853" s="506" t="s">
        <v>1542</v>
      </c>
      <c r="C853" s="506" t="s">
        <v>1543</v>
      </c>
      <c r="D853" s="506" t="s">
        <v>1647</v>
      </c>
      <c r="E853" s="506" t="s">
        <v>1649</v>
      </c>
      <c r="F853" s="510">
        <v>4</v>
      </c>
      <c r="G853" s="510">
        <v>20088</v>
      </c>
      <c r="H853" s="510"/>
      <c r="I853" s="510">
        <v>5022</v>
      </c>
      <c r="J853" s="510"/>
      <c r="K853" s="510"/>
      <c r="L853" s="510"/>
      <c r="M853" s="510"/>
      <c r="N853" s="510"/>
      <c r="O853" s="510"/>
      <c r="P853" s="548"/>
      <c r="Q853" s="511"/>
    </row>
    <row r="854" spans="1:17" ht="14.4" customHeight="1" x14ac:dyDescent="0.3">
      <c r="A854" s="505" t="s">
        <v>1799</v>
      </c>
      <c r="B854" s="506" t="s">
        <v>1542</v>
      </c>
      <c r="C854" s="506" t="s">
        <v>1543</v>
      </c>
      <c r="D854" s="506" t="s">
        <v>1650</v>
      </c>
      <c r="E854" s="506" t="s">
        <v>1651</v>
      </c>
      <c r="F854" s="510">
        <v>135</v>
      </c>
      <c r="G854" s="510">
        <v>23085</v>
      </c>
      <c r="H854" s="510">
        <v>0.82317073170731703</v>
      </c>
      <c r="I854" s="510">
        <v>171</v>
      </c>
      <c r="J854" s="510">
        <v>164</v>
      </c>
      <c r="K854" s="510">
        <v>28044</v>
      </c>
      <c r="L854" s="510">
        <v>1</v>
      </c>
      <c r="M854" s="510">
        <v>171</v>
      </c>
      <c r="N854" s="510">
        <v>158</v>
      </c>
      <c r="O854" s="510">
        <v>26980</v>
      </c>
      <c r="P854" s="548">
        <v>0.96205962059620598</v>
      </c>
      <c r="Q854" s="511">
        <v>170.75949367088609</v>
      </c>
    </row>
    <row r="855" spans="1:17" ht="14.4" customHeight="1" x14ac:dyDescent="0.3">
      <c r="A855" s="505" t="s">
        <v>1799</v>
      </c>
      <c r="B855" s="506" t="s">
        <v>1542</v>
      </c>
      <c r="C855" s="506" t="s">
        <v>1543</v>
      </c>
      <c r="D855" s="506" t="s">
        <v>1650</v>
      </c>
      <c r="E855" s="506" t="s">
        <v>1652</v>
      </c>
      <c r="F855" s="510"/>
      <c r="G855" s="510"/>
      <c r="H855" s="510"/>
      <c r="I855" s="510"/>
      <c r="J855" s="510">
        <v>2</v>
      </c>
      <c r="K855" s="510">
        <v>342</v>
      </c>
      <c r="L855" s="510">
        <v>1</v>
      </c>
      <c r="M855" s="510">
        <v>171</v>
      </c>
      <c r="N855" s="510"/>
      <c r="O855" s="510"/>
      <c r="P855" s="548"/>
      <c r="Q855" s="511"/>
    </row>
    <row r="856" spans="1:17" ht="14.4" customHeight="1" x14ac:dyDescent="0.3">
      <c r="A856" s="505" t="s">
        <v>1799</v>
      </c>
      <c r="B856" s="506" t="s">
        <v>1542</v>
      </c>
      <c r="C856" s="506" t="s">
        <v>1543</v>
      </c>
      <c r="D856" s="506" t="s">
        <v>1653</v>
      </c>
      <c r="E856" s="506" t="s">
        <v>1654</v>
      </c>
      <c r="F856" s="510"/>
      <c r="G856" s="510"/>
      <c r="H856" s="510"/>
      <c r="I856" s="510"/>
      <c r="J856" s="510">
        <v>1</v>
      </c>
      <c r="K856" s="510">
        <v>327</v>
      </c>
      <c r="L856" s="510">
        <v>1</v>
      </c>
      <c r="M856" s="510">
        <v>327</v>
      </c>
      <c r="N856" s="510"/>
      <c r="O856" s="510"/>
      <c r="P856" s="548"/>
      <c r="Q856" s="511"/>
    </row>
    <row r="857" spans="1:17" ht="14.4" customHeight="1" x14ac:dyDescent="0.3">
      <c r="A857" s="505" t="s">
        <v>1799</v>
      </c>
      <c r="B857" s="506" t="s">
        <v>1542</v>
      </c>
      <c r="C857" s="506" t="s">
        <v>1543</v>
      </c>
      <c r="D857" s="506" t="s">
        <v>1653</v>
      </c>
      <c r="E857" s="506" t="s">
        <v>1655</v>
      </c>
      <c r="F857" s="510">
        <v>2</v>
      </c>
      <c r="G857" s="510">
        <v>654</v>
      </c>
      <c r="H857" s="510"/>
      <c r="I857" s="510">
        <v>327</v>
      </c>
      <c r="J857" s="510"/>
      <c r="K857" s="510"/>
      <c r="L857" s="510"/>
      <c r="M857" s="510"/>
      <c r="N857" s="510"/>
      <c r="O857" s="510"/>
      <c r="P857" s="548"/>
      <c r="Q857" s="511"/>
    </row>
    <row r="858" spans="1:17" ht="14.4" customHeight="1" x14ac:dyDescent="0.3">
      <c r="A858" s="505" t="s">
        <v>1799</v>
      </c>
      <c r="B858" s="506" t="s">
        <v>1542</v>
      </c>
      <c r="C858" s="506" t="s">
        <v>1543</v>
      </c>
      <c r="D858" s="506" t="s">
        <v>1656</v>
      </c>
      <c r="E858" s="506" t="s">
        <v>1657</v>
      </c>
      <c r="F858" s="510">
        <v>2</v>
      </c>
      <c r="G858" s="510">
        <v>1380</v>
      </c>
      <c r="H858" s="510">
        <v>0.33333333333333331</v>
      </c>
      <c r="I858" s="510">
        <v>690</v>
      </c>
      <c r="J858" s="510">
        <v>6</v>
      </c>
      <c r="K858" s="510">
        <v>4140</v>
      </c>
      <c r="L858" s="510">
        <v>1</v>
      </c>
      <c r="M858" s="510">
        <v>690</v>
      </c>
      <c r="N858" s="510">
        <v>2</v>
      </c>
      <c r="O858" s="510">
        <v>1382</v>
      </c>
      <c r="P858" s="548">
        <v>0.33381642512077292</v>
      </c>
      <c r="Q858" s="511">
        <v>691</v>
      </c>
    </row>
    <row r="859" spans="1:17" ht="14.4" customHeight="1" x14ac:dyDescent="0.3">
      <c r="A859" s="505" t="s">
        <v>1799</v>
      </c>
      <c r="B859" s="506" t="s">
        <v>1542</v>
      </c>
      <c r="C859" s="506" t="s">
        <v>1543</v>
      </c>
      <c r="D859" s="506" t="s">
        <v>1656</v>
      </c>
      <c r="E859" s="506" t="s">
        <v>1658</v>
      </c>
      <c r="F859" s="510">
        <v>12</v>
      </c>
      <c r="G859" s="510">
        <v>8280</v>
      </c>
      <c r="H859" s="510">
        <v>0.70588235294117652</v>
      </c>
      <c r="I859" s="510">
        <v>690</v>
      </c>
      <c r="J859" s="510">
        <v>17</v>
      </c>
      <c r="K859" s="510">
        <v>11730</v>
      </c>
      <c r="L859" s="510">
        <v>1</v>
      </c>
      <c r="M859" s="510">
        <v>690</v>
      </c>
      <c r="N859" s="510">
        <v>1</v>
      </c>
      <c r="O859" s="510">
        <v>691</v>
      </c>
      <c r="P859" s="548">
        <v>5.8908780903665817E-2</v>
      </c>
      <c r="Q859" s="511">
        <v>691</v>
      </c>
    </row>
    <row r="860" spans="1:17" ht="14.4" customHeight="1" x14ac:dyDescent="0.3">
      <c r="A860" s="505" t="s">
        <v>1799</v>
      </c>
      <c r="B860" s="506" t="s">
        <v>1542</v>
      </c>
      <c r="C860" s="506" t="s">
        <v>1543</v>
      </c>
      <c r="D860" s="506" t="s">
        <v>1659</v>
      </c>
      <c r="E860" s="506" t="s">
        <v>1660</v>
      </c>
      <c r="F860" s="510">
        <v>148</v>
      </c>
      <c r="G860" s="510">
        <v>51800</v>
      </c>
      <c r="H860" s="510">
        <v>0.8314606741573034</v>
      </c>
      <c r="I860" s="510">
        <v>350</v>
      </c>
      <c r="J860" s="510">
        <v>178</v>
      </c>
      <c r="K860" s="510">
        <v>62300</v>
      </c>
      <c r="L860" s="510">
        <v>1</v>
      </c>
      <c r="M860" s="510">
        <v>350</v>
      </c>
      <c r="N860" s="510">
        <v>169</v>
      </c>
      <c r="O860" s="510">
        <v>59150</v>
      </c>
      <c r="P860" s="548">
        <v>0.949438202247191</v>
      </c>
      <c r="Q860" s="511">
        <v>350</v>
      </c>
    </row>
    <row r="861" spans="1:17" ht="14.4" customHeight="1" x14ac:dyDescent="0.3">
      <c r="A861" s="505" t="s">
        <v>1799</v>
      </c>
      <c r="B861" s="506" t="s">
        <v>1542</v>
      </c>
      <c r="C861" s="506" t="s">
        <v>1543</v>
      </c>
      <c r="D861" s="506" t="s">
        <v>1659</v>
      </c>
      <c r="E861" s="506" t="s">
        <v>1661</v>
      </c>
      <c r="F861" s="510"/>
      <c r="G861" s="510"/>
      <c r="H861" s="510"/>
      <c r="I861" s="510"/>
      <c r="J861" s="510">
        <v>2</v>
      </c>
      <c r="K861" s="510">
        <v>700</v>
      </c>
      <c r="L861" s="510">
        <v>1</v>
      </c>
      <c r="M861" s="510">
        <v>350</v>
      </c>
      <c r="N861" s="510"/>
      <c r="O861" s="510"/>
      <c r="P861" s="548"/>
      <c r="Q861" s="511"/>
    </row>
    <row r="862" spans="1:17" ht="14.4" customHeight="1" x14ac:dyDescent="0.3">
      <c r="A862" s="505" t="s">
        <v>1799</v>
      </c>
      <c r="B862" s="506" t="s">
        <v>1542</v>
      </c>
      <c r="C862" s="506" t="s">
        <v>1543</v>
      </c>
      <c r="D862" s="506" t="s">
        <v>1662</v>
      </c>
      <c r="E862" s="506" t="s">
        <v>1663</v>
      </c>
      <c r="F862" s="510">
        <v>135</v>
      </c>
      <c r="G862" s="510">
        <v>23490</v>
      </c>
      <c r="H862" s="510">
        <v>0.83333333333333337</v>
      </c>
      <c r="I862" s="510">
        <v>174</v>
      </c>
      <c r="J862" s="510">
        <v>162</v>
      </c>
      <c r="K862" s="510">
        <v>28188</v>
      </c>
      <c r="L862" s="510">
        <v>1</v>
      </c>
      <c r="M862" s="510">
        <v>174</v>
      </c>
      <c r="N862" s="510">
        <v>155</v>
      </c>
      <c r="O862" s="510">
        <v>26932</v>
      </c>
      <c r="P862" s="548">
        <v>0.95544203207038458</v>
      </c>
      <c r="Q862" s="511">
        <v>173.75483870967741</v>
      </c>
    </row>
    <row r="863" spans="1:17" ht="14.4" customHeight="1" x14ac:dyDescent="0.3">
      <c r="A863" s="505" t="s">
        <v>1799</v>
      </c>
      <c r="B863" s="506" t="s">
        <v>1542</v>
      </c>
      <c r="C863" s="506" t="s">
        <v>1543</v>
      </c>
      <c r="D863" s="506" t="s">
        <v>1662</v>
      </c>
      <c r="E863" s="506" t="s">
        <v>1664</v>
      </c>
      <c r="F863" s="510"/>
      <c r="G863" s="510"/>
      <c r="H863" s="510"/>
      <c r="I863" s="510"/>
      <c r="J863" s="510">
        <v>2</v>
      </c>
      <c r="K863" s="510">
        <v>348</v>
      </c>
      <c r="L863" s="510">
        <v>1</v>
      </c>
      <c r="M863" s="510">
        <v>174</v>
      </c>
      <c r="N863" s="510"/>
      <c r="O863" s="510"/>
      <c r="P863" s="548"/>
      <c r="Q863" s="511"/>
    </row>
    <row r="864" spans="1:17" ht="14.4" customHeight="1" x14ac:dyDescent="0.3">
      <c r="A864" s="505" t="s">
        <v>1799</v>
      </c>
      <c r="B864" s="506" t="s">
        <v>1542</v>
      </c>
      <c r="C864" s="506" t="s">
        <v>1543</v>
      </c>
      <c r="D864" s="506" t="s">
        <v>1665</v>
      </c>
      <c r="E864" s="506" t="s">
        <v>1666</v>
      </c>
      <c r="F864" s="510">
        <v>20</v>
      </c>
      <c r="G864" s="510">
        <v>8020</v>
      </c>
      <c r="H864" s="510">
        <v>0.625</v>
      </c>
      <c r="I864" s="510">
        <v>401</v>
      </c>
      <c r="J864" s="510">
        <v>32</v>
      </c>
      <c r="K864" s="510">
        <v>12832</v>
      </c>
      <c r="L864" s="510">
        <v>1</v>
      </c>
      <c r="M864" s="510">
        <v>401</v>
      </c>
      <c r="N864" s="510">
        <v>12</v>
      </c>
      <c r="O864" s="510">
        <v>4812</v>
      </c>
      <c r="P864" s="548">
        <v>0.375</v>
      </c>
      <c r="Q864" s="511">
        <v>401</v>
      </c>
    </row>
    <row r="865" spans="1:17" ht="14.4" customHeight="1" x14ac:dyDescent="0.3">
      <c r="A865" s="505" t="s">
        <v>1799</v>
      </c>
      <c r="B865" s="506" t="s">
        <v>1542</v>
      </c>
      <c r="C865" s="506" t="s">
        <v>1543</v>
      </c>
      <c r="D865" s="506" t="s">
        <v>1667</v>
      </c>
      <c r="E865" s="506" t="s">
        <v>1668</v>
      </c>
      <c r="F865" s="510">
        <v>10</v>
      </c>
      <c r="G865" s="510">
        <v>6540</v>
      </c>
      <c r="H865" s="510">
        <v>0.76923076923076927</v>
      </c>
      <c r="I865" s="510">
        <v>654</v>
      </c>
      <c r="J865" s="510">
        <v>13</v>
      </c>
      <c r="K865" s="510">
        <v>8502</v>
      </c>
      <c r="L865" s="510">
        <v>1</v>
      </c>
      <c r="M865" s="510">
        <v>654</v>
      </c>
      <c r="N865" s="510">
        <v>19</v>
      </c>
      <c r="O865" s="510">
        <v>12445</v>
      </c>
      <c r="P865" s="548">
        <v>1.4637732298282757</v>
      </c>
      <c r="Q865" s="511">
        <v>655</v>
      </c>
    </row>
    <row r="866" spans="1:17" ht="14.4" customHeight="1" x14ac:dyDescent="0.3">
      <c r="A866" s="505" t="s">
        <v>1799</v>
      </c>
      <c r="B866" s="506" t="s">
        <v>1542</v>
      </c>
      <c r="C866" s="506" t="s">
        <v>1543</v>
      </c>
      <c r="D866" s="506" t="s">
        <v>1667</v>
      </c>
      <c r="E866" s="506" t="s">
        <v>1669</v>
      </c>
      <c r="F866" s="510">
        <v>1</v>
      </c>
      <c r="G866" s="510">
        <v>654</v>
      </c>
      <c r="H866" s="510">
        <v>0.16666666666666666</v>
      </c>
      <c r="I866" s="510">
        <v>654</v>
      </c>
      <c r="J866" s="510">
        <v>6</v>
      </c>
      <c r="K866" s="510">
        <v>3924</v>
      </c>
      <c r="L866" s="510">
        <v>1</v>
      </c>
      <c r="M866" s="510">
        <v>654</v>
      </c>
      <c r="N866" s="510">
        <v>2</v>
      </c>
      <c r="O866" s="510">
        <v>1310</v>
      </c>
      <c r="P866" s="548">
        <v>0.33384301732925586</v>
      </c>
      <c r="Q866" s="511">
        <v>655</v>
      </c>
    </row>
    <row r="867" spans="1:17" ht="14.4" customHeight="1" x14ac:dyDescent="0.3">
      <c r="A867" s="505" t="s">
        <v>1799</v>
      </c>
      <c r="B867" s="506" t="s">
        <v>1542</v>
      </c>
      <c r="C867" s="506" t="s">
        <v>1543</v>
      </c>
      <c r="D867" s="506" t="s">
        <v>1670</v>
      </c>
      <c r="E867" s="506" t="s">
        <v>1671</v>
      </c>
      <c r="F867" s="510">
        <v>1</v>
      </c>
      <c r="G867" s="510">
        <v>654</v>
      </c>
      <c r="H867" s="510">
        <v>0.16666666666666666</v>
      </c>
      <c r="I867" s="510">
        <v>654</v>
      </c>
      <c r="J867" s="510">
        <v>6</v>
      </c>
      <c r="K867" s="510">
        <v>3924</v>
      </c>
      <c r="L867" s="510">
        <v>1</v>
      </c>
      <c r="M867" s="510">
        <v>654</v>
      </c>
      <c r="N867" s="510">
        <v>2</v>
      </c>
      <c r="O867" s="510">
        <v>1310</v>
      </c>
      <c r="P867" s="548">
        <v>0.33384301732925586</v>
      </c>
      <c r="Q867" s="511">
        <v>655</v>
      </c>
    </row>
    <row r="868" spans="1:17" ht="14.4" customHeight="1" x14ac:dyDescent="0.3">
      <c r="A868" s="505" t="s">
        <v>1799</v>
      </c>
      <c r="B868" s="506" t="s">
        <v>1542</v>
      </c>
      <c r="C868" s="506" t="s">
        <v>1543</v>
      </c>
      <c r="D868" s="506" t="s">
        <v>1670</v>
      </c>
      <c r="E868" s="506" t="s">
        <v>1672</v>
      </c>
      <c r="F868" s="510">
        <v>10</v>
      </c>
      <c r="G868" s="510">
        <v>6540</v>
      </c>
      <c r="H868" s="510">
        <v>0.76923076923076927</v>
      </c>
      <c r="I868" s="510">
        <v>654</v>
      </c>
      <c r="J868" s="510">
        <v>13</v>
      </c>
      <c r="K868" s="510">
        <v>8502</v>
      </c>
      <c r="L868" s="510">
        <v>1</v>
      </c>
      <c r="M868" s="510">
        <v>654</v>
      </c>
      <c r="N868" s="510">
        <v>19</v>
      </c>
      <c r="O868" s="510">
        <v>12445</v>
      </c>
      <c r="P868" s="548">
        <v>1.4637732298282757</v>
      </c>
      <c r="Q868" s="511">
        <v>655</v>
      </c>
    </row>
    <row r="869" spans="1:17" ht="14.4" customHeight="1" x14ac:dyDescent="0.3">
      <c r="A869" s="505" t="s">
        <v>1799</v>
      </c>
      <c r="B869" s="506" t="s">
        <v>1542</v>
      </c>
      <c r="C869" s="506" t="s">
        <v>1543</v>
      </c>
      <c r="D869" s="506" t="s">
        <v>1676</v>
      </c>
      <c r="E869" s="506" t="s">
        <v>1677</v>
      </c>
      <c r="F869" s="510">
        <v>4</v>
      </c>
      <c r="G869" s="510">
        <v>2776</v>
      </c>
      <c r="H869" s="510">
        <v>1</v>
      </c>
      <c r="I869" s="510">
        <v>694</v>
      </c>
      <c r="J869" s="510">
        <v>4</v>
      </c>
      <c r="K869" s="510">
        <v>2776</v>
      </c>
      <c r="L869" s="510">
        <v>1</v>
      </c>
      <c r="M869" s="510">
        <v>694</v>
      </c>
      <c r="N869" s="510">
        <v>1</v>
      </c>
      <c r="O869" s="510">
        <v>695</v>
      </c>
      <c r="P869" s="548">
        <v>0.25036023054755041</v>
      </c>
      <c r="Q869" s="511">
        <v>695</v>
      </c>
    </row>
    <row r="870" spans="1:17" ht="14.4" customHeight="1" x14ac:dyDescent="0.3">
      <c r="A870" s="505" t="s">
        <v>1799</v>
      </c>
      <c r="B870" s="506" t="s">
        <v>1542</v>
      </c>
      <c r="C870" s="506" t="s">
        <v>1543</v>
      </c>
      <c r="D870" s="506" t="s">
        <v>1676</v>
      </c>
      <c r="E870" s="506" t="s">
        <v>1678</v>
      </c>
      <c r="F870" s="510">
        <v>1</v>
      </c>
      <c r="G870" s="510">
        <v>694</v>
      </c>
      <c r="H870" s="510"/>
      <c r="I870" s="510">
        <v>694</v>
      </c>
      <c r="J870" s="510"/>
      <c r="K870" s="510"/>
      <c r="L870" s="510"/>
      <c r="M870" s="510"/>
      <c r="N870" s="510">
        <v>2</v>
      </c>
      <c r="O870" s="510">
        <v>1390</v>
      </c>
      <c r="P870" s="548"/>
      <c r="Q870" s="511">
        <v>695</v>
      </c>
    </row>
    <row r="871" spans="1:17" ht="14.4" customHeight="1" x14ac:dyDescent="0.3">
      <c r="A871" s="505" t="s">
        <v>1799</v>
      </c>
      <c r="B871" s="506" t="s">
        <v>1542</v>
      </c>
      <c r="C871" s="506" t="s">
        <v>1543</v>
      </c>
      <c r="D871" s="506" t="s">
        <v>1679</v>
      </c>
      <c r="E871" s="506" t="s">
        <v>1680</v>
      </c>
      <c r="F871" s="510">
        <v>24</v>
      </c>
      <c r="G871" s="510">
        <v>16272</v>
      </c>
      <c r="H871" s="510">
        <v>0.72727272727272729</v>
      </c>
      <c r="I871" s="510">
        <v>678</v>
      </c>
      <c r="J871" s="510">
        <v>33</v>
      </c>
      <c r="K871" s="510">
        <v>22374</v>
      </c>
      <c r="L871" s="510">
        <v>1</v>
      </c>
      <c r="M871" s="510">
        <v>678</v>
      </c>
      <c r="N871" s="510">
        <v>38</v>
      </c>
      <c r="O871" s="510">
        <v>25793</v>
      </c>
      <c r="P871" s="548">
        <v>1.152811298828998</v>
      </c>
      <c r="Q871" s="511">
        <v>678.76315789473688</v>
      </c>
    </row>
    <row r="872" spans="1:17" ht="14.4" customHeight="1" x14ac:dyDescent="0.3">
      <c r="A872" s="505" t="s">
        <v>1799</v>
      </c>
      <c r="B872" s="506" t="s">
        <v>1542</v>
      </c>
      <c r="C872" s="506" t="s">
        <v>1543</v>
      </c>
      <c r="D872" s="506" t="s">
        <v>1679</v>
      </c>
      <c r="E872" s="506" t="s">
        <v>1681</v>
      </c>
      <c r="F872" s="510">
        <v>2</v>
      </c>
      <c r="G872" s="510">
        <v>1356</v>
      </c>
      <c r="H872" s="510">
        <v>0.2857142857142857</v>
      </c>
      <c r="I872" s="510">
        <v>678</v>
      </c>
      <c r="J872" s="510">
        <v>7</v>
      </c>
      <c r="K872" s="510">
        <v>4746</v>
      </c>
      <c r="L872" s="510">
        <v>1</v>
      </c>
      <c r="M872" s="510">
        <v>678</v>
      </c>
      <c r="N872" s="510"/>
      <c r="O872" s="510"/>
      <c r="P872" s="548"/>
      <c r="Q872" s="511"/>
    </row>
    <row r="873" spans="1:17" ht="14.4" customHeight="1" x14ac:dyDescent="0.3">
      <c r="A873" s="505" t="s">
        <v>1799</v>
      </c>
      <c r="B873" s="506" t="s">
        <v>1542</v>
      </c>
      <c r="C873" s="506" t="s">
        <v>1543</v>
      </c>
      <c r="D873" s="506" t="s">
        <v>1682</v>
      </c>
      <c r="E873" s="506" t="s">
        <v>1683</v>
      </c>
      <c r="F873" s="510">
        <v>1</v>
      </c>
      <c r="G873" s="510">
        <v>477</v>
      </c>
      <c r="H873" s="510">
        <v>0.33333333333333331</v>
      </c>
      <c r="I873" s="510">
        <v>477</v>
      </c>
      <c r="J873" s="510">
        <v>3</v>
      </c>
      <c r="K873" s="510">
        <v>1431</v>
      </c>
      <c r="L873" s="510">
        <v>1</v>
      </c>
      <c r="M873" s="510">
        <v>477</v>
      </c>
      <c r="N873" s="510"/>
      <c r="O873" s="510"/>
      <c r="P873" s="548"/>
      <c r="Q873" s="511"/>
    </row>
    <row r="874" spans="1:17" ht="14.4" customHeight="1" x14ac:dyDescent="0.3">
      <c r="A874" s="505" t="s">
        <v>1799</v>
      </c>
      <c r="B874" s="506" t="s">
        <v>1542</v>
      </c>
      <c r="C874" s="506" t="s">
        <v>1543</v>
      </c>
      <c r="D874" s="506" t="s">
        <v>1682</v>
      </c>
      <c r="E874" s="506" t="s">
        <v>1684</v>
      </c>
      <c r="F874" s="510">
        <v>18</v>
      </c>
      <c r="G874" s="510">
        <v>8586</v>
      </c>
      <c r="H874" s="510">
        <v>1.6363636363636365</v>
      </c>
      <c r="I874" s="510">
        <v>477</v>
      </c>
      <c r="J874" s="510">
        <v>11</v>
      </c>
      <c r="K874" s="510">
        <v>5247</v>
      </c>
      <c r="L874" s="510">
        <v>1</v>
      </c>
      <c r="M874" s="510">
        <v>477</v>
      </c>
      <c r="N874" s="510">
        <v>16</v>
      </c>
      <c r="O874" s="510">
        <v>7642</v>
      </c>
      <c r="P874" s="548">
        <v>1.4564513055079094</v>
      </c>
      <c r="Q874" s="511">
        <v>477.625</v>
      </c>
    </row>
    <row r="875" spans="1:17" ht="14.4" customHeight="1" x14ac:dyDescent="0.3">
      <c r="A875" s="505" t="s">
        <v>1799</v>
      </c>
      <c r="B875" s="506" t="s">
        <v>1542</v>
      </c>
      <c r="C875" s="506" t="s">
        <v>1543</v>
      </c>
      <c r="D875" s="506" t="s">
        <v>1685</v>
      </c>
      <c r="E875" s="506" t="s">
        <v>1686</v>
      </c>
      <c r="F875" s="510">
        <v>36</v>
      </c>
      <c r="G875" s="510">
        <v>10476</v>
      </c>
      <c r="H875" s="510">
        <v>0.54545454545454541</v>
      </c>
      <c r="I875" s="510">
        <v>291</v>
      </c>
      <c r="J875" s="510">
        <v>66</v>
      </c>
      <c r="K875" s="510">
        <v>19206</v>
      </c>
      <c r="L875" s="510">
        <v>1</v>
      </c>
      <c r="M875" s="510">
        <v>291</v>
      </c>
      <c r="N875" s="510">
        <v>24</v>
      </c>
      <c r="O875" s="510">
        <v>7008</v>
      </c>
      <c r="P875" s="548">
        <v>0.36488597313339582</v>
      </c>
      <c r="Q875" s="511">
        <v>292</v>
      </c>
    </row>
    <row r="876" spans="1:17" ht="14.4" customHeight="1" x14ac:dyDescent="0.3">
      <c r="A876" s="505" t="s">
        <v>1799</v>
      </c>
      <c r="B876" s="506" t="s">
        <v>1542</v>
      </c>
      <c r="C876" s="506" t="s">
        <v>1543</v>
      </c>
      <c r="D876" s="506" t="s">
        <v>1685</v>
      </c>
      <c r="E876" s="506" t="s">
        <v>1687</v>
      </c>
      <c r="F876" s="510"/>
      <c r="G876" s="510"/>
      <c r="H876" s="510"/>
      <c r="I876" s="510"/>
      <c r="J876" s="510">
        <v>1</v>
      </c>
      <c r="K876" s="510">
        <v>291</v>
      </c>
      <c r="L876" s="510">
        <v>1</v>
      </c>
      <c r="M876" s="510">
        <v>291</v>
      </c>
      <c r="N876" s="510">
        <v>8</v>
      </c>
      <c r="O876" s="510">
        <v>2336</v>
      </c>
      <c r="P876" s="548">
        <v>8.0274914089347078</v>
      </c>
      <c r="Q876" s="511">
        <v>292</v>
      </c>
    </row>
    <row r="877" spans="1:17" ht="14.4" customHeight="1" x14ac:dyDescent="0.3">
      <c r="A877" s="505" t="s">
        <v>1799</v>
      </c>
      <c r="B877" s="506" t="s">
        <v>1542</v>
      </c>
      <c r="C877" s="506" t="s">
        <v>1543</v>
      </c>
      <c r="D877" s="506" t="s">
        <v>1688</v>
      </c>
      <c r="E877" s="506" t="s">
        <v>1689</v>
      </c>
      <c r="F877" s="510"/>
      <c r="G877" s="510"/>
      <c r="H877" s="510"/>
      <c r="I877" s="510"/>
      <c r="J877" s="510">
        <v>17</v>
      </c>
      <c r="K877" s="510">
        <v>13838</v>
      </c>
      <c r="L877" s="510">
        <v>1</v>
      </c>
      <c r="M877" s="510">
        <v>814</v>
      </c>
      <c r="N877" s="510">
        <v>1</v>
      </c>
      <c r="O877" s="510">
        <v>814</v>
      </c>
      <c r="P877" s="548">
        <v>5.8823529411764705E-2</v>
      </c>
      <c r="Q877" s="511">
        <v>814</v>
      </c>
    </row>
    <row r="878" spans="1:17" ht="14.4" customHeight="1" x14ac:dyDescent="0.3">
      <c r="A878" s="505" t="s">
        <v>1799</v>
      </c>
      <c r="B878" s="506" t="s">
        <v>1542</v>
      </c>
      <c r="C878" s="506" t="s">
        <v>1543</v>
      </c>
      <c r="D878" s="506" t="s">
        <v>1688</v>
      </c>
      <c r="E878" s="506" t="s">
        <v>1690</v>
      </c>
      <c r="F878" s="510">
        <v>5</v>
      </c>
      <c r="G878" s="510">
        <v>4065</v>
      </c>
      <c r="H878" s="510"/>
      <c r="I878" s="510">
        <v>813</v>
      </c>
      <c r="J878" s="510"/>
      <c r="K878" s="510"/>
      <c r="L878" s="510"/>
      <c r="M878" s="510"/>
      <c r="N878" s="510">
        <v>5</v>
      </c>
      <c r="O878" s="510">
        <v>4070</v>
      </c>
      <c r="P878" s="548"/>
      <c r="Q878" s="511">
        <v>814</v>
      </c>
    </row>
    <row r="879" spans="1:17" ht="14.4" customHeight="1" x14ac:dyDescent="0.3">
      <c r="A879" s="505" t="s">
        <v>1799</v>
      </c>
      <c r="B879" s="506" t="s">
        <v>1542</v>
      </c>
      <c r="C879" s="506" t="s">
        <v>1543</v>
      </c>
      <c r="D879" s="506" t="s">
        <v>1693</v>
      </c>
      <c r="E879" s="506" t="s">
        <v>1694</v>
      </c>
      <c r="F879" s="510">
        <v>132</v>
      </c>
      <c r="G879" s="510">
        <v>22176</v>
      </c>
      <c r="H879" s="510">
        <v>0.86842105263157898</v>
      </c>
      <c r="I879" s="510">
        <v>168</v>
      </c>
      <c r="J879" s="510">
        <v>152</v>
      </c>
      <c r="K879" s="510">
        <v>25536</v>
      </c>
      <c r="L879" s="510">
        <v>1</v>
      </c>
      <c r="M879" s="510">
        <v>168</v>
      </c>
      <c r="N879" s="510">
        <v>143</v>
      </c>
      <c r="O879" s="510">
        <v>23994</v>
      </c>
      <c r="P879" s="548">
        <v>0.93961466165413532</v>
      </c>
      <c r="Q879" s="511">
        <v>167.79020979020979</v>
      </c>
    </row>
    <row r="880" spans="1:17" ht="14.4" customHeight="1" x14ac:dyDescent="0.3">
      <c r="A880" s="505" t="s">
        <v>1799</v>
      </c>
      <c r="B880" s="506" t="s">
        <v>1542</v>
      </c>
      <c r="C880" s="506" t="s">
        <v>1543</v>
      </c>
      <c r="D880" s="506" t="s">
        <v>1693</v>
      </c>
      <c r="E880" s="506" t="s">
        <v>1695</v>
      </c>
      <c r="F880" s="510"/>
      <c r="G880" s="510"/>
      <c r="H880" s="510"/>
      <c r="I880" s="510"/>
      <c r="J880" s="510">
        <v>2</v>
      </c>
      <c r="K880" s="510">
        <v>336</v>
      </c>
      <c r="L880" s="510">
        <v>1</v>
      </c>
      <c r="M880" s="510">
        <v>168</v>
      </c>
      <c r="N880" s="510"/>
      <c r="O880" s="510"/>
      <c r="P880" s="548"/>
      <c r="Q880" s="511"/>
    </row>
    <row r="881" spans="1:17" ht="14.4" customHeight="1" x14ac:dyDescent="0.3">
      <c r="A881" s="505" t="s">
        <v>1799</v>
      </c>
      <c r="B881" s="506" t="s">
        <v>1542</v>
      </c>
      <c r="C881" s="506" t="s">
        <v>1543</v>
      </c>
      <c r="D881" s="506" t="s">
        <v>1698</v>
      </c>
      <c r="E881" s="506" t="s">
        <v>1699</v>
      </c>
      <c r="F881" s="510">
        <v>5</v>
      </c>
      <c r="G881" s="510">
        <v>2870</v>
      </c>
      <c r="H881" s="510">
        <v>0.625</v>
      </c>
      <c r="I881" s="510">
        <v>574</v>
      </c>
      <c r="J881" s="510">
        <v>8</v>
      </c>
      <c r="K881" s="510">
        <v>4592</v>
      </c>
      <c r="L881" s="510">
        <v>1</v>
      </c>
      <c r="M881" s="510">
        <v>574</v>
      </c>
      <c r="N881" s="510">
        <v>3</v>
      </c>
      <c r="O881" s="510">
        <v>1722</v>
      </c>
      <c r="P881" s="548">
        <v>0.375</v>
      </c>
      <c r="Q881" s="511">
        <v>574</v>
      </c>
    </row>
    <row r="882" spans="1:17" ht="14.4" customHeight="1" x14ac:dyDescent="0.3">
      <c r="A882" s="505" t="s">
        <v>1799</v>
      </c>
      <c r="B882" s="506" t="s">
        <v>1542</v>
      </c>
      <c r="C882" s="506" t="s">
        <v>1543</v>
      </c>
      <c r="D882" s="506" t="s">
        <v>1700</v>
      </c>
      <c r="E882" s="506" t="s">
        <v>1701</v>
      </c>
      <c r="F882" s="510">
        <v>6</v>
      </c>
      <c r="G882" s="510">
        <v>13764</v>
      </c>
      <c r="H882" s="510"/>
      <c r="I882" s="510">
        <v>2294</v>
      </c>
      <c r="J882" s="510"/>
      <c r="K882" s="510"/>
      <c r="L882" s="510"/>
      <c r="M882" s="510"/>
      <c r="N882" s="510"/>
      <c r="O882" s="510"/>
      <c r="P882" s="548"/>
      <c r="Q882" s="511"/>
    </row>
    <row r="883" spans="1:17" ht="14.4" customHeight="1" x14ac:dyDescent="0.3">
      <c r="A883" s="505" t="s">
        <v>1799</v>
      </c>
      <c r="B883" s="506" t="s">
        <v>1542</v>
      </c>
      <c r="C883" s="506" t="s">
        <v>1543</v>
      </c>
      <c r="D883" s="506" t="s">
        <v>1702</v>
      </c>
      <c r="E883" s="506" t="s">
        <v>1703</v>
      </c>
      <c r="F883" s="510"/>
      <c r="G883" s="510"/>
      <c r="H883" s="510"/>
      <c r="I883" s="510"/>
      <c r="J883" s="510">
        <v>1</v>
      </c>
      <c r="K883" s="510">
        <v>187</v>
      </c>
      <c r="L883" s="510">
        <v>1</v>
      </c>
      <c r="M883" s="510">
        <v>187</v>
      </c>
      <c r="N883" s="510">
        <v>4</v>
      </c>
      <c r="O883" s="510">
        <v>748</v>
      </c>
      <c r="P883" s="548">
        <v>4</v>
      </c>
      <c r="Q883" s="511">
        <v>187</v>
      </c>
    </row>
    <row r="884" spans="1:17" ht="14.4" customHeight="1" x14ac:dyDescent="0.3">
      <c r="A884" s="505" t="s">
        <v>1799</v>
      </c>
      <c r="B884" s="506" t="s">
        <v>1542</v>
      </c>
      <c r="C884" s="506" t="s">
        <v>1543</v>
      </c>
      <c r="D884" s="506" t="s">
        <v>1702</v>
      </c>
      <c r="E884" s="506" t="s">
        <v>1704</v>
      </c>
      <c r="F884" s="510">
        <v>1</v>
      </c>
      <c r="G884" s="510">
        <v>187</v>
      </c>
      <c r="H884" s="510"/>
      <c r="I884" s="510">
        <v>187</v>
      </c>
      <c r="J884" s="510"/>
      <c r="K884" s="510"/>
      <c r="L884" s="510"/>
      <c r="M884" s="510"/>
      <c r="N884" s="510"/>
      <c r="O884" s="510"/>
      <c r="P884" s="548"/>
      <c r="Q884" s="511"/>
    </row>
    <row r="885" spans="1:17" ht="14.4" customHeight="1" x14ac:dyDescent="0.3">
      <c r="A885" s="505" t="s">
        <v>1799</v>
      </c>
      <c r="B885" s="506" t="s">
        <v>1542</v>
      </c>
      <c r="C885" s="506" t="s">
        <v>1543</v>
      </c>
      <c r="D885" s="506" t="s">
        <v>1705</v>
      </c>
      <c r="E885" s="506" t="s">
        <v>1706</v>
      </c>
      <c r="F885" s="510">
        <v>65</v>
      </c>
      <c r="G885" s="510">
        <v>37440</v>
      </c>
      <c r="H885" s="510">
        <v>1.1403508771929824</v>
      </c>
      <c r="I885" s="510">
        <v>576</v>
      </c>
      <c r="J885" s="510">
        <v>57</v>
      </c>
      <c r="K885" s="510">
        <v>32832</v>
      </c>
      <c r="L885" s="510">
        <v>1</v>
      </c>
      <c r="M885" s="510">
        <v>576</v>
      </c>
      <c r="N885" s="510">
        <v>71</v>
      </c>
      <c r="O885" s="510">
        <v>40886</v>
      </c>
      <c r="P885" s="548">
        <v>1.2453094541910332</v>
      </c>
      <c r="Q885" s="511">
        <v>575.85915492957747</v>
      </c>
    </row>
    <row r="886" spans="1:17" ht="14.4" customHeight="1" x14ac:dyDescent="0.3">
      <c r="A886" s="505" t="s">
        <v>1799</v>
      </c>
      <c r="B886" s="506" t="s">
        <v>1542</v>
      </c>
      <c r="C886" s="506" t="s">
        <v>1543</v>
      </c>
      <c r="D886" s="506" t="s">
        <v>1707</v>
      </c>
      <c r="E886" s="506" t="s">
        <v>1708</v>
      </c>
      <c r="F886" s="510">
        <v>4</v>
      </c>
      <c r="G886" s="510">
        <v>716</v>
      </c>
      <c r="H886" s="510"/>
      <c r="I886" s="510">
        <v>179</v>
      </c>
      <c r="J886" s="510"/>
      <c r="K886" s="510"/>
      <c r="L886" s="510"/>
      <c r="M886" s="510"/>
      <c r="N886" s="510"/>
      <c r="O886" s="510"/>
      <c r="P886" s="548"/>
      <c r="Q886" s="511"/>
    </row>
    <row r="887" spans="1:17" ht="14.4" customHeight="1" x14ac:dyDescent="0.3">
      <c r="A887" s="505" t="s">
        <v>1799</v>
      </c>
      <c r="B887" s="506" t="s">
        <v>1542</v>
      </c>
      <c r="C887" s="506" t="s">
        <v>1543</v>
      </c>
      <c r="D887" s="506" t="s">
        <v>1709</v>
      </c>
      <c r="E887" s="506" t="s">
        <v>1710</v>
      </c>
      <c r="F887" s="510">
        <v>1</v>
      </c>
      <c r="G887" s="510">
        <v>1399</v>
      </c>
      <c r="H887" s="510">
        <v>0.16666666666666666</v>
      </c>
      <c r="I887" s="510">
        <v>1399</v>
      </c>
      <c r="J887" s="510">
        <v>6</v>
      </c>
      <c r="K887" s="510">
        <v>8394</v>
      </c>
      <c r="L887" s="510">
        <v>1</v>
      </c>
      <c r="M887" s="510">
        <v>1399</v>
      </c>
      <c r="N887" s="510">
        <v>2</v>
      </c>
      <c r="O887" s="510">
        <v>2799</v>
      </c>
      <c r="P887" s="548">
        <v>0.33345246604717654</v>
      </c>
      <c r="Q887" s="511">
        <v>1399.5</v>
      </c>
    </row>
    <row r="888" spans="1:17" ht="14.4" customHeight="1" x14ac:dyDescent="0.3">
      <c r="A888" s="505" t="s">
        <v>1799</v>
      </c>
      <c r="B888" s="506" t="s">
        <v>1542</v>
      </c>
      <c r="C888" s="506" t="s">
        <v>1543</v>
      </c>
      <c r="D888" s="506" t="s">
        <v>1709</v>
      </c>
      <c r="E888" s="506" t="s">
        <v>1711</v>
      </c>
      <c r="F888" s="510">
        <v>10</v>
      </c>
      <c r="G888" s="510">
        <v>13990</v>
      </c>
      <c r="H888" s="510">
        <v>0.76923076923076927</v>
      </c>
      <c r="I888" s="510">
        <v>1399</v>
      </c>
      <c r="J888" s="510">
        <v>13</v>
      </c>
      <c r="K888" s="510">
        <v>18187</v>
      </c>
      <c r="L888" s="510">
        <v>1</v>
      </c>
      <c r="M888" s="510">
        <v>1399</v>
      </c>
      <c r="N888" s="510">
        <v>19</v>
      </c>
      <c r="O888" s="510">
        <v>26594</v>
      </c>
      <c r="P888" s="548">
        <v>1.4622532578215208</v>
      </c>
      <c r="Q888" s="511">
        <v>1399.6842105263158</v>
      </c>
    </row>
    <row r="889" spans="1:17" ht="14.4" customHeight="1" x14ac:dyDescent="0.3">
      <c r="A889" s="505" t="s">
        <v>1799</v>
      </c>
      <c r="B889" s="506" t="s">
        <v>1542</v>
      </c>
      <c r="C889" s="506" t="s">
        <v>1543</v>
      </c>
      <c r="D889" s="506" t="s">
        <v>1712</v>
      </c>
      <c r="E889" s="506" t="s">
        <v>1713</v>
      </c>
      <c r="F889" s="510"/>
      <c r="G889" s="510"/>
      <c r="H889" s="510"/>
      <c r="I889" s="510"/>
      <c r="J889" s="510"/>
      <c r="K889" s="510"/>
      <c r="L889" s="510"/>
      <c r="M889" s="510"/>
      <c r="N889" s="510">
        <v>1</v>
      </c>
      <c r="O889" s="510">
        <v>1023</v>
      </c>
      <c r="P889" s="548"/>
      <c r="Q889" s="511">
        <v>1023</v>
      </c>
    </row>
    <row r="890" spans="1:17" ht="14.4" customHeight="1" x14ac:dyDescent="0.3">
      <c r="A890" s="505" t="s">
        <v>1799</v>
      </c>
      <c r="B890" s="506" t="s">
        <v>1542</v>
      </c>
      <c r="C890" s="506" t="s">
        <v>1543</v>
      </c>
      <c r="D890" s="506" t="s">
        <v>1714</v>
      </c>
      <c r="E890" s="506" t="s">
        <v>1715</v>
      </c>
      <c r="F890" s="510">
        <v>1</v>
      </c>
      <c r="G890" s="510">
        <v>190</v>
      </c>
      <c r="H890" s="510">
        <v>0.5</v>
      </c>
      <c r="I890" s="510">
        <v>190</v>
      </c>
      <c r="J890" s="510">
        <v>2</v>
      </c>
      <c r="K890" s="510">
        <v>380</v>
      </c>
      <c r="L890" s="510">
        <v>1</v>
      </c>
      <c r="M890" s="510">
        <v>190</v>
      </c>
      <c r="N890" s="510"/>
      <c r="O890" s="510"/>
      <c r="P890" s="548"/>
      <c r="Q890" s="511"/>
    </row>
    <row r="891" spans="1:17" ht="14.4" customHeight="1" x14ac:dyDescent="0.3">
      <c r="A891" s="505" t="s">
        <v>1799</v>
      </c>
      <c r="B891" s="506" t="s">
        <v>1542</v>
      </c>
      <c r="C891" s="506" t="s">
        <v>1543</v>
      </c>
      <c r="D891" s="506" t="s">
        <v>1714</v>
      </c>
      <c r="E891" s="506" t="s">
        <v>1716</v>
      </c>
      <c r="F891" s="510">
        <v>92</v>
      </c>
      <c r="G891" s="510">
        <v>17480</v>
      </c>
      <c r="H891" s="510">
        <v>0.64335664335664333</v>
      </c>
      <c r="I891" s="510">
        <v>190</v>
      </c>
      <c r="J891" s="510">
        <v>143</v>
      </c>
      <c r="K891" s="510">
        <v>27170</v>
      </c>
      <c r="L891" s="510">
        <v>1</v>
      </c>
      <c r="M891" s="510">
        <v>190</v>
      </c>
      <c r="N891" s="510">
        <v>146</v>
      </c>
      <c r="O891" s="510">
        <v>27709</v>
      </c>
      <c r="P891" s="548">
        <v>1.0198380566801619</v>
      </c>
      <c r="Q891" s="511">
        <v>189.7876712328767</v>
      </c>
    </row>
    <row r="892" spans="1:17" ht="14.4" customHeight="1" x14ac:dyDescent="0.3">
      <c r="A892" s="505" t="s">
        <v>1799</v>
      </c>
      <c r="B892" s="506" t="s">
        <v>1542</v>
      </c>
      <c r="C892" s="506" t="s">
        <v>1543</v>
      </c>
      <c r="D892" s="506" t="s">
        <v>1717</v>
      </c>
      <c r="E892" s="506" t="s">
        <v>1718</v>
      </c>
      <c r="F892" s="510"/>
      <c r="G892" s="510"/>
      <c r="H892" s="510"/>
      <c r="I892" s="510"/>
      <c r="J892" s="510">
        <v>17</v>
      </c>
      <c r="K892" s="510">
        <v>13838</v>
      </c>
      <c r="L892" s="510">
        <v>1</v>
      </c>
      <c r="M892" s="510">
        <v>814</v>
      </c>
      <c r="N892" s="510">
        <v>1</v>
      </c>
      <c r="O892" s="510">
        <v>814</v>
      </c>
      <c r="P892" s="548">
        <v>5.8823529411764705E-2</v>
      </c>
      <c r="Q892" s="511">
        <v>814</v>
      </c>
    </row>
    <row r="893" spans="1:17" ht="14.4" customHeight="1" x14ac:dyDescent="0.3">
      <c r="A893" s="505" t="s">
        <v>1799</v>
      </c>
      <c r="B893" s="506" t="s">
        <v>1542</v>
      </c>
      <c r="C893" s="506" t="s">
        <v>1543</v>
      </c>
      <c r="D893" s="506" t="s">
        <v>1717</v>
      </c>
      <c r="E893" s="506" t="s">
        <v>1719</v>
      </c>
      <c r="F893" s="510">
        <v>5</v>
      </c>
      <c r="G893" s="510">
        <v>4065</v>
      </c>
      <c r="H893" s="510"/>
      <c r="I893" s="510">
        <v>813</v>
      </c>
      <c r="J893" s="510"/>
      <c r="K893" s="510"/>
      <c r="L893" s="510"/>
      <c r="M893" s="510"/>
      <c r="N893" s="510">
        <v>5</v>
      </c>
      <c r="O893" s="510">
        <v>4070</v>
      </c>
      <c r="P893" s="548"/>
      <c r="Q893" s="511">
        <v>814</v>
      </c>
    </row>
    <row r="894" spans="1:17" ht="14.4" customHeight="1" x14ac:dyDescent="0.3">
      <c r="A894" s="505" t="s">
        <v>1799</v>
      </c>
      <c r="B894" s="506" t="s">
        <v>1542</v>
      </c>
      <c r="C894" s="506" t="s">
        <v>1543</v>
      </c>
      <c r="D894" s="506" t="s">
        <v>1723</v>
      </c>
      <c r="E894" s="506" t="s">
        <v>1724</v>
      </c>
      <c r="F894" s="510">
        <v>1</v>
      </c>
      <c r="G894" s="510">
        <v>260</v>
      </c>
      <c r="H894" s="510">
        <v>0.125</v>
      </c>
      <c r="I894" s="510">
        <v>260</v>
      </c>
      <c r="J894" s="510">
        <v>8</v>
      </c>
      <c r="K894" s="510">
        <v>2080</v>
      </c>
      <c r="L894" s="510">
        <v>1</v>
      </c>
      <c r="M894" s="510">
        <v>260</v>
      </c>
      <c r="N894" s="510">
        <v>1</v>
      </c>
      <c r="O894" s="510">
        <v>261</v>
      </c>
      <c r="P894" s="548">
        <v>0.12548076923076923</v>
      </c>
      <c r="Q894" s="511">
        <v>261</v>
      </c>
    </row>
    <row r="895" spans="1:17" ht="14.4" customHeight="1" x14ac:dyDescent="0.3">
      <c r="A895" s="505" t="s">
        <v>1799</v>
      </c>
      <c r="B895" s="506" t="s">
        <v>1542</v>
      </c>
      <c r="C895" s="506" t="s">
        <v>1543</v>
      </c>
      <c r="D895" s="506" t="s">
        <v>1723</v>
      </c>
      <c r="E895" s="506" t="s">
        <v>1725</v>
      </c>
      <c r="F895" s="510">
        <v>1</v>
      </c>
      <c r="G895" s="510">
        <v>260</v>
      </c>
      <c r="H895" s="510"/>
      <c r="I895" s="510">
        <v>260</v>
      </c>
      <c r="J895" s="510"/>
      <c r="K895" s="510"/>
      <c r="L895" s="510"/>
      <c r="M895" s="510"/>
      <c r="N895" s="510"/>
      <c r="O895" s="510"/>
      <c r="P895" s="548"/>
      <c r="Q895" s="511"/>
    </row>
    <row r="896" spans="1:17" ht="14.4" customHeight="1" x14ac:dyDescent="0.3">
      <c r="A896" s="505" t="s">
        <v>1799</v>
      </c>
      <c r="B896" s="506" t="s">
        <v>1542</v>
      </c>
      <c r="C896" s="506" t="s">
        <v>1543</v>
      </c>
      <c r="D896" s="506" t="s">
        <v>1726</v>
      </c>
      <c r="E896" s="506" t="s">
        <v>1618</v>
      </c>
      <c r="F896" s="510"/>
      <c r="G896" s="510"/>
      <c r="H896" s="510"/>
      <c r="I896" s="510"/>
      <c r="J896" s="510">
        <v>5</v>
      </c>
      <c r="K896" s="510">
        <v>12135</v>
      </c>
      <c r="L896" s="510">
        <v>1</v>
      </c>
      <c r="M896" s="510">
        <v>2427</v>
      </c>
      <c r="N896" s="510"/>
      <c r="O896" s="510"/>
      <c r="P896" s="548"/>
      <c r="Q896" s="511"/>
    </row>
    <row r="897" spans="1:17" ht="14.4" customHeight="1" x14ac:dyDescent="0.3">
      <c r="A897" s="505" t="s">
        <v>1799</v>
      </c>
      <c r="B897" s="506" t="s">
        <v>1542</v>
      </c>
      <c r="C897" s="506" t="s">
        <v>1543</v>
      </c>
      <c r="D897" s="506" t="s">
        <v>1727</v>
      </c>
      <c r="E897" s="506" t="s">
        <v>1728</v>
      </c>
      <c r="F897" s="510"/>
      <c r="G897" s="510"/>
      <c r="H897" s="510"/>
      <c r="I897" s="510"/>
      <c r="J897" s="510"/>
      <c r="K897" s="510"/>
      <c r="L897" s="510"/>
      <c r="M897" s="510"/>
      <c r="N897" s="510">
        <v>10</v>
      </c>
      <c r="O897" s="510">
        <v>40870</v>
      </c>
      <c r="P897" s="548"/>
      <c r="Q897" s="511">
        <v>4087</v>
      </c>
    </row>
    <row r="898" spans="1:17" ht="14.4" customHeight="1" x14ac:dyDescent="0.3">
      <c r="A898" s="505" t="s">
        <v>1799</v>
      </c>
      <c r="B898" s="506" t="s">
        <v>1542</v>
      </c>
      <c r="C898" s="506" t="s">
        <v>1543</v>
      </c>
      <c r="D898" s="506" t="s">
        <v>1732</v>
      </c>
      <c r="E898" s="506" t="s">
        <v>1734</v>
      </c>
      <c r="F898" s="510"/>
      <c r="G898" s="510"/>
      <c r="H898" s="510"/>
      <c r="I898" s="510"/>
      <c r="J898" s="510">
        <v>1</v>
      </c>
      <c r="K898" s="510">
        <v>253</v>
      </c>
      <c r="L898" s="510">
        <v>1</v>
      </c>
      <c r="M898" s="510">
        <v>253</v>
      </c>
      <c r="N898" s="510"/>
      <c r="O898" s="510"/>
      <c r="P898" s="548"/>
      <c r="Q898" s="511"/>
    </row>
    <row r="899" spans="1:17" ht="14.4" customHeight="1" x14ac:dyDescent="0.3">
      <c r="A899" s="505" t="s">
        <v>1799</v>
      </c>
      <c r="B899" s="506" t="s">
        <v>1542</v>
      </c>
      <c r="C899" s="506" t="s">
        <v>1543</v>
      </c>
      <c r="D899" s="506" t="s">
        <v>1735</v>
      </c>
      <c r="E899" s="506" t="s">
        <v>1736</v>
      </c>
      <c r="F899" s="510"/>
      <c r="G899" s="510"/>
      <c r="H899" s="510"/>
      <c r="I899" s="510"/>
      <c r="J899" s="510">
        <v>1</v>
      </c>
      <c r="K899" s="510">
        <v>424</v>
      </c>
      <c r="L899" s="510">
        <v>1</v>
      </c>
      <c r="M899" s="510">
        <v>424</v>
      </c>
      <c r="N899" s="510"/>
      <c r="O899" s="510"/>
      <c r="P899" s="548"/>
      <c r="Q899" s="511"/>
    </row>
    <row r="900" spans="1:17" ht="14.4" customHeight="1" x14ac:dyDescent="0.3">
      <c r="A900" s="505" t="s">
        <v>1799</v>
      </c>
      <c r="B900" s="506" t="s">
        <v>1542</v>
      </c>
      <c r="C900" s="506" t="s">
        <v>1543</v>
      </c>
      <c r="D900" s="506" t="s">
        <v>1738</v>
      </c>
      <c r="E900" s="506" t="s">
        <v>1739</v>
      </c>
      <c r="F900" s="510"/>
      <c r="G900" s="510"/>
      <c r="H900" s="510"/>
      <c r="I900" s="510"/>
      <c r="J900" s="510">
        <v>12</v>
      </c>
      <c r="K900" s="510">
        <v>92016</v>
      </c>
      <c r="L900" s="510">
        <v>1</v>
      </c>
      <c r="M900" s="510">
        <v>7668</v>
      </c>
      <c r="N900" s="510">
        <v>37</v>
      </c>
      <c r="O900" s="510">
        <v>283938</v>
      </c>
      <c r="P900" s="548">
        <v>3.0857459572248302</v>
      </c>
      <c r="Q900" s="511">
        <v>7674</v>
      </c>
    </row>
    <row r="901" spans="1:17" ht="14.4" customHeight="1" x14ac:dyDescent="0.3">
      <c r="A901" s="505" t="s">
        <v>1799</v>
      </c>
      <c r="B901" s="506" t="s">
        <v>1542</v>
      </c>
      <c r="C901" s="506" t="s">
        <v>1543</v>
      </c>
      <c r="D901" s="506" t="s">
        <v>1742</v>
      </c>
      <c r="E901" s="506" t="s">
        <v>1743</v>
      </c>
      <c r="F901" s="510"/>
      <c r="G901" s="510"/>
      <c r="H901" s="510"/>
      <c r="I901" s="510"/>
      <c r="J901" s="510">
        <v>3</v>
      </c>
      <c r="K901" s="510">
        <v>7071</v>
      </c>
      <c r="L901" s="510">
        <v>1</v>
      </c>
      <c r="M901" s="510">
        <v>2357</v>
      </c>
      <c r="N901" s="510">
        <v>17</v>
      </c>
      <c r="O901" s="510">
        <v>40120</v>
      </c>
      <c r="P901" s="548">
        <v>5.6738792250035353</v>
      </c>
      <c r="Q901" s="511">
        <v>2360</v>
      </c>
    </row>
    <row r="902" spans="1:17" ht="14.4" customHeight="1" x14ac:dyDescent="0.3">
      <c r="A902" s="505" t="s">
        <v>1799</v>
      </c>
      <c r="B902" s="506" t="s">
        <v>1542</v>
      </c>
      <c r="C902" s="506" t="s">
        <v>1543</v>
      </c>
      <c r="D902" s="506" t="s">
        <v>1744</v>
      </c>
      <c r="E902" s="506" t="s">
        <v>1745</v>
      </c>
      <c r="F902" s="510"/>
      <c r="G902" s="510"/>
      <c r="H902" s="510"/>
      <c r="I902" s="510"/>
      <c r="J902" s="510"/>
      <c r="K902" s="510"/>
      <c r="L902" s="510"/>
      <c r="M902" s="510"/>
      <c r="N902" s="510">
        <v>3</v>
      </c>
      <c r="O902" s="510">
        <v>18510</v>
      </c>
      <c r="P902" s="548"/>
      <c r="Q902" s="511">
        <v>6170</v>
      </c>
    </row>
    <row r="903" spans="1:17" ht="14.4" customHeight="1" x14ac:dyDescent="0.3">
      <c r="A903" s="505" t="s">
        <v>1799</v>
      </c>
      <c r="B903" s="506" t="s">
        <v>1749</v>
      </c>
      <c r="C903" s="506" t="s">
        <v>1543</v>
      </c>
      <c r="D903" s="506" t="s">
        <v>1622</v>
      </c>
      <c r="E903" s="506" t="s">
        <v>1624</v>
      </c>
      <c r="F903" s="510"/>
      <c r="G903" s="510"/>
      <c r="H903" s="510"/>
      <c r="I903" s="510"/>
      <c r="J903" s="510"/>
      <c r="K903" s="510"/>
      <c r="L903" s="510"/>
      <c r="M903" s="510"/>
      <c r="N903" s="510">
        <v>15</v>
      </c>
      <c r="O903" s="510">
        <v>180</v>
      </c>
      <c r="P903" s="548"/>
      <c r="Q903" s="511">
        <v>12</v>
      </c>
    </row>
    <row r="904" spans="1:17" ht="14.4" customHeight="1" x14ac:dyDescent="0.3">
      <c r="A904" s="505" t="s">
        <v>1800</v>
      </c>
      <c r="B904" s="506" t="s">
        <v>1542</v>
      </c>
      <c r="C904" s="506" t="s">
        <v>1543</v>
      </c>
      <c r="D904" s="506" t="s">
        <v>1544</v>
      </c>
      <c r="E904" s="506" t="s">
        <v>1545</v>
      </c>
      <c r="F904" s="510">
        <v>4</v>
      </c>
      <c r="G904" s="510">
        <v>4748</v>
      </c>
      <c r="H904" s="510">
        <v>1.6008091706001348</v>
      </c>
      <c r="I904" s="510">
        <v>1187</v>
      </c>
      <c r="J904" s="510">
        <v>2</v>
      </c>
      <c r="K904" s="510">
        <v>2966</v>
      </c>
      <c r="L904" s="510">
        <v>1</v>
      </c>
      <c r="M904" s="510">
        <v>1483</v>
      </c>
      <c r="N904" s="510"/>
      <c r="O904" s="510"/>
      <c r="P904" s="548"/>
      <c r="Q904" s="511"/>
    </row>
    <row r="905" spans="1:17" ht="14.4" customHeight="1" x14ac:dyDescent="0.3">
      <c r="A905" s="505" t="s">
        <v>1800</v>
      </c>
      <c r="B905" s="506" t="s">
        <v>1542</v>
      </c>
      <c r="C905" s="506" t="s">
        <v>1543</v>
      </c>
      <c r="D905" s="506" t="s">
        <v>1546</v>
      </c>
      <c r="E905" s="506" t="s">
        <v>1547</v>
      </c>
      <c r="F905" s="510">
        <v>1</v>
      </c>
      <c r="G905" s="510">
        <v>3912</v>
      </c>
      <c r="H905" s="510"/>
      <c r="I905" s="510">
        <v>3912</v>
      </c>
      <c r="J905" s="510"/>
      <c r="K905" s="510"/>
      <c r="L905" s="510"/>
      <c r="M905" s="510"/>
      <c r="N905" s="510"/>
      <c r="O905" s="510"/>
      <c r="P905" s="548"/>
      <c r="Q905" s="511"/>
    </row>
    <row r="906" spans="1:17" ht="14.4" customHeight="1" x14ac:dyDescent="0.3">
      <c r="A906" s="505" t="s">
        <v>1800</v>
      </c>
      <c r="B906" s="506" t="s">
        <v>1542</v>
      </c>
      <c r="C906" s="506" t="s">
        <v>1543</v>
      </c>
      <c r="D906" s="506" t="s">
        <v>1546</v>
      </c>
      <c r="E906" s="506" t="s">
        <v>1548</v>
      </c>
      <c r="F906" s="510">
        <v>1</v>
      </c>
      <c r="G906" s="510">
        <v>3912</v>
      </c>
      <c r="H906" s="510"/>
      <c r="I906" s="510">
        <v>3912</v>
      </c>
      <c r="J906" s="510"/>
      <c r="K906" s="510"/>
      <c r="L906" s="510"/>
      <c r="M906" s="510"/>
      <c r="N906" s="510"/>
      <c r="O906" s="510"/>
      <c r="P906" s="548"/>
      <c r="Q906" s="511"/>
    </row>
    <row r="907" spans="1:17" ht="14.4" customHeight="1" x14ac:dyDescent="0.3">
      <c r="A907" s="505" t="s">
        <v>1800</v>
      </c>
      <c r="B907" s="506" t="s">
        <v>1542</v>
      </c>
      <c r="C907" s="506" t="s">
        <v>1543</v>
      </c>
      <c r="D907" s="506" t="s">
        <v>1549</v>
      </c>
      <c r="E907" s="506" t="s">
        <v>1550</v>
      </c>
      <c r="F907" s="510">
        <v>54</v>
      </c>
      <c r="G907" s="510">
        <v>35478</v>
      </c>
      <c r="H907" s="510">
        <v>4.1475333177460838</v>
      </c>
      <c r="I907" s="510">
        <v>657</v>
      </c>
      <c r="J907" s="510">
        <v>13</v>
      </c>
      <c r="K907" s="510">
        <v>8554</v>
      </c>
      <c r="L907" s="510">
        <v>1</v>
      </c>
      <c r="M907" s="510">
        <v>658</v>
      </c>
      <c r="N907" s="510">
        <v>14</v>
      </c>
      <c r="O907" s="510">
        <v>9212</v>
      </c>
      <c r="P907" s="548">
        <v>1.0769230769230769</v>
      </c>
      <c r="Q907" s="511">
        <v>658</v>
      </c>
    </row>
    <row r="908" spans="1:17" ht="14.4" customHeight="1" x14ac:dyDescent="0.3">
      <c r="A908" s="505" t="s">
        <v>1800</v>
      </c>
      <c r="B908" s="506" t="s">
        <v>1542</v>
      </c>
      <c r="C908" s="506" t="s">
        <v>1543</v>
      </c>
      <c r="D908" s="506" t="s">
        <v>1549</v>
      </c>
      <c r="E908" s="506" t="s">
        <v>1551</v>
      </c>
      <c r="F908" s="510">
        <v>1</v>
      </c>
      <c r="G908" s="510">
        <v>657</v>
      </c>
      <c r="H908" s="510">
        <v>0.49924012158054709</v>
      </c>
      <c r="I908" s="510">
        <v>657</v>
      </c>
      <c r="J908" s="510">
        <v>2</v>
      </c>
      <c r="K908" s="510">
        <v>1316</v>
      </c>
      <c r="L908" s="510">
        <v>1</v>
      </c>
      <c r="M908" s="510">
        <v>658</v>
      </c>
      <c r="N908" s="510">
        <v>1</v>
      </c>
      <c r="O908" s="510">
        <v>658</v>
      </c>
      <c r="P908" s="548">
        <v>0.5</v>
      </c>
      <c r="Q908" s="511">
        <v>658</v>
      </c>
    </row>
    <row r="909" spans="1:17" ht="14.4" customHeight="1" x14ac:dyDescent="0.3">
      <c r="A909" s="505" t="s">
        <v>1800</v>
      </c>
      <c r="B909" s="506" t="s">
        <v>1542</v>
      </c>
      <c r="C909" s="506" t="s">
        <v>1543</v>
      </c>
      <c r="D909" s="506" t="s">
        <v>1552</v>
      </c>
      <c r="E909" s="506" t="s">
        <v>1554</v>
      </c>
      <c r="F909" s="510">
        <v>1</v>
      </c>
      <c r="G909" s="510">
        <v>1028</v>
      </c>
      <c r="H909" s="510"/>
      <c r="I909" s="510">
        <v>1028</v>
      </c>
      <c r="J909" s="510"/>
      <c r="K909" s="510"/>
      <c r="L909" s="510"/>
      <c r="M909" s="510"/>
      <c r="N909" s="510"/>
      <c r="O909" s="510"/>
      <c r="P909" s="548"/>
      <c r="Q909" s="511"/>
    </row>
    <row r="910" spans="1:17" ht="14.4" customHeight="1" x14ac:dyDescent="0.3">
      <c r="A910" s="505" t="s">
        <v>1800</v>
      </c>
      <c r="B910" s="506" t="s">
        <v>1542</v>
      </c>
      <c r="C910" s="506" t="s">
        <v>1543</v>
      </c>
      <c r="D910" s="506" t="s">
        <v>1558</v>
      </c>
      <c r="E910" s="506" t="s">
        <v>1559</v>
      </c>
      <c r="F910" s="510">
        <v>1</v>
      </c>
      <c r="G910" s="510">
        <v>842</v>
      </c>
      <c r="H910" s="510"/>
      <c r="I910" s="510">
        <v>842</v>
      </c>
      <c r="J910" s="510"/>
      <c r="K910" s="510"/>
      <c r="L910" s="510"/>
      <c r="M910" s="510"/>
      <c r="N910" s="510"/>
      <c r="O910" s="510"/>
      <c r="P910" s="548"/>
      <c r="Q910" s="511"/>
    </row>
    <row r="911" spans="1:17" ht="14.4" customHeight="1" x14ac:dyDescent="0.3">
      <c r="A911" s="505" t="s">
        <v>1800</v>
      </c>
      <c r="B911" s="506" t="s">
        <v>1542</v>
      </c>
      <c r="C911" s="506" t="s">
        <v>1543</v>
      </c>
      <c r="D911" s="506" t="s">
        <v>1564</v>
      </c>
      <c r="E911" s="506" t="s">
        <v>1565</v>
      </c>
      <c r="F911" s="510"/>
      <c r="G911" s="510"/>
      <c r="H911" s="510"/>
      <c r="I911" s="510"/>
      <c r="J911" s="510">
        <v>2</v>
      </c>
      <c r="K911" s="510">
        <v>1628</v>
      </c>
      <c r="L911" s="510">
        <v>1</v>
      </c>
      <c r="M911" s="510">
        <v>814</v>
      </c>
      <c r="N911" s="510"/>
      <c r="O911" s="510"/>
      <c r="P911" s="548"/>
      <c r="Q911" s="511"/>
    </row>
    <row r="912" spans="1:17" ht="14.4" customHeight="1" x14ac:dyDescent="0.3">
      <c r="A912" s="505" t="s">
        <v>1800</v>
      </c>
      <c r="B912" s="506" t="s">
        <v>1542</v>
      </c>
      <c r="C912" s="506" t="s">
        <v>1543</v>
      </c>
      <c r="D912" s="506" t="s">
        <v>1564</v>
      </c>
      <c r="E912" s="506" t="s">
        <v>1566</v>
      </c>
      <c r="F912" s="510">
        <v>3</v>
      </c>
      <c r="G912" s="510">
        <v>2439</v>
      </c>
      <c r="H912" s="510">
        <v>1.4981572481572483</v>
      </c>
      <c r="I912" s="510">
        <v>813</v>
      </c>
      <c r="J912" s="510">
        <v>2</v>
      </c>
      <c r="K912" s="510">
        <v>1628</v>
      </c>
      <c r="L912" s="510">
        <v>1</v>
      </c>
      <c r="M912" s="510">
        <v>814</v>
      </c>
      <c r="N912" s="510"/>
      <c r="O912" s="510"/>
      <c r="P912" s="548"/>
      <c r="Q912" s="511"/>
    </row>
    <row r="913" spans="1:17" ht="14.4" customHeight="1" x14ac:dyDescent="0.3">
      <c r="A913" s="505" t="s">
        <v>1800</v>
      </c>
      <c r="B913" s="506" t="s">
        <v>1542</v>
      </c>
      <c r="C913" s="506" t="s">
        <v>1543</v>
      </c>
      <c r="D913" s="506" t="s">
        <v>1567</v>
      </c>
      <c r="E913" s="506" t="s">
        <v>1568</v>
      </c>
      <c r="F913" s="510"/>
      <c r="G913" s="510"/>
      <c r="H913" s="510"/>
      <c r="I913" s="510"/>
      <c r="J913" s="510">
        <v>2</v>
      </c>
      <c r="K913" s="510">
        <v>1628</v>
      </c>
      <c r="L913" s="510">
        <v>1</v>
      </c>
      <c r="M913" s="510">
        <v>814</v>
      </c>
      <c r="N913" s="510"/>
      <c r="O913" s="510"/>
      <c r="P913" s="548"/>
      <c r="Q913" s="511"/>
    </row>
    <row r="914" spans="1:17" ht="14.4" customHeight="1" x14ac:dyDescent="0.3">
      <c r="A914" s="505" t="s">
        <v>1800</v>
      </c>
      <c r="B914" s="506" t="s">
        <v>1542</v>
      </c>
      <c r="C914" s="506" t="s">
        <v>1543</v>
      </c>
      <c r="D914" s="506" t="s">
        <v>1567</v>
      </c>
      <c r="E914" s="506" t="s">
        <v>1569</v>
      </c>
      <c r="F914" s="510">
        <v>3</v>
      </c>
      <c r="G914" s="510">
        <v>2439</v>
      </c>
      <c r="H914" s="510">
        <v>1.4981572481572483</v>
      </c>
      <c r="I914" s="510">
        <v>813</v>
      </c>
      <c r="J914" s="510">
        <v>2</v>
      </c>
      <c r="K914" s="510">
        <v>1628</v>
      </c>
      <c r="L914" s="510">
        <v>1</v>
      </c>
      <c r="M914" s="510">
        <v>814</v>
      </c>
      <c r="N914" s="510"/>
      <c r="O914" s="510"/>
      <c r="P914" s="548"/>
      <c r="Q914" s="511"/>
    </row>
    <row r="915" spans="1:17" ht="14.4" customHeight="1" x14ac:dyDescent="0.3">
      <c r="A915" s="505" t="s">
        <v>1800</v>
      </c>
      <c r="B915" s="506" t="s">
        <v>1542</v>
      </c>
      <c r="C915" s="506" t="s">
        <v>1543</v>
      </c>
      <c r="D915" s="506" t="s">
        <v>1570</v>
      </c>
      <c r="E915" s="506" t="s">
        <v>1571</v>
      </c>
      <c r="F915" s="510">
        <v>65</v>
      </c>
      <c r="G915" s="510">
        <v>10920</v>
      </c>
      <c r="H915" s="510">
        <v>0.46762589928057552</v>
      </c>
      <c r="I915" s="510">
        <v>168</v>
      </c>
      <c r="J915" s="510">
        <v>139</v>
      </c>
      <c r="K915" s="510">
        <v>23352</v>
      </c>
      <c r="L915" s="510">
        <v>1</v>
      </c>
      <c r="M915" s="510">
        <v>168</v>
      </c>
      <c r="N915" s="510">
        <v>203</v>
      </c>
      <c r="O915" s="510">
        <v>34066</v>
      </c>
      <c r="P915" s="548">
        <v>1.4588043850633778</v>
      </c>
      <c r="Q915" s="511">
        <v>167.81280788177341</v>
      </c>
    </row>
    <row r="916" spans="1:17" ht="14.4" customHeight="1" x14ac:dyDescent="0.3">
      <c r="A916" s="505" t="s">
        <v>1800</v>
      </c>
      <c r="B916" s="506" t="s">
        <v>1542</v>
      </c>
      <c r="C916" s="506" t="s">
        <v>1543</v>
      </c>
      <c r="D916" s="506" t="s">
        <v>1570</v>
      </c>
      <c r="E916" s="506" t="s">
        <v>1572</v>
      </c>
      <c r="F916" s="510">
        <v>5</v>
      </c>
      <c r="G916" s="510">
        <v>840</v>
      </c>
      <c r="H916" s="510"/>
      <c r="I916" s="510">
        <v>168</v>
      </c>
      <c r="J916" s="510"/>
      <c r="K916" s="510"/>
      <c r="L916" s="510"/>
      <c r="M916" s="510"/>
      <c r="N916" s="510">
        <v>2</v>
      </c>
      <c r="O916" s="510">
        <v>336</v>
      </c>
      <c r="P916" s="548"/>
      <c r="Q916" s="511">
        <v>168</v>
      </c>
    </row>
    <row r="917" spans="1:17" ht="14.4" customHeight="1" x14ac:dyDescent="0.3">
      <c r="A917" s="505" t="s">
        <v>1800</v>
      </c>
      <c r="B917" s="506" t="s">
        <v>1542</v>
      </c>
      <c r="C917" s="506" t="s">
        <v>1543</v>
      </c>
      <c r="D917" s="506" t="s">
        <v>1573</v>
      </c>
      <c r="E917" s="506" t="s">
        <v>1574</v>
      </c>
      <c r="F917" s="510">
        <v>188</v>
      </c>
      <c r="G917" s="510">
        <v>32712</v>
      </c>
      <c r="H917" s="510">
        <v>0.78991596638655459</v>
      </c>
      <c r="I917" s="510">
        <v>174</v>
      </c>
      <c r="J917" s="510">
        <v>238</v>
      </c>
      <c r="K917" s="510">
        <v>41412</v>
      </c>
      <c r="L917" s="510">
        <v>1</v>
      </c>
      <c r="M917" s="510">
        <v>174</v>
      </c>
      <c r="N917" s="510">
        <v>301</v>
      </c>
      <c r="O917" s="510">
        <v>52374</v>
      </c>
      <c r="P917" s="548">
        <v>1.2647058823529411</v>
      </c>
      <c r="Q917" s="511">
        <v>174</v>
      </c>
    </row>
    <row r="918" spans="1:17" ht="14.4" customHeight="1" x14ac:dyDescent="0.3">
      <c r="A918" s="505" t="s">
        <v>1800</v>
      </c>
      <c r="B918" s="506" t="s">
        <v>1542</v>
      </c>
      <c r="C918" s="506" t="s">
        <v>1543</v>
      </c>
      <c r="D918" s="506" t="s">
        <v>1573</v>
      </c>
      <c r="E918" s="506" t="s">
        <v>1575</v>
      </c>
      <c r="F918" s="510">
        <v>10</v>
      </c>
      <c r="G918" s="510">
        <v>1740</v>
      </c>
      <c r="H918" s="510"/>
      <c r="I918" s="510">
        <v>174</v>
      </c>
      <c r="J918" s="510"/>
      <c r="K918" s="510"/>
      <c r="L918" s="510"/>
      <c r="M918" s="510"/>
      <c r="N918" s="510">
        <v>2</v>
      </c>
      <c r="O918" s="510">
        <v>348</v>
      </c>
      <c r="P918" s="548"/>
      <c r="Q918" s="511">
        <v>174</v>
      </c>
    </row>
    <row r="919" spans="1:17" ht="14.4" customHeight="1" x14ac:dyDescent="0.3">
      <c r="A919" s="505" t="s">
        <v>1800</v>
      </c>
      <c r="B919" s="506" t="s">
        <v>1542</v>
      </c>
      <c r="C919" s="506" t="s">
        <v>1543</v>
      </c>
      <c r="D919" s="506" t="s">
        <v>1576</v>
      </c>
      <c r="E919" s="506" t="s">
        <v>1577</v>
      </c>
      <c r="F919" s="510">
        <v>18</v>
      </c>
      <c r="G919" s="510">
        <v>6336</v>
      </c>
      <c r="H919" s="510">
        <v>1.2857142857142858</v>
      </c>
      <c r="I919" s="510">
        <v>352</v>
      </c>
      <c r="J919" s="510">
        <v>14</v>
      </c>
      <c r="K919" s="510">
        <v>4928</v>
      </c>
      <c r="L919" s="510">
        <v>1</v>
      </c>
      <c r="M919" s="510">
        <v>352</v>
      </c>
      <c r="N919" s="510">
        <v>12</v>
      </c>
      <c r="O919" s="510">
        <v>4224</v>
      </c>
      <c r="P919" s="548">
        <v>0.8571428571428571</v>
      </c>
      <c r="Q919" s="511">
        <v>352</v>
      </c>
    </row>
    <row r="920" spans="1:17" ht="14.4" customHeight="1" x14ac:dyDescent="0.3">
      <c r="A920" s="505" t="s">
        <v>1800</v>
      </c>
      <c r="B920" s="506" t="s">
        <v>1542</v>
      </c>
      <c r="C920" s="506" t="s">
        <v>1543</v>
      </c>
      <c r="D920" s="506" t="s">
        <v>1576</v>
      </c>
      <c r="E920" s="506" t="s">
        <v>1578</v>
      </c>
      <c r="F920" s="510">
        <v>2</v>
      </c>
      <c r="G920" s="510">
        <v>704</v>
      </c>
      <c r="H920" s="510">
        <v>1</v>
      </c>
      <c r="I920" s="510">
        <v>352</v>
      </c>
      <c r="J920" s="510">
        <v>2</v>
      </c>
      <c r="K920" s="510">
        <v>704</v>
      </c>
      <c r="L920" s="510">
        <v>1</v>
      </c>
      <c r="M920" s="510">
        <v>352</v>
      </c>
      <c r="N920" s="510"/>
      <c r="O920" s="510"/>
      <c r="P920" s="548"/>
      <c r="Q920" s="511"/>
    </row>
    <row r="921" spans="1:17" ht="14.4" customHeight="1" x14ac:dyDescent="0.3">
      <c r="A921" s="505" t="s">
        <v>1800</v>
      </c>
      <c r="B921" s="506" t="s">
        <v>1542</v>
      </c>
      <c r="C921" s="506" t="s">
        <v>1543</v>
      </c>
      <c r="D921" s="506" t="s">
        <v>1746</v>
      </c>
      <c r="E921" s="506" t="s">
        <v>1748</v>
      </c>
      <c r="F921" s="510"/>
      <c r="G921" s="510"/>
      <c r="H921" s="510"/>
      <c r="I921" s="510"/>
      <c r="J921" s="510">
        <v>2</v>
      </c>
      <c r="K921" s="510">
        <v>2076</v>
      </c>
      <c r="L921" s="510">
        <v>1</v>
      </c>
      <c r="M921" s="510">
        <v>1038</v>
      </c>
      <c r="N921" s="510"/>
      <c r="O921" s="510"/>
      <c r="P921" s="548"/>
      <c r="Q921" s="511"/>
    </row>
    <row r="922" spans="1:17" ht="14.4" customHeight="1" x14ac:dyDescent="0.3">
      <c r="A922" s="505" t="s">
        <v>1800</v>
      </c>
      <c r="B922" s="506" t="s">
        <v>1542</v>
      </c>
      <c r="C922" s="506" t="s">
        <v>1543</v>
      </c>
      <c r="D922" s="506" t="s">
        <v>1579</v>
      </c>
      <c r="E922" s="506" t="s">
        <v>1580</v>
      </c>
      <c r="F922" s="510">
        <v>2</v>
      </c>
      <c r="G922" s="510">
        <v>380</v>
      </c>
      <c r="H922" s="510">
        <v>0.2</v>
      </c>
      <c r="I922" s="510">
        <v>190</v>
      </c>
      <c r="J922" s="510">
        <v>10</v>
      </c>
      <c r="K922" s="510">
        <v>1900</v>
      </c>
      <c r="L922" s="510">
        <v>1</v>
      </c>
      <c r="M922" s="510">
        <v>190</v>
      </c>
      <c r="N922" s="510">
        <v>8</v>
      </c>
      <c r="O922" s="510">
        <v>1520</v>
      </c>
      <c r="P922" s="548">
        <v>0.8</v>
      </c>
      <c r="Q922" s="511">
        <v>190</v>
      </c>
    </row>
    <row r="923" spans="1:17" ht="14.4" customHeight="1" x14ac:dyDescent="0.3">
      <c r="A923" s="505" t="s">
        <v>1800</v>
      </c>
      <c r="B923" s="506" t="s">
        <v>1542</v>
      </c>
      <c r="C923" s="506" t="s">
        <v>1543</v>
      </c>
      <c r="D923" s="506" t="s">
        <v>1579</v>
      </c>
      <c r="E923" s="506" t="s">
        <v>1581</v>
      </c>
      <c r="F923" s="510"/>
      <c r="G923" s="510"/>
      <c r="H923" s="510"/>
      <c r="I923" s="510"/>
      <c r="J923" s="510">
        <v>1</v>
      </c>
      <c r="K923" s="510">
        <v>190</v>
      </c>
      <c r="L923" s="510">
        <v>1</v>
      </c>
      <c r="M923" s="510">
        <v>190</v>
      </c>
      <c r="N923" s="510"/>
      <c r="O923" s="510"/>
      <c r="P923" s="548"/>
      <c r="Q923" s="511"/>
    </row>
    <row r="924" spans="1:17" ht="14.4" customHeight="1" x14ac:dyDescent="0.3">
      <c r="A924" s="505" t="s">
        <v>1800</v>
      </c>
      <c r="B924" s="506" t="s">
        <v>1542</v>
      </c>
      <c r="C924" s="506" t="s">
        <v>1543</v>
      </c>
      <c r="D924" s="506" t="s">
        <v>1582</v>
      </c>
      <c r="E924" s="506" t="s">
        <v>1583</v>
      </c>
      <c r="F924" s="510"/>
      <c r="G924" s="510"/>
      <c r="H924" s="510"/>
      <c r="I924" s="510"/>
      <c r="J924" s="510">
        <v>3</v>
      </c>
      <c r="K924" s="510">
        <v>2469</v>
      </c>
      <c r="L924" s="510">
        <v>1</v>
      </c>
      <c r="M924" s="510">
        <v>823</v>
      </c>
      <c r="N924" s="510"/>
      <c r="O924" s="510"/>
      <c r="P924" s="548"/>
      <c r="Q924" s="511"/>
    </row>
    <row r="925" spans="1:17" ht="14.4" customHeight="1" x14ac:dyDescent="0.3">
      <c r="A925" s="505" t="s">
        <v>1800</v>
      </c>
      <c r="B925" s="506" t="s">
        <v>1542</v>
      </c>
      <c r="C925" s="506" t="s">
        <v>1543</v>
      </c>
      <c r="D925" s="506" t="s">
        <v>1586</v>
      </c>
      <c r="E925" s="506" t="s">
        <v>1587</v>
      </c>
      <c r="F925" s="510">
        <v>205</v>
      </c>
      <c r="G925" s="510">
        <v>112545</v>
      </c>
      <c r="H925" s="510">
        <v>0.86497890295358648</v>
      </c>
      <c r="I925" s="510">
        <v>549</v>
      </c>
      <c r="J925" s="510">
        <v>237</v>
      </c>
      <c r="K925" s="510">
        <v>130113</v>
      </c>
      <c r="L925" s="510">
        <v>1</v>
      </c>
      <c r="M925" s="510">
        <v>549</v>
      </c>
      <c r="N925" s="510">
        <v>321</v>
      </c>
      <c r="O925" s="510">
        <v>176550</v>
      </c>
      <c r="P925" s="548">
        <v>1.3568974660487423</v>
      </c>
      <c r="Q925" s="511">
        <v>550</v>
      </c>
    </row>
    <row r="926" spans="1:17" ht="14.4" customHeight="1" x14ac:dyDescent="0.3">
      <c r="A926" s="505" t="s">
        <v>1800</v>
      </c>
      <c r="B926" s="506" t="s">
        <v>1542</v>
      </c>
      <c r="C926" s="506" t="s">
        <v>1543</v>
      </c>
      <c r="D926" s="506" t="s">
        <v>1586</v>
      </c>
      <c r="E926" s="506" t="s">
        <v>1588</v>
      </c>
      <c r="F926" s="510">
        <v>11</v>
      </c>
      <c r="G926" s="510">
        <v>6039</v>
      </c>
      <c r="H926" s="510"/>
      <c r="I926" s="510">
        <v>549</v>
      </c>
      <c r="J926" s="510"/>
      <c r="K926" s="510"/>
      <c r="L926" s="510"/>
      <c r="M926" s="510"/>
      <c r="N926" s="510">
        <v>2</v>
      </c>
      <c r="O926" s="510">
        <v>1100</v>
      </c>
      <c r="P926" s="548"/>
      <c r="Q926" s="511">
        <v>550</v>
      </c>
    </row>
    <row r="927" spans="1:17" ht="14.4" customHeight="1" x14ac:dyDescent="0.3">
      <c r="A927" s="505" t="s">
        <v>1800</v>
      </c>
      <c r="B927" s="506" t="s">
        <v>1542</v>
      </c>
      <c r="C927" s="506" t="s">
        <v>1543</v>
      </c>
      <c r="D927" s="506" t="s">
        <v>1589</v>
      </c>
      <c r="E927" s="506" t="s">
        <v>1590</v>
      </c>
      <c r="F927" s="510">
        <v>6</v>
      </c>
      <c r="G927" s="510">
        <v>3924</v>
      </c>
      <c r="H927" s="510">
        <v>0.42857142857142855</v>
      </c>
      <c r="I927" s="510">
        <v>654</v>
      </c>
      <c r="J927" s="510">
        <v>14</v>
      </c>
      <c r="K927" s="510">
        <v>9156</v>
      </c>
      <c r="L927" s="510">
        <v>1</v>
      </c>
      <c r="M927" s="510">
        <v>654</v>
      </c>
      <c r="N927" s="510">
        <v>7</v>
      </c>
      <c r="O927" s="510">
        <v>4585</v>
      </c>
      <c r="P927" s="548">
        <v>0.50076452599388377</v>
      </c>
      <c r="Q927" s="511">
        <v>655</v>
      </c>
    </row>
    <row r="928" spans="1:17" ht="14.4" customHeight="1" x14ac:dyDescent="0.3">
      <c r="A928" s="505" t="s">
        <v>1800</v>
      </c>
      <c r="B928" s="506" t="s">
        <v>1542</v>
      </c>
      <c r="C928" s="506" t="s">
        <v>1543</v>
      </c>
      <c r="D928" s="506" t="s">
        <v>1589</v>
      </c>
      <c r="E928" s="506" t="s">
        <v>1591</v>
      </c>
      <c r="F928" s="510">
        <v>2</v>
      </c>
      <c r="G928" s="510">
        <v>1308</v>
      </c>
      <c r="H928" s="510"/>
      <c r="I928" s="510">
        <v>654</v>
      </c>
      <c r="J928" s="510"/>
      <c r="K928" s="510"/>
      <c r="L928" s="510"/>
      <c r="M928" s="510"/>
      <c r="N928" s="510">
        <v>1</v>
      </c>
      <c r="O928" s="510">
        <v>655</v>
      </c>
      <c r="P928" s="548"/>
      <c r="Q928" s="511">
        <v>655</v>
      </c>
    </row>
    <row r="929" spans="1:17" ht="14.4" customHeight="1" x14ac:dyDescent="0.3">
      <c r="A929" s="505" t="s">
        <v>1800</v>
      </c>
      <c r="B929" s="506" t="s">
        <v>1542</v>
      </c>
      <c r="C929" s="506" t="s">
        <v>1543</v>
      </c>
      <c r="D929" s="506" t="s">
        <v>1592</v>
      </c>
      <c r="E929" s="506" t="s">
        <v>1593</v>
      </c>
      <c r="F929" s="510">
        <v>2</v>
      </c>
      <c r="G929" s="510">
        <v>1308</v>
      </c>
      <c r="H929" s="510"/>
      <c r="I929" s="510">
        <v>654</v>
      </c>
      <c r="J929" s="510"/>
      <c r="K929" s="510"/>
      <c r="L929" s="510"/>
      <c r="M929" s="510"/>
      <c r="N929" s="510">
        <v>1</v>
      </c>
      <c r="O929" s="510">
        <v>655</v>
      </c>
      <c r="P929" s="548"/>
      <c r="Q929" s="511">
        <v>655</v>
      </c>
    </row>
    <row r="930" spans="1:17" ht="14.4" customHeight="1" x14ac:dyDescent="0.3">
      <c r="A930" s="505" t="s">
        <v>1800</v>
      </c>
      <c r="B930" s="506" t="s">
        <v>1542</v>
      </c>
      <c r="C930" s="506" t="s">
        <v>1543</v>
      </c>
      <c r="D930" s="506" t="s">
        <v>1592</v>
      </c>
      <c r="E930" s="506" t="s">
        <v>1594</v>
      </c>
      <c r="F930" s="510">
        <v>6</v>
      </c>
      <c r="G930" s="510">
        <v>3924</v>
      </c>
      <c r="H930" s="510">
        <v>0.42857142857142855</v>
      </c>
      <c r="I930" s="510">
        <v>654</v>
      </c>
      <c r="J930" s="510">
        <v>14</v>
      </c>
      <c r="K930" s="510">
        <v>9156</v>
      </c>
      <c r="L930" s="510">
        <v>1</v>
      </c>
      <c r="M930" s="510">
        <v>654</v>
      </c>
      <c r="N930" s="510">
        <v>7</v>
      </c>
      <c r="O930" s="510">
        <v>4585</v>
      </c>
      <c r="P930" s="548">
        <v>0.50076452599388377</v>
      </c>
      <c r="Q930" s="511">
        <v>655</v>
      </c>
    </row>
    <row r="931" spans="1:17" ht="14.4" customHeight="1" x14ac:dyDescent="0.3">
      <c r="A931" s="505" t="s">
        <v>1800</v>
      </c>
      <c r="B931" s="506" t="s">
        <v>1542</v>
      </c>
      <c r="C931" s="506" t="s">
        <v>1543</v>
      </c>
      <c r="D931" s="506" t="s">
        <v>1595</v>
      </c>
      <c r="E931" s="506" t="s">
        <v>1596</v>
      </c>
      <c r="F931" s="510">
        <v>3</v>
      </c>
      <c r="G931" s="510">
        <v>2034</v>
      </c>
      <c r="H931" s="510"/>
      <c r="I931" s="510">
        <v>678</v>
      </c>
      <c r="J931" s="510"/>
      <c r="K931" s="510"/>
      <c r="L931" s="510"/>
      <c r="M931" s="510"/>
      <c r="N931" s="510">
        <v>1</v>
      </c>
      <c r="O931" s="510">
        <v>678</v>
      </c>
      <c r="P931" s="548"/>
      <c r="Q931" s="511">
        <v>678</v>
      </c>
    </row>
    <row r="932" spans="1:17" ht="14.4" customHeight="1" x14ac:dyDescent="0.3">
      <c r="A932" s="505" t="s">
        <v>1800</v>
      </c>
      <c r="B932" s="506" t="s">
        <v>1542</v>
      </c>
      <c r="C932" s="506" t="s">
        <v>1543</v>
      </c>
      <c r="D932" s="506" t="s">
        <v>1595</v>
      </c>
      <c r="E932" s="506" t="s">
        <v>1597</v>
      </c>
      <c r="F932" s="510">
        <v>23</v>
      </c>
      <c r="G932" s="510">
        <v>15594</v>
      </c>
      <c r="H932" s="510">
        <v>0.95833333333333337</v>
      </c>
      <c r="I932" s="510">
        <v>678</v>
      </c>
      <c r="J932" s="510">
        <v>24</v>
      </c>
      <c r="K932" s="510">
        <v>16272</v>
      </c>
      <c r="L932" s="510">
        <v>1</v>
      </c>
      <c r="M932" s="510">
        <v>678</v>
      </c>
      <c r="N932" s="510">
        <v>35</v>
      </c>
      <c r="O932" s="510">
        <v>23757</v>
      </c>
      <c r="P932" s="548">
        <v>1.4599926253687316</v>
      </c>
      <c r="Q932" s="511">
        <v>678.7714285714286</v>
      </c>
    </row>
    <row r="933" spans="1:17" ht="14.4" customHeight="1" x14ac:dyDescent="0.3">
      <c r="A933" s="505" t="s">
        <v>1800</v>
      </c>
      <c r="B933" s="506" t="s">
        <v>1542</v>
      </c>
      <c r="C933" s="506" t="s">
        <v>1543</v>
      </c>
      <c r="D933" s="506" t="s">
        <v>1598</v>
      </c>
      <c r="E933" s="506" t="s">
        <v>1599</v>
      </c>
      <c r="F933" s="510">
        <v>73</v>
      </c>
      <c r="G933" s="510">
        <v>37449</v>
      </c>
      <c r="H933" s="510">
        <v>0.73</v>
      </c>
      <c r="I933" s="510">
        <v>513</v>
      </c>
      <c r="J933" s="510">
        <v>100</v>
      </c>
      <c r="K933" s="510">
        <v>51300</v>
      </c>
      <c r="L933" s="510">
        <v>1</v>
      </c>
      <c r="M933" s="510">
        <v>513</v>
      </c>
      <c r="N933" s="510">
        <v>151</v>
      </c>
      <c r="O933" s="510">
        <v>77614</v>
      </c>
      <c r="P933" s="548">
        <v>1.512943469785575</v>
      </c>
      <c r="Q933" s="511">
        <v>514</v>
      </c>
    </row>
    <row r="934" spans="1:17" ht="14.4" customHeight="1" x14ac:dyDescent="0.3">
      <c r="A934" s="505" t="s">
        <v>1800</v>
      </c>
      <c r="B934" s="506" t="s">
        <v>1542</v>
      </c>
      <c r="C934" s="506" t="s">
        <v>1543</v>
      </c>
      <c r="D934" s="506" t="s">
        <v>1598</v>
      </c>
      <c r="E934" s="506" t="s">
        <v>1600</v>
      </c>
      <c r="F934" s="510">
        <v>7</v>
      </c>
      <c r="G934" s="510">
        <v>3591</v>
      </c>
      <c r="H934" s="510">
        <v>1.4</v>
      </c>
      <c r="I934" s="510">
        <v>513</v>
      </c>
      <c r="J934" s="510">
        <v>5</v>
      </c>
      <c r="K934" s="510">
        <v>2565</v>
      </c>
      <c r="L934" s="510">
        <v>1</v>
      </c>
      <c r="M934" s="510">
        <v>513</v>
      </c>
      <c r="N934" s="510">
        <v>2</v>
      </c>
      <c r="O934" s="510">
        <v>1028</v>
      </c>
      <c r="P934" s="548">
        <v>0.40077972709551657</v>
      </c>
      <c r="Q934" s="511">
        <v>514</v>
      </c>
    </row>
    <row r="935" spans="1:17" ht="14.4" customHeight="1" x14ac:dyDescent="0.3">
      <c r="A935" s="505" t="s">
        <v>1800</v>
      </c>
      <c r="B935" s="506" t="s">
        <v>1542</v>
      </c>
      <c r="C935" s="506" t="s">
        <v>1543</v>
      </c>
      <c r="D935" s="506" t="s">
        <v>1601</v>
      </c>
      <c r="E935" s="506" t="s">
        <v>1602</v>
      </c>
      <c r="F935" s="510">
        <v>7</v>
      </c>
      <c r="G935" s="510">
        <v>2961</v>
      </c>
      <c r="H935" s="510">
        <v>1.4</v>
      </c>
      <c r="I935" s="510">
        <v>423</v>
      </c>
      <c r="J935" s="510">
        <v>5</v>
      </c>
      <c r="K935" s="510">
        <v>2115</v>
      </c>
      <c r="L935" s="510">
        <v>1</v>
      </c>
      <c r="M935" s="510">
        <v>423</v>
      </c>
      <c r="N935" s="510">
        <v>2</v>
      </c>
      <c r="O935" s="510">
        <v>848</v>
      </c>
      <c r="P935" s="548">
        <v>0.40094562647754139</v>
      </c>
      <c r="Q935" s="511">
        <v>424</v>
      </c>
    </row>
    <row r="936" spans="1:17" ht="14.4" customHeight="1" x14ac:dyDescent="0.3">
      <c r="A936" s="505" t="s">
        <v>1800</v>
      </c>
      <c r="B936" s="506" t="s">
        <v>1542</v>
      </c>
      <c r="C936" s="506" t="s">
        <v>1543</v>
      </c>
      <c r="D936" s="506" t="s">
        <v>1601</v>
      </c>
      <c r="E936" s="506" t="s">
        <v>1603</v>
      </c>
      <c r="F936" s="510">
        <v>73</v>
      </c>
      <c r="G936" s="510">
        <v>30879</v>
      </c>
      <c r="H936" s="510">
        <v>0.73</v>
      </c>
      <c r="I936" s="510">
        <v>423</v>
      </c>
      <c r="J936" s="510">
        <v>100</v>
      </c>
      <c r="K936" s="510">
        <v>42300</v>
      </c>
      <c r="L936" s="510">
        <v>1</v>
      </c>
      <c r="M936" s="510">
        <v>423</v>
      </c>
      <c r="N936" s="510">
        <v>151</v>
      </c>
      <c r="O936" s="510">
        <v>64024</v>
      </c>
      <c r="P936" s="548">
        <v>1.5135697399527186</v>
      </c>
      <c r="Q936" s="511">
        <v>424</v>
      </c>
    </row>
    <row r="937" spans="1:17" ht="14.4" customHeight="1" x14ac:dyDescent="0.3">
      <c r="A937" s="505" t="s">
        <v>1800</v>
      </c>
      <c r="B937" s="506" t="s">
        <v>1542</v>
      </c>
      <c r="C937" s="506" t="s">
        <v>1543</v>
      </c>
      <c r="D937" s="506" t="s">
        <v>1604</v>
      </c>
      <c r="E937" s="506" t="s">
        <v>1605</v>
      </c>
      <c r="F937" s="510">
        <v>10</v>
      </c>
      <c r="G937" s="510">
        <v>3490</v>
      </c>
      <c r="H937" s="510"/>
      <c r="I937" s="510">
        <v>349</v>
      </c>
      <c r="J937" s="510"/>
      <c r="K937" s="510"/>
      <c r="L937" s="510"/>
      <c r="M937" s="510"/>
      <c r="N937" s="510">
        <v>2</v>
      </c>
      <c r="O937" s="510">
        <v>700</v>
      </c>
      <c r="P937" s="548"/>
      <c r="Q937" s="511">
        <v>350</v>
      </c>
    </row>
    <row r="938" spans="1:17" ht="14.4" customHeight="1" x14ac:dyDescent="0.3">
      <c r="A938" s="505" t="s">
        <v>1800</v>
      </c>
      <c r="B938" s="506" t="s">
        <v>1542</v>
      </c>
      <c r="C938" s="506" t="s">
        <v>1543</v>
      </c>
      <c r="D938" s="506" t="s">
        <v>1604</v>
      </c>
      <c r="E938" s="506" t="s">
        <v>1606</v>
      </c>
      <c r="F938" s="510">
        <v>219</v>
      </c>
      <c r="G938" s="510">
        <v>76431</v>
      </c>
      <c r="H938" s="510">
        <v>0.91631799163179917</v>
      </c>
      <c r="I938" s="510">
        <v>349</v>
      </c>
      <c r="J938" s="510">
        <v>239</v>
      </c>
      <c r="K938" s="510">
        <v>83411</v>
      </c>
      <c r="L938" s="510">
        <v>1</v>
      </c>
      <c r="M938" s="510">
        <v>349</v>
      </c>
      <c r="N938" s="510">
        <v>331</v>
      </c>
      <c r="O938" s="510">
        <v>115850</v>
      </c>
      <c r="P938" s="548">
        <v>1.3889055400366859</v>
      </c>
      <c r="Q938" s="511">
        <v>350</v>
      </c>
    </row>
    <row r="939" spans="1:17" ht="14.4" customHeight="1" x14ac:dyDescent="0.3">
      <c r="A939" s="505" t="s">
        <v>1800</v>
      </c>
      <c r="B939" s="506" t="s">
        <v>1542</v>
      </c>
      <c r="C939" s="506" t="s">
        <v>1543</v>
      </c>
      <c r="D939" s="506" t="s">
        <v>1607</v>
      </c>
      <c r="E939" s="506" t="s">
        <v>1608</v>
      </c>
      <c r="F939" s="510">
        <v>56</v>
      </c>
      <c r="G939" s="510">
        <v>12376</v>
      </c>
      <c r="H939" s="510">
        <v>3.5</v>
      </c>
      <c r="I939" s="510">
        <v>221</v>
      </c>
      <c r="J939" s="510">
        <v>16</v>
      </c>
      <c r="K939" s="510">
        <v>3536</v>
      </c>
      <c r="L939" s="510">
        <v>1</v>
      </c>
      <c r="M939" s="510">
        <v>221</v>
      </c>
      <c r="N939" s="510">
        <v>15</v>
      </c>
      <c r="O939" s="510">
        <v>3330</v>
      </c>
      <c r="P939" s="548">
        <v>0.94174208144796379</v>
      </c>
      <c r="Q939" s="511">
        <v>222</v>
      </c>
    </row>
    <row r="940" spans="1:17" ht="14.4" customHeight="1" x14ac:dyDescent="0.3">
      <c r="A940" s="505" t="s">
        <v>1800</v>
      </c>
      <c r="B940" s="506" t="s">
        <v>1542</v>
      </c>
      <c r="C940" s="506" t="s">
        <v>1543</v>
      </c>
      <c r="D940" s="506" t="s">
        <v>1609</v>
      </c>
      <c r="E940" s="506" t="s">
        <v>1610</v>
      </c>
      <c r="F940" s="510"/>
      <c r="G940" s="510"/>
      <c r="H940" s="510"/>
      <c r="I940" s="510"/>
      <c r="J940" s="510"/>
      <c r="K940" s="510"/>
      <c r="L940" s="510"/>
      <c r="M940" s="510"/>
      <c r="N940" s="510">
        <v>4</v>
      </c>
      <c r="O940" s="510">
        <v>2036</v>
      </c>
      <c r="P940" s="548"/>
      <c r="Q940" s="511">
        <v>509</v>
      </c>
    </row>
    <row r="941" spans="1:17" ht="14.4" customHeight="1" x14ac:dyDescent="0.3">
      <c r="A941" s="505" t="s">
        <v>1800</v>
      </c>
      <c r="B941" s="506" t="s">
        <v>1542</v>
      </c>
      <c r="C941" s="506" t="s">
        <v>1543</v>
      </c>
      <c r="D941" s="506" t="s">
        <v>1613</v>
      </c>
      <c r="E941" s="506" t="s">
        <v>1614</v>
      </c>
      <c r="F941" s="510">
        <v>3</v>
      </c>
      <c r="G941" s="510">
        <v>717</v>
      </c>
      <c r="H941" s="510">
        <v>0.21428571428571427</v>
      </c>
      <c r="I941" s="510">
        <v>239</v>
      </c>
      <c r="J941" s="510">
        <v>14</v>
      </c>
      <c r="K941" s="510">
        <v>3346</v>
      </c>
      <c r="L941" s="510">
        <v>1</v>
      </c>
      <c r="M941" s="510">
        <v>239</v>
      </c>
      <c r="N941" s="510">
        <v>7</v>
      </c>
      <c r="O941" s="510">
        <v>1673</v>
      </c>
      <c r="P941" s="548">
        <v>0.5</v>
      </c>
      <c r="Q941" s="511">
        <v>239</v>
      </c>
    </row>
    <row r="942" spans="1:17" ht="14.4" customHeight="1" x14ac:dyDescent="0.3">
      <c r="A942" s="505" t="s">
        <v>1800</v>
      </c>
      <c r="B942" s="506" t="s">
        <v>1542</v>
      </c>
      <c r="C942" s="506" t="s">
        <v>1543</v>
      </c>
      <c r="D942" s="506" t="s">
        <v>1615</v>
      </c>
      <c r="E942" s="506" t="s">
        <v>1616</v>
      </c>
      <c r="F942" s="510">
        <v>186</v>
      </c>
      <c r="G942" s="510">
        <v>20646</v>
      </c>
      <c r="H942" s="510">
        <v>0.90291262135922334</v>
      </c>
      <c r="I942" s="510">
        <v>111</v>
      </c>
      <c r="J942" s="510">
        <v>206</v>
      </c>
      <c r="K942" s="510">
        <v>22866</v>
      </c>
      <c r="L942" s="510">
        <v>1</v>
      </c>
      <c r="M942" s="510">
        <v>111</v>
      </c>
      <c r="N942" s="510">
        <v>279</v>
      </c>
      <c r="O942" s="510">
        <v>30969</v>
      </c>
      <c r="P942" s="548">
        <v>1.354368932038835</v>
      </c>
      <c r="Q942" s="511">
        <v>111</v>
      </c>
    </row>
    <row r="943" spans="1:17" ht="14.4" customHeight="1" x14ac:dyDescent="0.3">
      <c r="A943" s="505" t="s">
        <v>1800</v>
      </c>
      <c r="B943" s="506" t="s">
        <v>1542</v>
      </c>
      <c r="C943" s="506" t="s">
        <v>1543</v>
      </c>
      <c r="D943" s="506" t="s">
        <v>1617</v>
      </c>
      <c r="E943" s="506" t="s">
        <v>1618</v>
      </c>
      <c r="F943" s="510">
        <v>3</v>
      </c>
      <c r="G943" s="510">
        <v>993</v>
      </c>
      <c r="H943" s="510"/>
      <c r="I943" s="510">
        <v>331</v>
      </c>
      <c r="J943" s="510"/>
      <c r="K943" s="510"/>
      <c r="L943" s="510"/>
      <c r="M943" s="510"/>
      <c r="N943" s="510"/>
      <c r="O943" s="510"/>
      <c r="P943" s="548"/>
      <c r="Q943" s="511"/>
    </row>
    <row r="944" spans="1:17" ht="14.4" customHeight="1" x14ac:dyDescent="0.3">
      <c r="A944" s="505" t="s">
        <v>1800</v>
      </c>
      <c r="B944" s="506" t="s">
        <v>1542</v>
      </c>
      <c r="C944" s="506" t="s">
        <v>1543</v>
      </c>
      <c r="D944" s="506" t="s">
        <v>1619</v>
      </c>
      <c r="E944" s="506" t="s">
        <v>1620</v>
      </c>
      <c r="F944" s="510">
        <v>12</v>
      </c>
      <c r="G944" s="510">
        <v>3744</v>
      </c>
      <c r="H944" s="510">
        <v>12</v>
      </c>
      <c r="I944" s="510">
        <v>312</v>
      </c>
      <c r="J944" s="510">
        <v>1</v>
      </c>
      <c r="K944" s="510">
        <v>312</v>
      </c>
      <c r="L944" s="510">
        <v>1</v>
      </c>
      <c r="M944" s="510">
        <v>312</v>
      </c>
      <c r="N944" s="510">
        <v>2</v>
      </c>
      <c r="O944" s="510">
        <v>624</v>
      </c>
      <c r="P944" s="548">
        <v>2</v>
      </c>
      <c r="Q944" s="511">
        <v>312</v>
      </c>
    </row>
    <row r="945" spans="1:17" ht="14.4" customHeight="1" x14ac:dyDescent="0.3">
      <c r="A945" s="505" t="s">
        <v>1800</v>
      </c>
      <c r="B945" s="506" t="s">
        <v>1542</v>
      </c>
      <c r="C945" s="506" t="s">
        <v>1543</v>
      </c>
      <c r="D945" s="506" t="s">
        <v>1619</v>
      </c>
      <c r="E945" s="506" t="s">
        <v>1621</v>
      </c>
      <c r="F945" s="510">
        <v>21</v>
      </c>
      <c r="G945" s="510">
        <v>6552</v>
      </c>
      <c r="H945" s="510">
        <v>0.95454545454545459</v>
      </c>
      <c r="I945" s="510">
        <v>312</v>
      </c>
      <c r="J945" s="510">
        <v>22</v>
      </c>
      <c r="K945" s="510">
        <v>6864</v>
      </c>
      <c r="L945" s="510">
        <v>1</v>
      </c>
      <c r="M945" s="510">
        <v>312</v>
      </c>
      <c r="N945" s="510">
        <v>29</v>
      </c>
      <c r="O945" s="510">
        <v>9037</v>
      </c>
      <c r="P945" s="548">
        <v>1.316579254079254</v>
      </c>
      <c r="Q945" s="511">
        <v>311.62068965517244</v>
      </c>
    </row>
    <row r="946" spans="1:17" ht="14.4" customHeight="1" x14ac:dyDescent="0.3">
      <c r="A946" s="505" t="s">
        <v>1800</v>
      </c>
      <c r="B946" s="506" t="s">
        <v>1542</v>
      </c>
      <c r="C946" s="506" t="s">
        <v>1543</v>
      </c>
      <c r="D946" s="506" t="s">
        <v>1622</v>
      </c>
      <c r="E946" s="506" t="s">
        <v>1624</v>
      </c>
      <c r="F946" s="510">
        <v>1</v>
      </c>
      <c r="G946" s="510">
        <v>23</v>
      </c>
      <c r="H946" s="510"/>
      <c r="I946" s="510">
        <v>23</v>
      </c>
      <c r="J946" s="510"/>
      <c r="K946" s="510"/>
      <c r="L946" s="510"/>
      <c r="M946" s="510"/>
      <c r="N946" s="510"/>
      <c r="O946" s="510"/>
      <c r="P946" s="548"/>
      <c r="Q946" s="511"/>
    </row>
    <row r="947" spans="1:17" ht="14.4" customHeight="1" x14ac:dyDescent="0.3">
      <c r="A947" s="505" t="s">
        <v>1800</v>
      </c>
      <c r="B947" s="506" t="s">
        <v>1542</v>
      </c>
      <c r="C947" s="506" t="s">
        <v>1543</v>
      </c>
      <c r="D947" s="506" t="s">
        <v>1625</v>
      </c>
      <c r="E947" s="506" t="s">
        <v>1626</v>
      </c>
      <c r="F947" s="510">
        <v>4</v>
      </c>
      <c r="G947" s="510">
        <v>68</v>
      </c>
      <c r="H947" s="510">
        <v>1</v>
      </c>
      <c r="I947" s="510">
        <v>17</v>
      </c>
      <c r="J947" s="510">
        <v>4</v>
      </c>
      <c r="K947" s="510">
        <v>68</v>
      </c>
      <c r="L947" s="510">
        <v>1</v>
      </c>
      <c r="M947" s="510">
        <v>17</v>
      </c>
      <c r="N947" s="510">
        <v>3</v>
      </c>
      <c r="O947" s="510">
        <v>51</v>
      </c>
      <c r="P947" s="548">
        <v>0.75</v>
      </c>
      <c r="Q947" s="511">
        <v>17</v>
      </c>
    </row>
    <row r="948" spans="1:17" ht="14.4" customHeight="1" x14ac:dyDescent="0.3">
      <c r="A948" s="505" t="s">
        <v>1800</v>
      </c>
      <c r="B948" s="506" t="s">
        <v>1542</v>
      </c>
      <c r="C948" s="506" t="s">
        <v>1543</v>
      </c>
      <c r="D948" s="506" t="s">
        <v>1625</v>
      </c>
      <c r="E948" s="506" t="s">
        <v>1627</v>
      </c>
      <c r="F948" s="510">
        <v>3</v>
      </c>
      <c r="G948" s="510">
        <v>51</v>
      </c>
      <c r="H948" s="510">
        <v>0.6</v>
      </c>
      <c r="I948" s="510">
        <v>17</v>
      </c>
      <c r="J948" s="510">
        <v>5</v>
      </c>
      <c r="K948" s="510">
        <v>85</v>
      </c>
      <c r="L948" s="510">
        <v>1</v>
      </c>
      <c r="M948" s="510">
        <v>17</v>
      </c>
      <c r="N948" s="510">
        <v>2</v>
      </c>
      <c r="O948" s="510">
        <v>34</v>
      </c>
      <c r="P948" s="548">
        <v>0.4</v>
      </c>
      <c r="Q948" s="511">
        <v>17</v>
      </c>
    </row>
    <row r="949" spans="1:17" ht="14.4" customHeight="1" x14ac:dyDescent="0.3">
      <c r="A949" s="505" t="s">
        <v>1800</v>
      </c>
      <c r="B949" s="506" t="s">
        <v>1542</v>
      </c>
      <c r="C949" s="506" t="s">
        <v>1543</v>
      </c>
      <c r="D949" s="506" t="s">
        <v>1630</v>
      </c>
      <c r="E949" s="506" t="s">
        <v>1631</v>
      </c>
      <c r="F949" s="510">
        <v>13</v>
      </c>
      <c r="G949" s="510">
        <v>4550</v>
      </c>
      <c r="H949" s="510">
        <v>1.3</v>
      </c>
      <c r="I949" s="510">
        <v>350</v>
      </c>
      <c r="J949" s="510">
        <v>10</v>
      </c>
      <c r="K949" s="510">
        <v>3500</v>
      </c>
      <c r="L949" s="510">
        <v>1</v>
      </c>
      <c r="M949" s="510">
        <v>350</v>
      </c>
      <c r="N949" s="510">
        <v>4</v>
      </c>
      <c r="O949" s="510">
        <v>1400</v>
      </c>
      <c r="P949" s="548">
        <v>0.4</v>
      </c>
      <c r="Q949" s="511">
        <v>350</v>
      </c>
    </row>
    <row r="950" spans="1:17" ht="14.4" customHeight="1" x14ac:dyDescent="0.3">
      <c r="A950" s="505" t="s">
        <v>1800</v>
      </c>
      <c r="B950" s="506" t="s">
        <v>1542</v>
      </c>
      <c r="C950" s="506" t="s">
        <v>1543</v>
      </c>
      <c r="D950" s="506" t="s">
        <v>1634</v>
      </c>
      <c r="E950" s="506" t="s">
        <v>1636</v>
      </c>
      <c r="F950" s="510"/>
      <c r="G950" s="510"/>
      <c r="H950" s="510"/>
      <c r="I950" s="510"/>
      <c r="J950" s="510">
        <v>1</v>
      </c>
      <c r="K950" s="510">
        <v>149</v>
      </c>
      <c r="L950" s="510">
        <v>1</v>
      </c>
      <c r="M950" s="510">
        <v>149</v>
      </c>
      <c r="N950" s="510">
        <v>1</v>
      </c>
      <c r="O950" s="510">
        <v>149</v>
      </c>
      <c r="P950" s="548">
        <v>1</v>
      </c>
      <c r="Q950" s="511">
        <v>149</v>
      </c>
    </row>
    <row r="951" spans="1:17" ht="14.4" customHeight="1" x14ac:dyDescent="0.3">
      <c r="A951" s="505" t="s">
        <v>1800</v>
      </c>
      <c r="B951" s="506" t="s">
        <v>1542</v>
      </c>
      <c r="C951" s="506" t="s">
        <v>1543</v>
      </c>
      <c r="D951" s="506" t="s">
        <v>1639</v>
      </c>
      <c r="E951" s="506" t="s">
        <v>1640</v>
      </c>
      <c r="F951" s="510">
        <v>2</v>
      </c>
      <c r="G951" s="510">
        <v>590</v>
      </c>
      <c r="H951" s="510">
        <v>0.15384615384615385</v>
      </c>
      <c r="I951" s="510">
        <v>295</v>
      </c>
      <c r="J951" s="510">
        <v>13</v>
      </c>
      <c r="K951" s="510">
        <v>3835</v>
      </c>
      <c r="L951" s="510">
        <v>1</v>
      </c>
      <c r="M951" s="510">
        <v>295</v>
      </c>
      <c r="N951" s="510">
        <v>6</v>
      </c>
      <c r="O951" s="510">
        <v>1770</v>
      </c>
      <c r="P951" s="548">
        <v>0.46153846153846156</v>
      </c>
      <c r="Q951" s="511">
        <v>295</v>
      </c>
    </row>
    <row r="952" spans="1:17" ht="14.4" customHeight="1" x14ac:dyDescent="0.3">
      <c r="A952" s="505" t="s">
        <v>1800</v>
      </c>
      <c r="B952" s="506" t="s">
        <v>1542</v>
      </c>
      <c r="C952" s="506" t="s">
        <v>1543</v>
      </c>
      <c r="D952" s="506" t="s">
        <v>1641</v>
      </c>
      <c r="E952" s="506" t="s">
        <v>1642</v>
      </c>
      <c r="F952" s="510">
        <v>11</v>
      </c>
      <c r="G952" s="510">
        <v>2299</v>
      </c>
      <c r="H952" s="510"/>
      <c r="I952" s="510">
        <v>209</v>
      </c>
      <c r="J952" s="510"/>
      <c r="K952" s="510"/>
      <c r="L952" s="510"/>
      <c r="M952" s="510"/>
      <c r="N952" s="510">
        <v>2</v>
      </c>
      <c r="O952" s="510">
        <v>420</v>
      </c>
      <c r="P952" s="548"/>
      <c r="Q952" s="511">
        <v>210</v>
      </c>
    </row>
    <row r="953" spans="1:17" ht="14.4" customHeight="1" x14ac:dyDescent="0.3">
      <c r="A953" s="505" t="s">
        <v>1800</v>
      </c>
      <c r="B953" s="506" t="s">
        <v>1542</v>
      </c>
      <c r="C953" s="506" t="s">
        <v>1543</v>
      </c>
      <c r="D953" s="506" t="s">
        <v>1641</v>
      </c>
      <c r="E953" s="506" t="s">
        <v>1643</v>
      </c>
      <c r="F953" s="510">
        <v>223</v>
      </c>
      <c r="G953" s="510">
        <v>46607</v>
      </c>
      <c r="H953" s="510">
        <v>0.92148760330578516</v>
      </c>
      <c r="I953" s="510">
        <v>209</v>
      </c>
      <c r="J953" s="510">
        <v>242</v>
      </c>
      <c r="K953" s="510">
        <v>50578</v>
      </c>
      <c r="L953" s="510">
        <v>1</v>
      </c>
      <c r="M953" s="510">
        <v>209</v>
      </c>
      <c r="N953" s="510">
        <v>318</v>
      </c>
      <c r="O953" s="510">
        <v>66780</v>
      </c>
      <c r="P953" s="548">
        <v>1.320336905373878</v>
      </c>
      <c r="Q953" s="511">
        <v>210</v>
      </c>
    </row>
    <row r="954" spans="1:17" ht="14.4" customHeight="1" x14ac:dyDescent="0.3">
      <c r="A954" s="505" t="s">
        <v>1800</v>
      </c>
      <c r="B954" s="506" t="s">
        <v>1542</v>
      </c>
      <c r="C954" s="506" t="s">
        <v>1543</v>
      </c>
      <c r="D954" s="506" t="s">
        <v>1644</v>
      </c>
      <c r="E954" s="506" t="s">
        <v>1645</v>
      </c>
      <c r="F954" s="510">
        <v>184</v>
      </c>
      <c r="G954" s="510">
        <v>7360</v>
      </c>
      <c r="H954" s="510">
        <v>0.76348547717842319</v>
      </c>
      <c r="I954" s="510">
        <v>40</v>
      </c>
      <c r="J954" s="510">
        <v>241</v>
      </c>
      <c r="K954" s="510">
        <v>9640</v>
      </c>
      <c r="L954" s="510">
        <v>1</v>
      </c>
      <c r="M954" s="510">
        <v>40</v>
      </c>
      <c r="N954" s="510">
        <v>303</v>
      </c>
      <c r="O954" s="510">
        <v>12062</v>
      </c>
      <c r="P954" s="548">
        <v>1.2512448132780083</v>
      </c>
      <c r="Q954" s="511">
        <v>39.808580858085811</v>
      </c>
    </row>
    <row r="955" spans="1:17" ht="14.4" customHeight="1" x14ac:dyDescent="0.3">
      <c r="A955" s="505" t="s">
        <v>1800</v>
      </c>
      <c r="B955" s="506" t="s">
        <v>1542</v>
      </c>
      <c r="C955" s="506" t="s">
        <v>1543</v>
      </c>
      <c r="D955" s="506" t="s">
        <v>1644</v>
      </c>
      <c r="E955" s="506" t="s">
        <v>1646</v>
      </c>
      <c r="F955" s="510">
        <v>10</v>
      </c>
      <c r="G955" s="510">
        <v>400</v>
      </c>
      <c r="H955" s="510"/>
      <c r="I955" s="510">
        <v>40</v>
      </c>
      <c r="J955" s="510"/>
      <c r="K955" s="510"/>
      <c r="L955" s="510"/>
      <c r="M955" s="510"/>
      <c r="N955" s="510">
        <v>3</v>
      </c>
      <c r="O955" s="510">
        <v>119</v>
      </c>
      <c r="P955" s="548"/>
      <c r="Q955" s="511">
        <v>39.666666666666664</v>
      </c>
    </row>
    <row r="956" spans="1:17" ht="14.4" customHeight="1" x14ac:dyDescent="0.3">
      <c r="A956" s="505" t="s">
        <v>1800</v>
      </c>
      <c r="B956" s="506" t="s">
        <v>1542</v>
      </c>
      <c r="C956" s="506" t="s">
        <v>1543</v>
      </c>
      <c r="D956" s="506" t="s">
        <v>1647</v>
      </c>
      <c r="E956" s="506" t="s">
        <v>1648</v>
      </c>
      <c r="F956" s="510">
        <v>3</v>
      </c>
      <c r="G956" s="510">
        <v>15066</v>
      </c>
      <c r="H956" s="510"/>
      <c r="I956" s="510">
        <v>5022</v>
      </c>
      <c r="J956" s="510"/>
      <c r="K956" s="510"/>
      <c r="L956" s="510"/>
      <c r="M956" s="510"/>
      <c r="N956" s="510"/>
      <c r="O956" s="510"/>
      <c r="P956" s="548"/>
      <c r="Q956" s="511"/>
    </row>
    <row r="957" spans="1:17" ht="14.4" customHeight="1" x14ac:dyDescent="0.3">
      <c r="A957" s="505" t="s">
        <v>1800</v>
      </c>
      <c r="B957" s="506" t="s">
        <v>1542</v>
      </c>
      <c r="C957" s="506" t="s">
        <v>1543</v>
      </c>
      <c r="D957" s="506" t="s">
        <v>1647</v>
      </c>
      <c r="E957" s="506" t="s">
        <v>1649</v>
      </c>
      <c r="F957" s="510">
        <v>1</v>
      </c>
      <c r="G957" s="510">
        <v>5022</v>
      </c>
      <c r="H957" s="510">
        <v>0.99980091578737806</v>
      </c>
      <c r="I957" s="510">
        <v>5022</v>
      </c>
      <c r="J957" s="510">
        <v>1</v>
      </c>
      <c r="K957" s="510">
        <v>5023</v>
      </c>
      <c r="L957" s="510">
        <v>1</v>
      </c>
      <c r="M957" s="510">
        <v>5023</v>
      </c>
      <c r="N957" s="510">
        <v>1</v>
      </c>
      <c r="O957" s="510">
        <v>5024</v>
      </c>
      <c r="P957" s="548">
        <v>1.000199084212622</v>
      </c>
      <c r="Q957" s="511">
        <v>5024</v>
      </c>
    </row>
    <row r="958" spans="1:17" ht="14.4" customHeight="1" x14ac:dyDescent="0.3">
      <c r="A958" s="505" t="s">
        <v>1800</v>
      </c>
      <c r="B958" s="506" t="s">
        <v>1542</v>
      </c>
      <c r="C958" s="506" t="s">
        <v>1543</v>
      </c>
      <c r="D958" s="506" t="s">
        <v>1650</v>
      </c>
      <c r="E958" s="506" t="s">
        <v>1651</v>
      </c>
      <c r="F958" s="510">
        <v>65</v>
      </c>
      <c r="G958" s="510">
        <v>11115</v>
      </c>
      <c r="H958" s="510">
        <v>0.47101449275362317</v>
      </c>
      <c r="I958" s="510">
        <v>171</v>
      </c>
      <c r="J958" s="510">
        <v>138</v>
      </c>
      <c r="K958" s="510">
        <v>23598</v>
      </c>
      <c r="L958" s="510">
        <v>1</v>
      </c>
      <c r="M958" s="510">
        <v>171</v>
      </c>
      <c r="N958" s="510">
        <v>203</v>
      </c>
      <c r="O958" s="510">
        <v>34674</v>
      </c>
      <c r="P958" s="548">
        <v>1.4693618103229087</v>
      </c>
      <c r="Q958" s="511">
        <v>170.807881773399</v>
      </c>
    </row>
    <row r="959" spans="1:17" ht="14.4" customHeight="1" x14ac:dyDescent="0.3">
      <c r="A959" s="505" t="s">
        <v>1800</v>
      </c>
      <c r="B959" s="506" t="s">
        <v>1542</v>
      </c>
      <c r="C959" s="506" t="s">
        <v>1543</v>
      </c>
      <c r="D959" s="506" t="s">
        <v>1650</v>
      </c>
      <c r="E959" s="506" t="s">
        <v>1652</v>
      </c>
      <c r="F959" s="510">
        <v>5</v>
      </c>
      <c r="G959" s="510">
        <v>855</v>
      </c>
      <c r="H959" s="510"/>
      <c r="I959" s="510">
        <v>171</v>
      </c>
      <c r="J959" s="510"/>
      <c r="K959" s="510"/>
      <c r="L959" s="510"/>
      <c r="M959" s="510"/>
      <c r="N959" s="510">
        <v>2</v>
      </c>
      <c r="O959" s="510">
        <v>342</v>
      </c>
      <c r="P959" s="548"/>
      <c r="Q959" s="511">
        <v>171</v>
      </c>
    </row>
    <row r="960" spans="1:17" ht="14.4" customHeight="1" x14ac:dyDescent="0.3">
      <c r="A960" s="505" t="s">
        <v>1800</v>
      </c>
      <c r="B960" s="506" t="s">
        <v>1542</v>
      </c>
      <c r="C960" s="506" t="s">
        <v>1543</v>
      </c>
      <c r="D960" s="506" t="s">
        <v>1653</v>
      </c>
      <c r="E960" s="506" t="s">
        <v>1654</v>
      </c>
      <c r="F960" s="510">
        <v>1</v>
      </c>
      <c r="G960" s="510">
        <v>327</v>
      </c>
      <c r="H960" s="510">
        <v>0.33333333333333331</v>
      </c>
      <c r="I960" s="510">
        <v>327</v>
      </c>
      <c r="J960" s="510">
        <v>3</v>
      </c>
      <c r="K960" s="510">
        <v>981</v>
      </c>
      <c r="L960" s="510">
        <v>1</v>
      </c>
      <c r="M960" s="510">
        <v>327</v>
      </c>
      <c r="N960" s="510">
        <v>2</v>
      </c>
      <c r="O960" s="510">
        <v>654</v>
      </c>
      <c r="P960" s="548">
        <v>0.66666666666666663</v>
      </c>
      <c r="Q960" s="511">
        <v>327</v>
      </c>
    </row>
    <row r="961" spans="1:17" ht="14.4" customHeight="1" x14ac:dyDescent="0.3">
      <c r="A961" s="505" t="s">
        <v>1800</v>
      </c>
      <c r="B961" s="506" t="s">
        <v>1542</v>
      </c>
      <c r="C961" s="506" t="s">
        <v>1543</v>
      </c>
      <c r="D961" s="506" t="s">
        <v>1653</v>
      </c>
      <c r="E961" s="506" t="s">
        <v>1655</v>
      </c>
      <c r="F961" s="510">
        <v>2</v>
      </c>
      <c r="G961" s="510">
        <v>654</v>
      </c>
      <c r="H961" s="510">
        <v>2</v>
      </c>
      <c r="I961" s="510">
        <v>327</v>
      </c>
      <c r="J961" s="510">
        <v>1</v>
      </c>
      <c r="K961" s="510">
        <v>327</v>
      </c>
      <c r="L961" s="510">
        <v>1</v>
      </c>
      <c r="M961" s="510">
        <v>327</v>
      </c>
      <c r="N961" s="510"/>
      <c r="O961" s="510"/>
      <c r="P961" s="548"/>
      <c r="Q961" s="511"/>
    </row>
    <row r="962" spans="1:17" ht="14.4" customHeight="1" x14ac:dyDescent="0.3">
      <c r="A962" s="505" t="s">
        <v>1800</v>
      </c>
      <c r="B962" s="506" t="s">
        <v>1542</v>
      </c>
      <c r="C962" s="506" t="s">
        <v>1543</v>
      </c>
      <c r="D962" s="506" t="s">
        <v>1656</v>
      </c>
      <c r="E962" s="506" t="s">
        <v>1657</v>
      </c>
      <c r="F962" s="510">
        <v>7</v>
      </c>
      <c r="G962" s="510">
        <v>4830</v>
      </c>
      <c r="H962" s="510">
        <v>3.5</v>
      </c>
      <c r="I962" s="510">
        <v>690</v>
      </c>
      <c r="J962" s="510">
        <v>2</v>
      </c>
      <c r="K962" s="510">
        <v>1380</v>
      </c>
      <c r="L962" s="510">
        <v>1</v>
      </c>
      <c r="M962" s="510">
        <v>690</v>
      </c>
      <c r="N962" s="510">
        <v>2</v>
      </c>
      <c r="O962" s="510">
        <v>1382</v>
      </c>
      <c r="P962" s="548">
        <v>1.0014492753623188</v>
      </c>
      <c r="Q962" s="511">
        <v>691</v>
      </c>
    </row>
    <row r="963" spans="1:17" ht="14.4" customHeight="1" x14ac:dyDescent="0.3">
      <c r="A963" s="505" t="s">
        <v>1800</v>
      </c>
      <c r="B963" s="506" t="s">
        <v>1542</v>
      </c>
      <c r="C963" s="506" t="s">
        <v>1543</v>
      </c>
      <c r="D963" s="506" t="s">
        <v>1656</v>
      </c>
      <c r="E963" s="506" t="s">
        <v>1658</v>
      </c>
      <c r="F963" s="510">
        <v>47</v>
      </c>
      <c r="G963" s="510">
        <v>32430</v>
      </c>
      <c r="H963" s="510">
        <v>1.0217391304347827</v>
      </c>
      <c r="I963" s="510">
        <v>690</v>
      </c>
      <c r="J963" s="510">
        <v>46</v>
      </c>
      <c r="K963" s="510">
        <v>31740</v>
      </c>
      <c r="L963" s="510">
        <v>1</v>
      </c>
      <c r="M963" s="510">
        <v>690</v>
      </c>
      <c r="N963" s="510">
        <v>6</v>
      </c>
      <c r="O963" s="510">
        <v>4146</v>
      </c>
      <c r="P963" s="548">
        <v>0.13062381852551985</v>
      </c>
      <c r="Q963" s="511">
        <v>691</v>
      </c>
    </row>
    <row r="964" spans="1:17" ht="14.4" customHeight="1" x14ac:dyDescent="0.3">
      <c r="A964" s="505" t="s">
        <v>1800</v>
      </c>
      <c r="B964" s="506" t="s">
        <v>1542</v>
      </c>
      <c r="C964" s="506" t="s">
        <v>1543</v>
      </c>
      <c r="D964" s="506" t="s">
        <v>1659</v>
      </c>
      <c r="E964" s="506" t="s">
        <v>1660</v>
      </c>
      <c r="F964" s="510">
        <v>24</v>
      </c>
      <c r="G964" s="510">
        <v>8400</v>
      </c>
      <c r="H964" s="510">
        <v>0.8571428571428571</v>
      </c>
      <c r="I964" s="510">
        <v>350</v>
      </c>
      <c r="J964" s="510">
        <v>28</v>
      </c>
      <c r="K964" s="510">
        <v>9800</v>
      </c>
      <c r="L964" s="510">
        <v>1</v>
      </c>
      <c r="M964" s="510">
        <v>350</v>
      </c>
      <c r="N964" s="510">
        <v>39</v>
      </c>
      <c r="O964" s="510">
        <v>13650</v>
      </c>
      <c r="P964" s="548">
        <v>1.3928571428571428</v>
      </c>
      <c r="Q964" s="511">
        <v>350</v>
      </c>
    </row>
    <row r="965" spans="1:17" ht="14.4" customHeight="1" x14ac:dyDescent="0.3">
      <c r="A965" s="505" t="s">
        <v>1800</v>
      </c>
      <c r="B965" s="506" t="s">
        <v>1542</v>
      </c>
      <c r="C965" s="506" t="s">
        <v>1543</v>
      </c>
      <c r="D965" s="506" t="s">
        <v>1659</v>
      </c>
      <c r="E965" s="506" t="s">
        <v>1661</v>
      </c>
      <c r="F965" s="510">
        <v>2</v>
      </c>
      <c r="G965" s="510">
        <v>700</v>
      </c>
      <c r="H965" s="510"/>
      <c r="I965" s="510">
        <v>350</v>
      </c>
      <c r="J965" s="510"/>
      <c r="K965" s="510"/>
      <c r="L965" s="510"/>
      <c r="M965" s="510"/>
      <c r="N965" s="510"/>
      <c r="O965" s="510"/>
      <c r="P965" s="548"/>
      <c r="Q965" s="511"/>
    </row>
    <row r="966" spans="1:17" ht="14.4" customHeight="1" x14ac:dyDescent="0.3">
      <c r="A966" s="505" t="s">
        <v>1800</v>
      </c>
      <c r="B966" s="506" t="s">
        <v>1542</v>
      </c>
      <c r="C966" s="506" t="s">
        <v>1543</v>
      </c>
      <c r="D966" s="506" t="s">
        <v>1662</v>
      </c>
      <c r="E966" s="506" t="s">
        <v>1663</v>
      </c>
      <c r="F966" s="510">
        <v>65</v>
      </c>
      <c r="G966" s="510">
        <v>11310</v>
      </c>
      <c r="H966" s="510">
        <v>0.4642857142857143</v>
      </c>
      <c r="I966" s="510">
        <v>174</v>
      </c>
      <c r="J966" s="510">
        <v>140</v>
      </c>
      <c r="K966" s="510">
        <v>24360</v>
      </c>
      <c r="L966" s="510">
        <v>1</v>
      </c>
      <c r="M966" s="510">
        <v>174</v>
      </c>
      <c r="N966" s="510">
        <v>204</v>
      </c>
      <c r="O966" s="510">
        <v>35457</v>
      </c>
      <c r="P966" s="548">
        <v>1.4555418719211823</v>
      </c>
      <c r="Q966" s="511">
        <v>173.80882352941177</v>
      </c>
    </row>
    <row r="967" spans="1:17" ht="14.4" customHeight="1" x14ac:dyDescent="0.3">
      <c r="A967" s="505" t="s">
        <v>1800</v>
      </c>
      <c r="B967" s="506" t="s">
        <v>1542</v>
      </c>
      <c r="C967" s="506" t="s">
        <v>1543</v>
      </c>
      <c r="D967" s="506" t="s">
        <v>1662</v>
      </c>
      <c r="E967" s="506" t="s">
        <v>1664</v>
      </c>
      <c r="F967" s="510">
        <v>4</v>
      </c>
      <c r="G967" s="510">
        <v>696</v>
      </c>
      <c r="H967" s="510"/>
      <c r="I967" s="510">
        <v>174</v>
      </c>
      <c r="J967" s="510"/>
      <c r="K967" s="510"/>
      <c r="L967" s="510"/>
      <c r="M967" s="510"/>
      <c r="N967" s="510">
        <v>2</v>
      </c>
      <c r="O967" s="510">
        <v>348</v>
      </c>
      <c r="P967" s="548"/>
      <c r="Q967" s="511">
        <v>174</v>
      </c>
    </row>
    <row r="968" spans="1:17" ht="14.4" customHeight="1" x14ac:dyDescent="0.3">
      <c r="A968" s="505" t="s">
        <v>1800</v>
      </c>
      <c r="B968" s="506" t="s">
        <v>1542</v>
      </c>
      <c r="C968" s="506" t="s">
        <v>1543</v>
      </c>
      <c r="D968" s="506" t="s">
        <v>1665</v>
      </c>
      <c r="E968" s="506" t="s">
        <v>1666</v>
      </c>
      <c r="F968" s="510">
        <v>8</v>
      </c>
      <c r="G968" s="510">
        <v>3208</v>
      </c>
      <c r="H968" s="510">
        <v>1</v>
      </c>
      <c r="I968" s="510">
        <v>401</v>
      </c>
      <c r="J968" s="510">
        <v>8</v>
      </c>
      <c r="K968" s="510">
        <v>3208</v>
      </c>
      <c r="L968" s="510">
        <v>1</v>
      </c>
      <c r="M968" s="510">
        <v>401</v>
      </c>
      <c r="N968" s="510">
        <v>12</v>
      </c>
      <c r="O968" s="510">
        <v>4812</v>
      </c>
      <c r="P968" s="548">
        <v>1.5</v>
      </c>
      <c r="Q968" s="511">
        <v>401</v>
      </c>
    </row>
    <row r="969" spans="1:17" ht="14.4" customHeight="1" x14ac:dyDescent="0.3">
      <c r="A969" s="505" t="s">
        <v>1800</v>
      </c>
      <c r="B969" s="506" t="s">
        <v>1542</v>
      </c>
      <c r="C969" s="506" t="s">
        <v>1543</v>
      </c>
      <c r="D969" s="506" t="s">
        <v>1667</v>
      </c>
      <c r="E969" s="506" t="s">
        <v>1668</v>
      </c>
      <c r="F969" s="510">
        <v>6</v>
      </c>
      <c r="G969" s="510">
        <v>3924</v>
      </c>
      <c r="H969" s="510">
        <v>0.42857142857142855</v>
      </c>
      <c r="I969" s="510">
        <v>654</v>
      </c>
      <c r="J969" s="510">
        <v>14</v>
      </c>
      <c r="K969" s="510">
        <v>9156</v>
      </c>
      <c r="L969" s="510">
        <v>1</v>
      </c>
      <c r="M969" s="510">
        <v>654</v>
      </c>
      <c r="N969" s="510">
        <v>7</v>
      </c>
      <c r="O969" s="510">
        <v>4585</v>
      </c>
      <c r="P969" s="548">
        <v>0.50076452599388377</v>
      </c>
      <c r="Q969" s="511">
        <v>655</v>
      </c>
    </row>
    <row r="970" spans="1:17" ht="14.4" customHeight="1" x14ac:dyDescent="0.3">
      <c r="A970" s="505" t="s">
        <v>1800</v>
      </c>
      <c r="B970" s="506" t="s">
        <v>1542</v>
      </c>
      <c r="C970" s="506" t="s">
        <v>1543</v>
      </c>
      <c r="D970" s="506" t="s">
        <v>1667</v>
      </c>
      <c r="E970" s="506" t="s">
        <v>1669</v>
      </c>
      <c r="F970" s="510">
        <v>2</v>
      </c>
      <c r="G970" s="510">
        <v>1308</v>
      </c>
      <c r="H970" s="510"/>
      <c r="I970" s="510">
        <v>654</v>
      </c>
      <c r="J970" s="510"/>
      <c r="K970" s="510"/>
      <c r="L970" s="510"/>
      <c r="M970" s="510"/>
      <c r="N970" s="510">
        <v>1</v>
      </c>
      <c r="O970" s="510">
        <v>655</v>
      </c>
      <c r="P970" s="548"/>
      <c r="Q970" s="511">
        <v>655</v>
      </c>
    </row>
    <row r="971" spans="1:17" ht="14.4" customHeight="1" x14ac:dyDescent="0.3">
      <c r="A971" s="505" t="s">
        <v>1800</v>
      </c>
      <c r="B971" s="506" t="s">
        <v>1542</v>
      </c>
      <c r="C971" s="506" t="s">
        <v>1543</v>
      </c>
      <c r="D971" s="506" t="s">
        <v>1670</v>
      </c>
      <c r="E971" s="506" t="s">
        <v>1671</v>
      </c>
      <c r="F971" s="510">
        <v>2</v>
      </c>
      <c r="G971" s="510">
        <v>1308</v>
      </c>
      <c r="H971" s="510"/>
      <c r="I971" s="510">
        <v>654</v>
      </c>
      <c r="J971" s="510"/>
      <c r="K971" s="510"/>
      <c r="L971" s="510"/>
      <c r="M971" s="510"/>
      <c r="N971" s="510">
        <v>1</v>
      </c>
      <c r="O971" s="510">
        <v>655</v>
      </c>
      <c r="P971" s="548"/>
      <c r="Q971" s="511">
        <v>655</v>
      </c>
    </row>
    <row r="972" spans="1:17" ht="14.4" customHeight="1" x14ac:dyDescent="0.3">
      <c r="A972" s="505" t="s">
        <v>1800</v>
      </c>
      <c r="B972" s="506" t="s">
        <v>1542</v>
      </c>
      <c r="C972" s="506" t="s">
        <v>1543</v>
      </c>
      <c r="D972" s="506" t="s">
        <v>1670</v>
      </c>
      <c r="E972" s="506" t="s">
        <v>1672</v>
      </c>
      <c r="F972" s="510">
        <v>6</v>
      </c>
      <c r="G972" s="510">
        <v>3924</v>
      </c>
      <c r="H972" s="510">
        <v>0.42857142857142855</v>
      </c>
      <c r="I972" s="510">
        <v>654</v>
      </c>
      <c r="J972" s="510">
        <v>14</v>
      </c>
      <c r="K972" s="510">
        <v>9156</v>
      </c>
      <c r="L972" s="510">
        <v>1</v>
      </c>
      <c r="M972" s="510">
        <v>654</v>
      </c>
      <c r="N972" s="510">
        <v>7</v>
      </c>
      <c r="O972" s="510">
        <v>4585</v>
      </c>
      <c r="P972" s="548">
        <v>0.50076452599388377</v>
      </c>
      <c r="Q972" s="511">
        <v>655</v>
      </c>
    </row>
    <row r="973" spans="1:17" ht="14.4" customHeight="1" x14ac:dyDescent="0.3">
      <c r="A973" s="505" t="s">
        <v>1800</v>
      </c>
      <c r="B973" s="506" t="s">
        <v>1542</v>
      </c>
      <c r="C973" s="506" t="s">
        <v>1543</v>
      </c>
      <c r="D973" s="506" t="s">
        <v>1676</v>
      </c>
      <c r="E973" s="506" t="s">
        <v>1677</v>
      </c>
      <c r="F973" s="510">
        <v>149</v>
      </c>
      <c r="G973" s="510">
        <v>103406</v>
      </c>
      <c r="H973" s="510">
        <v>0.772020725388601</v>
      </c>
      <c r="I973" s="510">
        <v>694</v>
      </c>
      <c r="J973" s="510">
        <v>193</v>
      </c>
      <c r="K973" s="510">
        <v>133942</v>
      </c>
      <c r="L973" s="510">
        <v>1</v>
      </c>
      <c r="M973" s="510">
        <v>694</v>
      </c>
      <c r="N973" s="510">
        <v>277</v>
      </c>
      <c r="O973" s="510">
        <v>192515</v>
      </c>
      <c r="P973" s="548">
        <v>1.4373012199310149</v>
      </c>
      <c r="Q973" s="511">
        <v>695</v>
      </c>
    </row>
    <row r="974" spans="1:17" ht="14.4" customHeight="1" x14ac:dyDescent="0.3">
      <c r="A974" s="505" t="s">
        <v>1800</v>
      </c>
      <c r="B974" s="506" t="s">
        <v>1542</v>
      </c>
      <c r="C974" s="506" t="s">
        <v>1543</v>
      </c>
      <c r="D974" s="506" t="s">
        <v>1676</v>
      </c>
      <c r="E974" s="506" t="s">
        <v>1678</v>
      </c>
      <c r="F974" s="510">
        <v>9</v>
      </c>
      <c r="G974" s="510">
        <v>6246</v>
      </c>
      <c r="H974" s="510"/>
      <c r="I974" s="510">
        <v>694</v>
      </c>
      <c r="J974" s="510"/>
      <c r="K974" s="510"/>
      <c r="L974" s="510"/>
      <c r="M974" s="510"/>
      <c r="N974" s="510">
        <v>2</v>
      </c>
      <c r="O974" s="510">
        <v>1390</v>
      </c>
      <c r="P974" s="548"/>
      <c r="Q974" s="511">
        <v>695</v>
      </c>
    </row>
    <row r="975" spans="1:17" ht="14.4" customHeight="1" x14ac:dyDescent="0.3">
      <c r="A975" s="505" t="s">
        <v>1800</v>
      </c>
      <c r="B975" s="506" t="s">
        <v>1542</v>
      </c>
      <c r="C975" s="506" t="s">
        <v>1543</v>
      </c>
      <c r="D975" s="506" t="s">
        <v>1679</v>
      </c>
      <c r="E975" s="506" t="s">
        <v>1680</v>
      </c>
      <c r="F975" s="510">
        <v>23</v>
      </c>
      <c r="G975" s="510">
        <v>15594</v>
      </c>
      <c r="H975" s="510">
        <v>0.95833333333333337</v>
      </c>
      <c r="I975" s="510">
        <v>678</v>
      </c>
      <c r="J975" s="510">
        <v>24</v>
      </c>
      <c r="K975" s="510">
        <v>16272</v>
      </c>
      <c r="L975" s="510">
        <v>1</v>
      </c>
      <c r="M975" s="510">
        <v>678</v>
      </c>
      <c r="N975" s="510">
        <v>35</v>
      </c>
      <c r="O975" s="510">
        <v>23757</v>
      </c>
      <c r="P975" s="548">
        <v>1.4599926253687316</v>
      </c>
      <c r="Q975" s="511">
        <v>678.7714285714286</v>
      </c>
    </row>
    <row r="976" spans="1:17" ht="14.4" customHeight="1" x14ac:dyDescent="0.3">
      <c r="A976" s="505" t="s">
        <v>1800</v>
      </c>
      <c r="B976" s="506" t="s">
        <v>1542</v>
      </c>
      <c r="C976" s="506" t="s">
        <v>1543</v>
      </c>
      <c r="D976" s="506" t="s">
        <v>1679</v>
      </c>
      <c r="E976" s="506" t="s">
        <v>1681</v>
      </c>
      <c r="F976" s="510">
        <v>3</v>
      </c>
      <c r="G976" s="510">
        <v>2034</v>
      </c>
      <c r="H976" s="510"/>
      <c r="I976" s="510">
        <v>678</v>
      </c>
      <c r="J976" s="510"/>
      <c r="K976" s="510"/>
      <c r="L976" s="510"/>
      <c r="M976" s="510"/>
      <c r="N976" s="510">
        <v>1</v>
      </c>
      <c r="O976" s="510">
        <v>678</v>
      </c>
      <c r="P976" s="548"/>
      <c r="Q976" s="511">
        <v>678</v>
      </c>
    </row>
    <row r="977" spans="1:17" ht="14.4" customHeight="1" x14ac:dyDescent="0.3">
      <c r="A977" s="505" t="s">
        <v>1800</v>
      </c>
      <c r="B977" s="506" t="s">
        <v>1542</v>
      </c>
      <c r="C977" s="506" t="s">
        <v>1543</v>
      </c>
      <c r="D977" s="506" t="s">
        <v>1682</v>
      </c>
      <c r="E977" s="506" t="s">
        <v>1683</v>
      </c>
      <c r="F977" s="510">
        <v>11</v>
      </c>
      <c r="G977" s="510">
        <v>5247</v>
      </c>
      <c r="H977" s="510"/>
      <c r="I977" s="510">
        <v>477</v>
      </c>
      <c r="J977" s="510"/>
      <c r="K977" s="510"/>
      <c r="L977" s="510"/>
      <c r="M977" s="510"/>
      <c r="N977" s="510">
        <v>2</v>
      </c>
      <c r="O977" s="510">
        <v>956</v>
      </c>
      <c r="P977" s="548"/>
      <c r="Q977" s="511">
        <v>478</v>
      </c>
    </row>
    <row r="978" spans="1:17" ht="14.4" customHeight="1" x14ac:dyDescent="0.3">
      <c r="A978" s="505" t="s">
        <v>1800</v>
      </c>
      <c r="B978" s="506" t="s">
        <v>1542</v>
      </c>
      <c r="C978" s="506" t="s">
        <v>1543</v>
      </c>
      <c r="D978" s="506" t="s">
        <v>1682</v>
      </c>
      <c r="E978" s="506" t="s">
        <v>1684</v>
      </c>
      <c r="F978" s="510">
        <v>214</v>
      </c>
      <c r="G978" s="510">
        <v>102078</v>
      </c>
      <c r="H978" s="510">
        <v>0.92640692640692646</v>
      </c>
      <c r="I978" s="510">
        <v>477</v>
      </c>
      <c r="J978" s="510">
        <v>231</v>
      </c>
      <c r="K978" s="510">
        <v>110187</v>
      </c>
      <c r="L978" s="510">
        <v>1</v>
      </c>
      <c r="M978" s="510">
        <v>477</v>
      </c>
      <c r="N978" s="510">
        <v>307</v>
      </c>
      <c r="O978" s="510">
        <v>146683</v>
      </c>
      <c r="P978" s="548">
        <v>1.331218746313086</v>
      </c>
      <c r="Q978" s="511">
        <v>477.79478827361561</v>
      </c>
    </row>
    <row r="979" spans="1:17" ht="14.4" customHeight="1" x14ac:dyDescent="0.3">
      <c r="A979" s="505" t="s">
        <v>1800</v>
      </c>
      <c r="B979" s="506" t="s">
        <v>1542</v>
      </c>
      <c r="C979" s="506" t="s">
        <v>1543</v>
      </c>
      <c r="D979" s="506" t="s">
        <v>1685</v>
      </c>
      <c r="E979" s="506" t="s">
        <v>1686</v>
      </c>
      <c r="F979" s="510">
        <v>73</v>
      </c>
      <c r="G979" s="510">
        <v>21243</v>
      </c>
      <c r="H979" s="510">
        <v>0.73</v>
      </c>
      <c r="I979" s="510">
        <v>291</v>
      </c>
      <c r="J979" s="510">
        <v>100</v>
      </c>
      <c r="K979" s="510">
        <v>29100</v>
      </c>
      <c r="L979" s="510">
        <v>1</v>
      </c>
      <c r="M979" s="510">
        <v>291</v>
      </c>
      <c r="N979" s="510">
        <v>151</v>
      </c>
      <c r="O979" s="510">
        <v>44092</v>
      </c>
      <c r="P979" s="548">
        <v>1.5151890034364262</v>
      </c>
      <c r="Q979" s="511">
        <v>292</v>
      </c>
    </row>
    <row r="980" spans="1:17" ht="14.4" customHeight="1" x14ac:dyDescent="0.3">
      <c r="A980" s="505" t="s">
        <v>1800</v>
      </c>
      <c r="B980" s="506" t="s">
        <v>1542</v>
      </c>
      <c r="C980" s="506" t="s">
        <v>1543</v>
      </c>
      <c r="D980" s="506" t="s">
        <v>1685</v>
      </c>
      <c r="E980" s="506" t="s">
        <v>1687</v>
      </c>
      <c r="F980" s="510">
        <v>7</v>
      </c>
      <c r="G980" s="510">
        <v>2037</v>
      </c>
      <c r="H980" s="510">
        <v>1.4</v>
      </c>
      <c r="I980" s="510">
        <v>291</v>
      </c>
      <c r="J980" s="510">
        <v>5</v>
      </c>
      <c r="K980" s="510">
        <v>1455</v>
      </c>
      <c r="L980" s="510">
        <v>1</v>
      </c>
      <c r="M980" s="510">
        <v>291</v>
      </c>
      <c r="N980" s="510">
        <v>2</v>
      </c>
      <c r="O980" s="510">
        <v>584</v>
      </c>
      <c r="P980" s="548">
        <v>0.40137457044673541</v>
      </c>
      <c r="Q980" s="511">
        <v>292</v>
      </c>
    </row>
    <row r="981" spans="1:17" ht="14.4" customHeight="1" x14ac:dyDescent="0.3">
      <c r="A981" s="505" t="s">
        <v>1800</v>
      </c>
      <c r="B981" s="506" t="s">
        <v>1542</v>
      </c>
      <c r="C981" s="506" t="s">
        <v>1543</v>
      </c>
      <c r="D981" s="506" t="s">
        <v>1688</v>
      </c>
      <c r="E981" s="506" t="s">
        <v>1689</v>
      </c>
      <c r="F981" s="510"/>
      <c r="G981" s="510"/>
      <c r="H981" s="510"/>
      <c r="I981" s="510"/>
      <c r="J981" s="510">
        <v>2</v>
      </c>
      <c r="K981" s="510">
        <v>1628</v>
      </c>
      <c r="L981" s="510">
        <v>1</v>
      </c>
      <c r="M981" s="510">
        <v>814</v>
      </c>
      <c r="N981" s="510"/>
      <c r="O981" s="510"/>
      <c r="P981" s="548"/>
      <c r="Q981" s="511"/>
    </row>
    <row r="982" spans="1:17" ht="14.4" customHeight="1" x14ac:dyDescent="0.3">
      <c r="A982" s="505" t="s">
        <v>1800</v>
      </c>
      <c r="B982" s="506" t="s">
        <v>1542</v>
      </c>
      <c r="C982" s="506" t="s">
        <v>1543</v>
      </c>
      <c r="D982" s="506" t="s">
        <v>1688</v>
      </c>
      <c r="E982" s="506" t="s">
        <v>1690</v>
      </c>
      <c r="F982" s="510">
        <v>3</v>
      </c>
      <c r="G982" s="510">
        <v>2439</v>
      </c>
      <c r="H982" s="510">
        <v>1.4981572481572483</v>
      </c>
      <c r="I982" s="510">
        <v>813</v>
      </c>
      <c r="J982" s="510">
        <v>2</v>
      </c>
      <c r="K982" s="510">
        <v>1628</v>
      </c>
      <c r="L982" s="510">
        <v>1</v>
      </c>
      <c r="M982" s="510">
        <v>814</v>
      </c>
      <c r="N982" s="510"/>
      <c r="O982" s="510"/>
      <c r="P982" s="548"/>
      <c r="Q982" s="511"/>
    </row>
    <row r="983" spans="1:17" ht="14.4" customHeight="1" x14ac:dyDescent="0.3">
      <c r="A983" s="505" t="s">
        <v>1800</v>
      </c>
      <c r="B983" s="506" t="s">
        <v>1542</v>
      </c>
      <c r="C983" s="506" t="s">
        <v>1543</v>
      </c>
      <c r="D983" s="506" t="s">
        <v>1693</v>
      </c>
      <c r="E983" s="506" t="s">
        <v>1694</v>
      </c>
      <c r="F983" s="510">
        <v>188</v>
      </c>
      <c r="G983" s="510">
        <v>31584</v>
      </c>
      <c r="H983" s="510">
        <v>0.78661087866108792</v>
      </c>
      <c r="I983" s="510">
        <v>168</v>
      </c>
      <c r="J983" s="510">
        <v>239</v>
      </c>
      <c r="K983" s="510">
        <v>40152</v>
      </c>
      <c r="L983" s="510">
        <v>1</v>
      </c>
      <c r="M983" s="510">
        <v>168</v>
      </c>
      <c r="N983" s="510">
        <v>300</v>
      </c>
      <c r="O983" s="510">
        <v>50342</v>
      </c>
      <c r="P983" s="548">
        <v>1.2537856146642758</v>
      </c>
      <c r="Q983" s="511">
        <v>167.80666666666667</v>
      </c>
    </row>
    <row r="984" spans="1:17" ht="14.4" customHeight="1" x14ac:dyDescent="0.3">
      <c r="A984" s="505" t="s">
        <v>1800</v>
      </c>
      <c r="B984" s="506" t="s">
        <v>1542</v>
      </c>
      <c r="C984" s="506" t="s">
        <v>1543</v>
      </c>
      <c r="D984" s="506" t="s">
        <v>1693</v>
      </c>
      <c r="E984" s="506" t="s">
        <v>1695</v>
      </c>
      <c r="F984" s="510">
        <v>10</v>
      </c>
      <c r="G984" s="510">
        <v>1680</v>
      </c>
      <c r="H984" s="510"/>
      <c r="I984" s="510">
        <v>168</v>
      </c>
      <c r="J984" s="510"/>
      <c r="K984" s="510"/>
      <c r="L984" s="510"/>
      <c r="M984" s="510"/>
      <c r="N984" s="510">
        <v>2</v>
      </c>
      <c r="O984" s="510">
        <v>336</v>
      </c>
      <c r="P984" s="548"/>
      <c r="Q984" s="511">
        <v>168</v>
      </c>
    </row>
    <row r="985" spans="1:17" ht="14.4" customHeight="1" x14ac:dyDescent="0.3">
      <c r="A985" s="505" t="s">
        <v>1800</v>
      </c>
      <c r="B985" s="506" t="s">
        <v>1542</v>
      </c>
      <c r="C985" s="506" t="s">
        <v>1543</v>
      </c>
      <c r="D985" s="506" t="s">
        <v>1696</v>
      </c>
      <c r="E985" s="506" t="s">
        <v>1697</v>
      </c>
      <c r="F985" s="510"/>
      <c r="G985" s="510"/>
      <c r="H985" s="510"/>
      <c r="I985" s="510"/>
      <c r="J985" s="510">
        <v>1</v>
      </c>
      <c r="K985" s="510">
        <v>854</v>
      </c>
      <c r="L985" s="510">
        <v>1</v>
      </c>
      <c r="M985" s="510">
        <v>854</v>
      </c>
      <c r="N985" s="510"/>
      <c r="O985" s="510"/>
      <c r="P985" s="548"/>
      <c r="Q985" s="511"/>
    </row>
    <row r="986" spans="1:17" ht="14.4" customHeight="1" x14ac:dyDescent="0.3">
      <c r="A986" s="505" t="s">
        <v>1800</v>
      </c>
      <c r="B986" s="506" t="s">
        <v>1542</v>
      </c>
      <c r="C986" s="506" t="s">
        <v>1543</v>
      </c>
      <c r="D986" s="506" t="s">
        <v>1698</v>
      </c>
      <c r="E986" s="506" t="s">
        <v>1699</v>
      </c>
      <c r="F986" s="510">
        <v>2</v>
      </c>
      <c r="G986" s="510">
        <v>1148</v>
      </c>
      <c r="H986" s="510">
        <v>1</v>
      </c>
      <c r="I986" s="510">
        <v>574</v>
      </c>
      <c r="J986" s="510">
        <v>2</v>
      </c>
      <c r="K986" s="510">
        <v>1148</v>
      </c>
      <c r="L986" s="510">
        <v>1</v>
      </c>
      <c r="M986" s="510">
        <v>574</v>
      </c>
      <c r="N986" s="510">
        <v>3</v>
      </c>
      <c r="O986" s="510">
        <v>1722</v>
      </c>
      <c r="P986" s="548">
        <v>1.5</v>
      </c>
      <c r="Q986" s="511">
        <v>574</v>
      </c>
    </row>
    <row r="987" spans="1:17" ht="14.4" customHeight="1" x14ac:dyDescent="0.3">
      <c r="A987" s="505" t="s">
        <v>1800</v>
      </c>
      <c r="B987" s="506" t="s">
        <v>1542</v>
      </c>
      <c r="C987" s="506" t="s">
        <v>1543</v>
      </c>
      <c r="D987" s="506" t="s">
        <v>1702</v>
      </c>
      <c r="E987" s="506" t="s">
        <v>1703</v>
      </c>
      <c r="F987" s="510">
        <v>2</v>
      </c>
      <c r="G987" s="510">
        <v>374</v>
      </c>
      <c r="H987" s="510">
        <v>0.2</v>
      </c>
      <c r="I987" s="510">
        <v>187</v>
      </c>
      <c r="J987" s="510">
        <v>10</v>
      </c>
      <c r="K987" s="510">
        <v>1870</v>
      </c>
      <c r="L987" s="510">
        <v>1</v>
      </c>
      <c r="M987" s="510">
        <v>187</v>
      </c>
      <c r="N987" s="510">
        <v>8</v>
      </c>
      <c r="O987" s="510">
        <v>1496</v>
      </c>
      <c r="P987" s="548">
        <v>0.8</v>
      </c>
      <c r="Q987" s="511">
        <v>187</v>
      </c>
    </row>
    <row r="988" spans="1:17" ht="14.4" customHeight="1" x14ac:dyDescent="0.3">
      <c r="A988" s="505" t="s">
        <v>1800</v>
      </c>
      <c r="B988" s="506" t="s">
        <v>1542</v>
      </c>
      <c r="C988" s="506" t="s">
        <v>1543</v>
      </c>
      <c r="D988" s="506" t="s">
        <v>1702</v>
      </c>
      <c r="E988" s="506" t="s">
        <v>1704</v>
      </c>
      <c r="F988" s="510"/>
      <c r="G988" s="510"/>
      <c r="H988" s="510"/>
      <c r="I988" s="510"/>
      <c r="J988" s="510">
        <v>1</v>
      </c>
      <c r="K988" s="510">
        <v>187</v>
      </c>
      <c r="L988" s="510">
        <v>1</v>
      </c>
      <c r="M988" s="510">
        <v>187</v>
      </c>
      <c r="N988" s="510"/>
      <c r="O988" s="510"/>
      <c r="P988" s="548"/>
      <c r="Q988" s="511"/>
    </row>
    <row r="989" spans="1:17" ht="14.4" customHeight="1" x14ac:dyDescent="0.3">
      <c r="A989" s="505" t="s">
        <v>1800</v>
      </c>
      <c r="B989" s="506" t="s">
        <v>1542</v>
      </c>
      <c r="C989" s="506" t="s">
        <v>1543</v>
      </c>
      <c r="D989" s="506" t="s">
        <v>1705</v>
      </c>
      <c r="E989" s="506" t="s">
        <v>1706</v>
      </c>
      <c r="F989" s="510">
        <v>1</v>
      </c>
      <c r="G989" s="510">
        <v>576</v>
      </c>
      <c r="H989" s="510">
        <v>7.6923076923076927E-2</v>
      </c>
      <c r="I989" s="510">
        <v>576</v>
      </c>
      <c r="J989" s="510">
        <v>13</v>
      </c>
      <c r="K989" s="510">
        <v>7488</v>
      </c>
      <c r="L989" s="510">
        <v>1</v>
      </c>
      <c r="M989" s="510">
        <v>576</v>
      </c>
      <c r="N989" s="510">
        <v>4</v>
      </c>
      <c r="O989" s="510">
        <v>2304</v>
      </c>
      <c r="P989" s="548">
        <v>0.30769230769230771</v>
      </c>
      <c r="Q989" s="511">
        <v>576</v>
      </c>
    </row>
    <row r="990" spans="1:17" ht="14.4" customHeight="1" x14ac:dyDescent="0.3">
      <c r="A990" s="505" t="s">
        <v>1800</v>
      </c>
      <c r="B990" s="506" t="s">
        <v>1542</v>
      </c>
      <c r="C990" s="506" t="s">
        <v>1543</v>
      </c>
      <c r="D990" s="506" t="s">
        <v>1709</v>
      </c>
      <c r="E990" s="506" t="s">
        <v>1710</v>
      </c>
      <c r="F990" s="510">
        <v>2</v>
      </c>
      <c r="G990" s="510">
        <v>2798</v>
      </c>
      <c r="H990" s="510"/>
      <c r="I990" s="510">
        <v>1399</v>
      </c>
      <c r="J990" s="510"/>
      <c r="K990" s="510"/>
      <c r="L990" s="510"/>
      <c r="M990" s="510"/>
      <c r="N990" s="510">
        <v>1</v>
      </c>
      <c r="O990" s="510">
        <v>1400</v>
      </c>
      <c r="P990" s="548"/>
      <c r="Q990" s="511">
        <v>1400</v>
      </c>
    </row>
    <row r="991" spans="1:17" ht="14.4" customHeight="1" x14ac:dyDescent="0.3">
      <c r="A991" s="505" t="s">
        <v>1800</v>
      </c>
      <c r="B991" s="506" t="s">
        <v>1542</v>
      </c>
      <c r="C991" s="506" t="s">
        <v>1543</v>
      </c>
      <c r="D991" s="506" t="s">
        <v>1709</v>
      </c>
      <c r="E991" s="506" t="s">
        <v>1711</v>
      </c>
      <c r="F991" s="510">
        <v>6</v>
      </c>
      <c r="G991" s="510">
        <v>8394</v>
      </c>
      <c r="H991" s="510">
        <v>0.42857142857142855</v>
      </c>
      <c r="I991" s="510">
        <v>1399</v>
      </c>
      <c r="J991" s="510">
        <v>14</v>
      </c>
      <c r="K991" s="510">
        <v>19586</v>
      </c>
      <c r="L991" s="510">
        <v>1</v>
      </c>
      <c r="M991" s="510">
        <v>1399</v>
      </c>
      <c r="N991" s="510">
        <v>7</v>
      </c>
      <c r="O991" s="510">
        <v>9798</v>
      </c>
      <c r="P991" s="548">
        <v>0.50025528438680689</v>
      </c>
      <c r="Q991" s="511">
        <v>1399.7142857142858</v>
      </c>
    </row>
    <row r="992" spans="1:17" ht="14.4" customHeight="1" x14ac:dyDescent="0.3">
      <c r="A992" s="505" t="s">
        <v>1800</v>
      </c>
      <c r="B992" s="506" t="s">
        <v>1542</v>
      </c>
      <c r="C992" s="506" t="s">
        <v>1543</v>
      </c>
      <c r="D992" s="506" t="s">
        <v>1712</v>
      </c>
      <c r="E992" s="506" t="s">
        <v>1713</v>
      </c>
      <c r="F992" s="510">
        <v>1</v>
      </c>
      <c r="G992" s="510">
        <v>1022</v>
      </c>
      <c r="H992" s="510">
        <v>1</v>
      </c>
      <c r="I992" s="510">
        <v>1022</v>
      </c>
      <c r="J992" s="510">
        <v>1</v>
      </c>
      <c r="K992" s="510">
        <v>1022</v>
      </c>
      <c r="L992" s="510">
        <v>1</v>
      </c>
      <c r="M992" s="510">
        <v>1022</v>
      </c>
      <c r="N992" s="510"/>
      <c r="O992" s="510"/>
      <c r="P992" s="548"/>
      <c r="Q992" s="511"/>
    </row>
    <row r="993" spans="1:17" ht="14.4" customHeight="1" x14ac:dyDescent="0.3">
      <c r="A993" s="505" t="s">
        <v>1800</v>
      </c>
      <c r="B993" s="506" t="s">
        <v>1542</v>
      </c>
      <c r="C993" s="506" t="s">
        <v>1543</v>
      </c>
      <c r="D993" s="506" t="s">
        <v>1714</v>
      </c>
      <c r="E993" s="506" t="s">
        <v>1715</v>
      </c>
      <c r="F993" s="510">
        <v>1</v>
      </c>
      <c r="G993" s="510">
        <v>190</v>
      </c>
      <c r="H993" s="510"/>
      <c r="I993" s="510">
        <v>190</v>
      </c>
      <c r="J993" s="510"/>
      <c r="K993" s="510"/>
      <c r="L993" s="510"/>
      <c r="M993" s="510"/>
      <c r="N993" s="510">
        <v>1</v>
      </c>
      <c r="O993" s="510">
        <v>190</v>
      </c>
      <c r="P993" s="548"/>
      <c r="Q993" s="511">
        <v>190</v>
      </c>
    </row>
    <row r="994" spans="1:17" ht="14.4" customHeight="1" x14ac:dyDescent="0.3">
      <c r="A994" s="505" t="s">
        <v>1800</v>
      </c>
      <c r="B994" s="506" t="s">
        <v>1542</v>
      </c>
      <c r="C994" s="506" t="s">
        <v>1543</v>
      </c>
      <c r="D994" s="506" t="s">
        <v>1714</v>
      </c>
      <c r="E994" s="506" t="s">
        <v>1716</v>
      </c>
      <c r="F994" s="510">
        <v>1</v>
      </c>
      <c r="G994" s="510">
        <v>190</v>
      </c>
      <c r="H994" s="510"/>
      <c r="I994" s="510">
        <v>190</v>
      </c>
      <c r="J994" s="510"/>
      <c r="K994" s="510"/>
      <c r="L994" s="510"/>
      <c r="M994" s="510"/>
      <c r="N994" s="510"/>
      <c r="O994" s="510"/>
      <c r="P994" s="548"/>
      <c r="Q994" s="511"/>
    </row>
    <row r="995" spans="1:17" ht="14.4" customHeight="1" x14ac:dyDescent="0.3">
      <c r="A995" s="505" t="s">
        <v>1800</v>
      </c>
      <c r="B995" s="506" t="s">
        <v>1542</v>
      </c>
      <c r="C995" s="506" t="s">
        <v>1543</v>
      </c>
      <c r="D995" s="506" t="s">
        <v>1717</v>
      </c>
      <c r="E995" s="506" t="s">
        <v>1718</v>
      </c>
      <c r="F995" s="510"/>
      <c r="G995" s="510"/>
      <c r="H995" s="510"/>
      <c r="I995" s="510"/>
      <c r="J995" s="510">
        <v>2</v>
      </c>
      <c r="K995" s="510">
        <v>1628</v>
      </c>
      <c r="L995" s="510">
        <v>1</v>
      </c>
      <c r="M995" s="510">
        <v>814</v>
      </c>
      <c r="N995" s="510"/>
      <c r="O995" s="510"/>
      <c r="P995" s="548"/>
      <c r="Q995" s="511"/>
    </row>
    <row r="996" spans="1:17" ht="14.4" customHeight="1" x14ac:dyDescent="0.3">
      <c r="A996" s="505" t="s">
        <v>1800</v>
      </c>
      <c r="B996" s="506" t="s">
        <v>1542</v>
      </c>
      <c r="C996" s="506" t="s">
        <v>1543</v>
      </c>
      <c r="D996" s="506" t="s">
        <v>1717</v>
      </c>
      <c r="E996" s="506" t="s">
        <v>1719</v>
      </c>
      <c r="F996" s="510">
        <v>3</v>
      </c>
      <c r="G996" s="510">
        <v>2439</v>
      </c>
      <c r="H996" s="510">
        <v>1.4981572481572483</v>
      </c>
      <c r="I996" s="510">
        <v>813</v>
      </c>
      <c r="J996" s="510">
        <v>2</v>
      </c>
      <c r="K996" s="510">
        <v>1628</v>
      </c>
      <c r="L996" s="510">
        <v>1</v>
      </c>
      <c r="M996" s="510">
        <v>814</v>
      </c>
      <c r="N996" s="510"/>
      <c r="O996" s="510"/>
      <c r="P996" s="548"/>
      <c r="Q996" s="511"/>
    </row>
    <row r="997" spans="1:17" ht="14.4" customHeight="1" x14ac:dyDescent="0.3">
      <c r="A997" s="505" t="s">
        <v>1800</v>
      </c>
      <c r="B997" s="506" t="s">
        <v>1542</v>
      </c>
      <c r="C997" s="506" t="s">
        <v>1543</v>
      </c>
      <c r="D997" s="506" t="s">
        <v>1723</v>
      </c>
      <c r="E997" s="506" t="s">
        <v>1725</v>
      </c>
      <c r="F997" s="510"/>
      <c r="G997" s="510"/>
      <c r="H997" s="510"/>
      <c r="I997" s="510"/>
      <c r="J997" s="510">
        <v>1</v>
      </c>
      <c r="K997" s="510">
        <v>260</v>
      </c>
      <c r="L997" s="510">
        <v>1</v>
      </c>
      <c r="M997" s="510">
        <v>260</v>
      </c>
      <c r="N997" s="510">
        <v>1</v>
      </c>
      <c r="O997" s="510">
        <v>261</v>
      </c>
      <c r="P997" s="548">
        <v>1.0038461538461538</v>
      </c>
      <c r="Q997" s="511">
        <v>261</v>
      </c>
    </row>
    <row r="998" spans="1:17" ht="14.4" customHeight="1" x14ac:dyDescent="0.3">
      <c r="A998" s="505" t="s">
        <v>1800</v>
      </c>
      <c r="B998" s="506" t="s">
        <v>1542</v>
      </c>
      <c r="C998" s="506" t="s">
        <v>1543</v>
      </c>
      <c r="D998" s="506" t="s">
        <v>1732</v>
      </c>
      <c r="E998" s="506" t="s">
        <v>1733</v>
      </c>
      <c r="F998" s="510"/>
      <c r="G998" s="510"/>
      <c r="H998" s="510"/>
      <c r="I998" s="510"/>
      <c r="J998" s="510"/>
      <c r="K998" s="510"/>
      <c r="L998" s="510"/>
      <c r="M998" s="510"/>
      <c r="N998" s="510">
        <v>2</v>
      </c>
      <c r="O998" s="510">
        <v>506</v>
      </c>
      <c r="P998" s="548"/>
      <c r="Q998" s="511">
        <v>253</v>
      </c>
    </row>
    <row r="999" spans="1:17" ht="14.4" customHeight="1" x14ac:dyDescent="0.3">
      <c r="A999" s="505" t="s">
        <v>1800</v>
      </c>
      <c r="B999" s="506" t="s">
        <v>1542</v>
      </c>
      <c r="C999" s="506" t="s">
        <v>1543</v>
      </c>
      <c r="D999" s="506" t="s">
        <v>1735</v>
      </c>
      <c r="E999" s="506" t="s">
        <v>1737</v>
      </c>
      <c r="F999" s="510"/>
      <c r="G999" s="510"/>
      <c r="H999" s="510"/>
      <c r="I999" s="510"/>
      <c r="J999" s="510"/>
      <c r="K999" s="510"/>
      <c r="L999" s="510"/>
      <c r="M999" s="510"/>
      <c r="N999" s="510">
        <v>2</v>
      </c>
      <c r="O999" s="510">
        <v>848</v>
      </c>
      <c r="P999" s="548"/>
      <c r="Q999" s="511">
        <v>424</v>
      </c>
    </row>
    <row r="1000" spans="1:17" ht="14.4" customHeight="1" x14ac:dyDescent="0.3">
      <c r="A1000" s="505" t="s">
        <v>1800</v>
      </c>
      <c r="B1000" s="506" t="s">
        <v>1542</v>
      </c>
      <c r="C1000" s="506" t="s">
        <v>1543</v>
      </c>
      <c r="D1000" s="506" t="s">
        <v>1738</v>
      </c>
      <c r="E1000" s="506" t="s">
        <v>1739</v>
      </c>
      <c r="F1000" s="510">
        <v>1</v>
      </c>
      <c r="G1000" s="510">
        <v>7666</v>
      </c>
      <c r="H1000" s="510"/>
      <c r="I1000" s="510">
        <v>7666</v>
      </c>
      <c r="J1000" s="510"/>
      <c r="K1000" s="510"/>
      <c r="L1000" s="510"/>
      <c r="M1000" s="510"/>
      <c r="N1000" s="510"/>
      <c r="O1000" s="510"/>
      <c r="P1000" s="548"/>
      <c r="Q1000" s="511"/>
    </row>
    <row r="1001" spans="1:17" ht="14.4" customHeight="1" x14ac:dyDescent="0.3">
      <c r="A1001" s="505" t="s">
        <v>1801</v>
      </c>
      <c r="B1001" s="506" t="s">
        <v>1542</v>
      </c>
      <c r="C1001" s="506" t="s">
        <v>1543</v>
      </c>
      <c r="D1001" s="506" t="s">
        <v>1544</v>
      </c>
      <c r="E1001" s="506" t="s">
        <v>1545</v>
      </c>
      <c r="F1001" s="510">
        <v>1</v>
      </c>
      <c r="G1001" s="510">
        <v>1187</v>
      </c>
      <c r="H1001" s="510"/>
      <c r="I1001" s="510">
        <v>1187</v>
      </c>
      <c r="J1001" s="510"/>
      <c r="K1001" s="510"/>
      <c r="L1001" s="510"/>
      <c r="M1001" s="510"/>
      <c r="N1001" s="510"/>
      <c r="O1001" s="510"/>
      <c r="P1001" s="548"/>
      <c r="Q1001" s="511"/>
    </row>
    <row r="1002" spans="1:17" ht="14.4" customHeight="1" x14ac:dyDescent="0.3">
      <c r="A1002" s="505" t="s">
        <v>1801</v>
      </c>
      <c r="B1002" s="506" t="s">
        <v>1542</v>
      </c>
      <c r="C1002" s="506" t="s">
        <v>1543</v>
      </c>
      <c r="D1002" s="506" t="s">
        <v>1570</v>
      </c>
      <c r="E1002" s="506" t="s">
        <v>1572</v>
      </c>
      <c r="F1002" s="510"/>
      <c r="G1002" s="510"/>
      <c r="H1002" s="510"/>
      <c r="I1002" s="510"/>
      <c r="J1002" s="510">
        <v>2</v>
      </c>
      <c r="K1002" s="510">
        <v>336</v>
      </c>
      <c r="L1002" s="510">
        <v>1</v>
      </c>
      <c r="M1002" s="510">
        <v>168</v>
      </c>
      <c r="N1002" s="510"/>
      <c r="O1002" s="510"/>
      <c r="P1002" s="548"/>
      <c r="Q1002" s="511"/>
    </row>
    <row r="1003" spans="1:17" ht="14.4" customHeight="1" x14ac:dyDescent="0.3">
      <c r="A1003" s="505" t="s">
        <v>1801</v>
      </c>
      <c r="B1003" s="506" t="s">
        <v>1542</v>
      </c>
      <c r="C1003" s="506" t="s">
        <v>1543</v>
      </c>
      <c r="D1003" s="506" t="s">
        <v>1650</v>
      </c>
      <c r="E1003" s="506" t="s">
        <v>1652</v>
      </c>
      <c r="F1003" s="510"/>
      <c r="G1003" s="510"/>
      <c r="H1003" s="510"/>
      <c r="I1003" s="510"/>
      <c r="J1003" s="510">
        <v>2</v>
      </c>
      <c r="K1003" s="510">
        <v>342</v>
      </c>
      <c r="L1003" s="510">
        <v>1</v>
      </c>
      <c r="M1003" s="510">
        <v>171</v>
      </c>
      <c r="N1003" s="510"/>
      <c r="O1003" s="510"/>
      <c r="P1003" s="548"/>
      <c r="Q1003" s="511"/>
    </row>
    <row r="1004" spans="1:17" ht="14.4" customHeight="1" x14ac:dyDescent="0.3">
      <c r="A1004" s="505" t="s">
        <v>1801</v>
      </c>
      <c r="B1004" s="506" t="s">
        <v>1542</v>
      </c>
      <c r="C1004" s="506" t="s">
        <v>1543</v>
      </c>
      <c r="D1004" s="506" t="s">
        <v>1665</v>
      </c>
      <c r="E1004" s="506" t="s">
        <v>1666</v>
      </c>
      <c r="F1004" s="510"/>
      <c r="G1004" s="510"/>
      <c r="H1004" s="510"/>
      <c r="I1004" s="510"/>
      <c r="J1004" s="510">
        <v>4</v>
      </c>
      <c r="K1004" s="510">
        <v>1604</v>
      </c>
      <c r="L1004" s="510">
        <v>1</v>
      </c>
      <c r="M1004" s="510">
        <v>401</v>
      </c>
      <c r="N1004" s="510">
        <v>4</v>
      </c>
      <c r="O1004" s="510">
        <v>1604</v>
      </c>
      <c r="P1004" s="548">
        <v>1</v>
      </c>
      <c r="Q1004" s="511">
        <v>401</v>
      </c>
    </row>
    <row r="1005" spans="1:17" ht="14.4" customHeight="1" x14ac:dyDescent="0.3">
      <c r="A1005" s="505" t="s">
        <v>1801</v>
      </c>
      <c r="B1005" s="506" t="s">
        <v>1542</v>
      </c>
      <c r="C1005" s="506" t="s">
        <v>1543</v>
      </c>
      <c r="D1005" s="506" t="s">
        <v>1698</v>
      </c>
      <c r="E1005" s="506" t="s">
        <v>1699</v>
      </c>
      <c r="F1005" s="510"/>
      <c r="G1005" s="510"/>
      <c r="H1005" s="510"/>
      <c r="I1005" s="510"/>
      <c r="J1005" s="510">
        <v>1</v>
      </c>
      <c r="K1005" s="510">
        <v>574</v>
      </c>
      <c r="L1005" s="510">
        <v>1</v>
      </c>
      <c r="M1005" s="510">
        <v>574</v>
      </c>
      <c r="N1005" s="510">
        <v>1</v>
      </c>
      <c r="O1005" s="510">
        <v>574</v>
      </c>
      <c r="P1005" s="548">
        <v>1</v>
      </c>
      <c r="Q1005" s="511">
        <v>574</v>
      </c>
    </row>
    <row r="1006" spans="1:17" ht="14.4" customHeight="1" x14ac:dyDescent="0.3">
      <c r="A1006" s="505" t="s">
        <v>1801</v>
      </c>
      <c r="B1006" s="506" t="s">
        <v>1542</v>
      </c>
      <c r="C1006" s="506" t="s">
        <v>1543</v>
      </c>
      <c r="D1006" s="506" t="s">
        <v>1714</v>
      </c>
      <c r="E1006" s="506" t="s">
        <v>1716</v>
      </c>
      <c r="F1006" s="510"/>
      <c r="G1006" s="510"/>
      <c r="H1006" s="510"/>
      <c r="I1006" s="510"/>
      <c r="J1006" s="510">
        <v>1</v>
      </c>
      <c r="K1006" s="510">
        <v>190</v>
      </c>
      <c r="L1006" s="510">
        <v>1</v>
      </c>
      <c r="M1006" s="510">
        <v>190</v>
      </c>
      <c r="N1006" s="510"/>
      <c r="O1006" s="510"/>
      <c r="P1006" s="548"/>
      <c r="Q1006" s="511"/>
    </row>
    <row r="1007" spans="1:17" ht="14.4" customHeight="1" x14ac:dyDescent="0.3">
      <c r="A1007" s="505" t="s">
        <v>1802</v>
      </c>
      <c r="B1007" s="506" t="s">
        <v>1542</v>
      </c>
      <c r="C1007" s="506" t="s">
        <v>1543</v>
      </c>
      <c r="D1007" s="506" t="s">
        <v>1544</v>
      </c>
      <c r="E1007" s="506" t="s">
        <v>1545</v>
      </c>
      <c r="F1007" s="510">
        <v>11</v>
      </c>
      <c r="G1007" s="510">
        <v>13057</v>
      </c>
      <c r="H1007" s="510">
        <v>0.33863270916541316</v>
      </c>
      <c r="I1007" s="510">
        <v>1187</v>
      </c>
      <c r="J1007" s="510">
        <v>26</v>
      </c>
      <c r="K1007" s="510">
        <v>38558</v>
      </c>
      <c r="L1007" s="510">
        <v>1</v>
      </c>
      <c r="M1007" s="510">
        <v>1483</v>
      </c>
      <c r="N1007" s="510">
        <v>23</v>
      </c>
      <c r="O1007" s="510">
        <v>34109</v>
      </c>
      <c r="P1007" s="548">
        <v>0.88461538461538458</v>
      </c>
      <c r="Q1007" s="511">
        <v>1483</v>
      </c>
    </row>
    <row r="1008" spans="1:17" ht="14.4" customHeight="1" x14ac:dyDescent="0.3">
      <c r="A1008" s="505" t="s">
        <v>1802</v>
      </c>
      <c r="B1008" s="506" t="s">
        <v>1542</v>
      </c>
      <c r="C1008" s="506" t="s">
        <v>1543</v>
      </c>
      <c r="D1008" s="506" t="s">
        <v>1549</v>
      </c>
      <c r="E1008" s="506" t="s">
        <v>1550</v>
      </c>
      <c r="F1008" s="510"/>
      <c r="G1008" s="510"/>
      <c r="H1008" s="510"/>
      <c r="I1008" s="510"/>
      <c r="J1008" s="510"/>
      <c r="K1008" s="510"/>
      <c r="L1008" s="510"/>
      <c r="M1008" s="510"/>
      <c r="N1008" s="510">
        <v>2</v>
      </c>
      <c r="O1008" s="510">
        <v>1316</v>
      </c>
      <c r="P1008" s="548"/>
      <c r="Q1008" s="511">
        <v>658</v>
      </c>
    </row>
    <row r="1009" spans="1:17" ht="14.4" customHeight="1" x14ac:dyDescent="0.3">
      <c r="A1009" s="505" t="s">
        <v>1802</v>
      </c>
      <c r="B1009" s="506" t="s">
        <v>1542</v>
      </c>
      <c r="C1009" s="506" t="s">
        <v>1543</v>
      </c>
      <c r="D1009" s="506" t="s">
        <v>1549</v>
      </c>
      <c r="E1009" s="506" t="s">
        <v>1551</v>
      </c>
      <c r="F1009" s="510"/>
      <c r="G1009" s="510"/>
      <c r="H1009" s="510"/>
      <c r="I1009" s="510"/>
      <c r="J1009" s="510">
        <v>1</v>
      </c>
      <c r="K1009" s="510">
        <v>658</v>
      </c>
      <c r="L1009" s="510">
        <v>1</v>
      </c>
      <c r="M1009" s="510">
        <v>658</v>
      </c>
      <c r="N1009" s="510"/>
      <c r="O1009" s="510"/>
      <c r="P1009" s="548"/>
      <c r="Q1009" s="511"/>
    </row>
    <row r="1010" spans="1:17" ht="14.4" customHeight="1" x14ac:dyDescent="0.3">
      <c r="A1010" s="505" t="s">
        <v>1802</v>
      </c>
      <c r="B1010" s="506" t="s">
        <v>1542</v>
      </c>
      <c r="C1010" s="506" t="s">
        <v>1543</v>
      </c>
      <c r="D1010" s="506" t="s">
        <v>1564</v>
      </c>
      <c r="E1010" s="506" t="s">
        <v>1565</v>
      </c>
      <c r="F1010" s="510">
        <v>2</v>
      </c>
      <c r="G1010" s="510">
        <v>1626</v>
      </c>
      <c r="H1010" s="510"/>
      <c r="I1010" s="510">
        <v>813</v>
      </c>
      <c r="J1010" s="510"/>
      <c r="K1010" s="510"/>
      <c r="L1010" s="510"/>
      <c r="M1010" s="510"/>
      <c r="N1010" s="510"/>
      <c r="O1010" s="510"/>
      <c r="P1010" s="548"/>
      <c r="Q1010" s="511"/>
    </row>
    <row r="1011" spans="1:17" ht="14.4" customHeight="1" x14ac:dyDescent="0.3">
      <c r="A1011" s="505" t="s">
        <v>1802</v>
      </c>
      <c r="B1011" s="506" t="s">
        <v>1542</v>
      </c>
      <c r="C1011" s="506" t="s">
        <v>1543</v>
      </c>
      <c r="D1011" s="506" t="s">
        <v>1564</v>
      </c>
      <c r="E1011" s="506" t="s">
        <v>1566</v>
      </c>
      <c r="F1011" s="510">
        <v>1</v>
      </c>
      <c r="G1011" s="510">
        <v>813</v>
      </c>
      <c r="H1011" s="510">
        <v>0.49938574938574937</v>
      </c>
      <c r="I1011" s="510">
        <v>813</v>
      </c>
      <c r="J1011" s="510">
        <v>2</v>
      </c>
      <c r="K1011" s="510">
        <v>1628</v>
      </c>
      <c r="L1011" s="510">
        <v>1</v>
      </c>
      <c r="M1011" s="510">
        <v>814</v>
      </c>
      <c r="N1011" s="510">
        <v>2</v>
      </c>
      <c r="O1011" s="510">
        <v>1628</v>
      </c>
      <c r="P1011" s="548">
        <v>1</v>
      </c>
      <c r="Q1011" s="511">
        <v>814</v>
      </c>
    </row>
    <row r="1012" spans="1:17" ht="14.4" customHeight="1" x14ac:dyDescent="0.3">
      <c r="A1012" s="505" t="s">
        <v>1802</v>
      </c>
      <c r="B1012" s="506" t="s">
        <v>1542</v>
      </c>
      <c r="C1012" s="506" t="s">
        <v>1543</v>
      </c>
      <c r="D1012" s="506" t="s">
        <v>1567</v>
      </c>
      <c r="E1012" s="506" t="s">
        <v>1568</v>
      </c>
      <c r="F1012" s="510">
        <v>2</v>
      </c>
      <c r="G1012" s="510">
        <v>1626</v>
      </c>
      <c r="H1012" s="510"/>
      <c r="I1012" s="510">
        <v>813</v>
      </c>
      <c r="J1012" s="510"/>
      <c r="K1012" s="510"/>
      <c r="L1012" s="510"/>
      <c r="M1012" s="510"/>
      <c r="N1012" s="510"/>
      <c r="O1012" s="510"/>
      <c r="P1012" s="548"/>
      <c r="Q1012" s="511"/>
    </row>
    <row r="1013" spans="1:17" ht="14.4" customHeight="1" x14ac:dyDescent="0.3">
      <c r="A1013" s="505" t="s">
        <v>1802</v>
      </c>
      <c r="B1013" s="506" t="s">
        <v>1542</v>
      </c>
      <c r="C1013" s="506" t="s">
        <v>1543</v>
      </c>
      <c r="D1013" s="506" t="s">
        <v>1567</v>
      </c>
      <c r="E1013" s="506" t="s">
        <v>1569</v>
      </c>
      <c r="F1013" s="510">
        <v>1</v>
      </c>
      <c r="G1013" s="510">
        <v>813</v>
      </c>
      <c r="H1013" s="510">
        <v>0.49938574938574937</v>
      </c>
      <c r="I1013" s="510">
        <v>813</v>
      </c>
      <c r="J1013" s="510">
        <v>2</v>
      </c>
      <c r="K1013" s="510">
        <v>1628</v>
      </c>
      <c r="L1013" s="510">
        <v>1</v>
      </c>
      <c r="M1013" s="510">
        <v>814</v>
      </c>
      <c r="N1013" s="510">
        <v>2</v>
      </c>
      <c r="O1013" s="510">
        <v>1628</v>
      </c>
      <c r="P1013" s="548">
        <v>1</v>
      </c>
      <c r="Q1013" s="511">
        <v>814</v>
      </c>
    </row>
    <row r="1014" spans="1:17" ht="14.4" customHeight="1" x14ac:dyDescent="0.3">
      <c r="A1014" s="505" t="s">
        <v>1802</v>
      </c>
      <c r="B1014" s="506" t="s">
        <v>1542</v>
      </c>
      <c r="C1014" s="506" t="s">
        <v>1543</v>
      </c>
      <c r="D1014" s="506" t="s">
        <v>1570</v>
      </c>
      <c r="E1014" s="506" t="s">
        <v>1571</v>
      </c>
      <c r="F1014" s="510">
        <v>70</v>
      </c>
      <c r="G1014" s="510">
        <v>11760</v>
      </c>
      <c r="H1014" s="510">
        <v>0.73684210526315785</v>
      </c>
      <c r="I1014" s="510">
        <v>168</v>
      </c>
      <c r="J1014" s="510">
        <v>95</v>
      </c>
      <c r="K1014" s="510">
        <v>15960</v>
      </c>
      <c r="L1014" s="510">
        <v>1</v>
      </c>
      <c r="M1014" s="510">
        <v>168</v>
      </c>
      <c r="N1014" s="510">
        <v>94</v>
      </c>
      <c r="O1014" s="510">
        <v>15771</v>
      </c>
      <c r="P1014" s="548">
        <v>0.98815789473684212</v>
      </c>
      <c r="Q1014" s="511">
        <v>167.77659574468086</v>
      </c>
    </row>
    <row r="1015" spans="1:17" ht="14.4" customHeight="1" x14ac:dyDescent="0.3">
      <c r="A1015" s="505" t="s">
        <v>1802</v>
      </c>
      <c r="B1015" s="506" t="s">
        <v>1542</v>
      </c>
      <c r="C1015" s="506" t="s">
        <v>1543</v>
      </c>
      <c r="D1015" s="506" t="s">
        <v>1570</v>
      </c>
      <c r="E1015" s="506" t="s">
        <v>1572</v>
      </c>
      <c r="F1015" s="510">
        <v>2</v>
      </c>
      <c r="G1015" s="510">
        <v>336</v>
      </c>
      <c r="H1015" s="510"/>
      <c r="I1015" s="510">
        <v>168</v>
      </c>
      <c r="J1015" s="510"/>
      <c r="K1015" s="510"/>
      <c r="L1015" s="510"/>
      <c r="M1015" s="510"/>
      <c r="N1015" s="510"/>
      <c r="O1015" s="510"/>
      <c r="P1015" s="548"/>
      <c r="Q1015" s="511"/>
    </row>
    <row r="1016" spans="1:17" ht="14.4" customHeight="1" x14ac:dyDescent="0.3">
      <c r="A1016" s="505" t="s">
        <v>1802</v>
      </c>
      <c r="B1016" s="506" t="s">
        <v>1542</v>
      </c>
      <c r="C1016" s="506" t="s">
        <v>1543</v>
      </c>
      <c r="D1016" s="506" t="s">
        <v>1573</v>
      </c>
      <c r="E1016" s="506" t="s">
        <v>1574</v>
      </c>
      <c r="F1016" s="510">
        <v>82</v>
      </c>
      <c r="G1016" s="510">
        <v>14268</v>
      </c>
      <c r="H1016" s="510">
        <v>0.87234042553191493</v>
      </c>
      <c r="I1016" s="510">
        <v>174</v>
      </c>
      <c r="J1016" s="510">
        <v>94</v>
      </c>
      <c r="K1016" s="510">
        <v>16356</v>
      </c>
      <c r="L1016" s="510">
        <v>1</v>
      </c>
      <c r="M1016" s="510">
        <v>174</v>
      </c>
      <c r="N1016" s="510">
        <v>95</v>
      </c>
      <c r="O1016" s="510">
        <v>16530</v>
      </c>
      <c r="P1016" s="548">
        <v>1.0106382978723405</v>
      </c>
      <c r="Q1016" s="511">
        <v>174</v>
      </c>
    </row>
    <row r="1017" spans="1:17" ht="14.4" customHeight="1" x14ac:dyDescent="0.3">
      <c r="A1017" s="505" t="s">
        <v>1802</v>
      </c>
      <c r="B1017" s="506" t="s">
        <v>1542</v>
      </c>
      <c r="C1017" s="506" t="s">
        <v>1543</v>
      </c>
      <c r="D1017" s="506" t="s">
        <v>1576</v>
      </c>
      <c r="E1017" s="506" t="s">
        <v>1577</v>
      </c>
      <c r="F1017" s="510">
        <v>22</v>
      </c>
      <c r="G1017" s="510">
        <v>7744</v>
      </c>
      <c r="H1017" s="510">
        <v>1.2941176470588236</v>
      </c>
      <c r="I1017" s="510">
        <v>352</v>
      </c>
      <c r="J1017" s="510">
        <v>17</v>
      </c>
      <c r="K1017" s="510">
        <v>5984</v>
      </c>
      <c r="L1017" s="510">
        <v>1</v>
      </c>
      <c r="M1017" s="510">
        <v>352</v>
      </c>
      <c r="N1017" s="510">
        <v>15</v>
      </c>
      <c r="O1017" s="510">
        <v>5280</v>
      </c>
      <c r="P1017" s="548">
        <v>0.88235294117647056</v>
      </c>
      <c r="Q1017" s="511">
        <v>352</v>
      </c>
    </row>
    <row r="1018" spans="1:17" ht="14.4" customHeight="1" x14ac:dyDescent="0.3">
      <c r="A1018" s="505" t="s">
        <v>1802</v>
      </c>
      <c r="B1018" s="506" t="s">
        <v>1542</v>
      </c>
      <c r="C1018" s="506" t="s">
        <v>1543</v>
      </c>
      <c r="D1018" s="506" t="s">
        <v>1576</v>
      </c>
      <c r="E1018" s="506" t="s">
        <v>1578</v>
      </c>
      <c r="F1018" s="510">
        <v>1</v>
      </c>
      <c r="G1018" s="510">
        <v>352</v>
      </c>
      <c r="H1018" s="510">
        <v>0.25</v>
      </c>
      <c r="I1018" s="510">
        <v>352</v>
      </c>
      <c r="J1018" s="510">
        <v>4</v>
      </c>
      <c r="K1018" s="510">
        <v>1408</v>
      </c>
      <c r="L1018" s="510">
        <v>1</v>
      </c>
      <c r="M1018" s="510">
        <v>352</v>
      </c>
      <c r="N1018" s="510">
        <v>3</v>
      </c>
      <c r="O1018" s="510">
        <v>1056</v>
      </c>
      <c r="P1018" s="548">
        <v>0.75</v>
      </c>
      <c r="Q1018" s="511">
        <v>352</v>
      </c>
    </row>
    <row r="1019" spans="1:17" ht="14.4" customHeight="1" x14ac:dyDescent="0.3">
      <c r="A1019" s="505" t="s">
        <v>1802</v>
      </c>
      <c r="B1019" s="506" t="s">
        <v>1542</v>
      </c>
      <c r="C1019" s="506" t="s">
        <v>1543</v>
      </c>
      <c r="D1019" s="506" t="s">
        <v>1746</v>
      </c>
      <c r="E1019" s="506" t="s">
        <v>1747</v>
      </c>
      <c r="F1019" s="510">
        <v>4</v>
      </c>
      <c r="G1019" s="510">
        <v>4152</v>
      </c>
      <c r="H1019" s="510">
        <v>2</v>
      </c>
      <c r="I1019" s="510">
        <v>1038</v>
      </c>
      <c r="J1019" s="510">
        <v>2</v>
      </c>
      <c r="K1019" s="510">
        <v>2076</v>
      </c>
      <c r="L1019" s="510">
        <v>1</v>
      </c>
      <c r="M1019" s="510">
        <v>1038</v>
      </c>
      <c r="N1019" s="510"/>
      <c r="O1019" s="510"/>
      <c r="P1019" s="548"/>
      <c r="Q1019" s="511"/>
    </row>
    <row r="1020" spans="1:17" ht="14.4" customHeight="1" x14ac:dyDescent="0.3">
      <c r="A1020" s="505" t="s">
        <v>1802</v>
      </c>
      <c r="B1020" s="506" t="s">
        <v>1542</v>
      </c>
      <c r="C1020" s="506" t="s">
        <v>1543</v>
      </c>
      <c r="D1020" s="506" t="s">
        <v>1746</v>
      </c>
      <c r="E1020" s="506" t="s">
        <v>1748</v>
      </c>
      <c r="F1020" s="510">
        <v>2</v>
      </c>
      <c r="G1020" s="510">
        <v>2076</v>
      </c>
      <c r="H1020" s="510">
        <v>0.33333333333333331</v>
      </c>
      <c r="I1020" s="510">
        <v>1038</v>
      </c>
      <c r="J1020" s="510">
        <v>6</v>
      </c>
      <c r="K1020" s="510">
        <v>6228</v>
      </c>
      <c r="L1020" s="510">
        <v>1</v>
      </c>
      <c r="M1020" s="510">
        <v>1038</v>
      </c>
      <c r="N1020" s="510">
        <v>2</v>
      </c>
      <c r="O1020" s="510">
        <v>2076</v>
      </c>
      <c r="P1020" s="548">
        <v>0.33333333333333331</v>
      </c>
      <c r="Q1020" s="511">
        <v>1038</v>
      </c>
    </row>
    <row r="1021" spans="1:17" ht="14.4" customHeight="1" x14ac:dyDescent="0.3">
      <c r="A1021" s="505" t="s">
        <v>1802</v>
      </c>
      <c r="B1021" s="506" t="s">
        <v>1542</v>
      </c>
      <c r="C1021" s="506" t="s">
        <v>1543</v>
      </c>
      <c r="D1021" s="506" t="s">
        <v>1579</v>
      </c>
      <c r="E1021" s="506" t="s">
        <v>1580</v>
      </c>
      <c r="F1021" s="510">
        <v>20</v>
      </c>
      <c r="G1021" s="510">
        <v>3800</v>
      </c>
      <c r="H1021" s="510">
        <v>1.3333333333333333</v>
      </c>
      <c r="I1021" s="510">
        <v>190</v>
      </c>
      <c r="J1021" s="510">
        <v>15</v>
      </c>
      <c r="K1021" s="510">
        <v>2850</v>
      </c>
      <c r="L1021" s="510">
        <v>1</v>
      </c>
      <c r="M1021" s="510">
        <v>190</v>
      </c>
      <c r="N1021" s="510">
        <v>14</v>
      </c>
      <c r="O1021" s="510">
        <v>2660</v>
      </c>
      <c r="P1021" s="548">
        <v>0.93333333333333335</v>
      </c>
      <c r="Q1021" s="511">
        <v>190</v>
      </c>
    </row>
    <row r="1022" spans="1:17" ht="14.4" customHeight="1" x14ac:dyDescent="0.3">
      <c r="A1022" s="505" t="s">
        <v>1802</v>
      </c>
      <c r="B1022" s="506" t="s">
        <v>1542</v>
      </c>
      <c r="C1022" s="506" t="s">
        <v>1543</v>
      </c>
      <c r="D1022" s="506" t="s">
        <v>1579</v>
      </c>
      <c r="E1022" s="506" t="s">
        <v>1581</v>
      </c>
      <c r="F1022" s="510">
        <v>1</v>
      </c>
      <c r="G1022" s="510">
        <v>190</v>
      </c>
      <c r="H1022" s="510">
        <v>0.25</v>
      </c>
      <c r="I1022" s="510">
        <v>190</v>
      </c>
      <c r="J1022" s="510">
        <v>4</v>
      </c>
      <c r="K1022" s="510">
        <v>760</v>
      </c>
      <c r="L1022" s="510">
        <v>1</v>
      </c>
      <c r="M1022" s="510">
        <v>190</v>
      </c>
      <c r="N1022" s="510">
        <v>1</v>
      </c>
      <c r="O1022" s="510">
        <v>190</v>
      </c>
      <c r="P1022" s="548">
        <v>0.25</v>
      </c>
      <c r="Q1022" s="511">
        <v>190</v>
      </c>
    </row>
    <row r="1023" spans="1:17" ht="14.4" customHeight="1" x14ac:dyDescent="0.3">
      <c r="A1023" s="505" t="s">
        <v>1802</v>
      </c>
      <c r="B1023" s="506" t="s">
        <v>1542</v>
      </c>
      <c r="C1023" s="506" t="s">
        <v>1543</v>
      </c>
      <c r="D1023" s="506" t="s">
        <v>1582</v>
      </c>
      <c r="E1023" s="506" t="s">
        <v>1583</v>
      </c>
      <c r="F1023" s="510">
        <v>32</v>
      </c>
      <c r="G1023" s="510">
        <v>26336</v>
      </c>
      <c r="H1023" s="510">
        <v>2.4615384615384617</v>
      </c>
      <c r="I1023" s="510">
        <v>823</v>
      </c>
      <c r="J1023" s="510">
        <v>13</v>
      </c>
      <c r="K1023" s="510">
        <v>10699</v>
      </c>
      <c r="L1023" s="510">
        <v>1</v>
      </c>
      <c r="M1023" s="510">
        <v>823</v>
      </c>
      <c r="N1023" s="510">
        <v>19</v>
      </c>
      <c r="O1023" s="510">
        <v>15635</v>
      </c>
      <c r="P1023" s="548">
        <v>1.4613515281802039</v>
      </c>
      <c r="Q1023" s="511">
        <v>822.89473684210532</v>
      </c>
    </row>
    <row r="1024" spans="1:17" ht="14.4" customHeight="1" x14ac:dyDescent="0.3">
      <c r="A1024" s="505" t="s">
        <v>1802</v>
      </c>
      <c r="B1024" s="506" t="s">
        <v>1542</v>
      </c>
      <c r="C1024" s="506" t="s">
        <v>1543</v>
      </c>
      <c r="D1024" s="506" t="s">
        <v>1586</v>
      </c>
      <c r="E1024" s="506" t="s">
        <v>1587</v>
      </c>
      <c r="F1024" s="510">
        <v>84</v>
      </c>
      <c r="G1024" s="510">
        <v>46116</v>
      </c>
      <c r="H1024" s="510">
        <v>0.8936170212765957</v>
      </c>
      <c r="I1024" s="510">
        <v>549</v>
      </c>
      <c r="J1024" s="510">
        <v>94</v>
      </c>
      <c r="K1024" s="510">
        <v>51606</v>
      </c>
      <c r="L1024" s="510">
        <v>1</v>
      </c>
      <c r="M1024" s="510">
        <v>549</v>
      </c>
      <c r="N1024" s="510">
        <v>81</v>
      </c>
      <c r="O1024" s="510">
        <v>44550</v>
      </c>
      <c r="P1024" s="548">
        <v>0.8632717125915591</v>
      </c>
      <c r="Q1024" s="511">
        <v>550</v>
      </c>
    </row>
    <row r="1025" spans="1:17" ht="14.4" customHeight="1" x14ac:dyDescent="0.3">
      <c r="A1025" s="505" t="s">
        <v>1802</v>
      </c>
      <c r="B1025" s="506" t="s">
        <v>1542</v>
      </c>
      <c r="C1025" s="506" t="s">
        <v>1543</v>
      </c>
      <c r="D1025" s="506" t="s">
        <v>1589</v>
      </c>
      <c r="E1025" s="506" t="s">
        <v>1590</v>
      </c>
      <c r="F1025" s="510">
        <v>70</v>
      </c>
      <c r="G1025" s="510">
        <v>45780</v>
      </c>
      <c r="H1025" s="510">
        <v>0.7865168539325843</v>
      </c>
      <c r="I1025" s="510">
        <v>654</v>
      </c>
      <c r="J1025" s="510">
        <v>89</v>
      </c>
      <c r="K1025" s="510">
        <v>58206</v>
      </c>
      <c r="L1025" s="510">
        <v>1</v>
      </c>
      <c r="M1025" s="510">
        <v>654</v>
      </c>
      <c r="N1025" s="510">
        <v>79</v>
      </c>
      <c r="O1025" s="510">
        <v>51745</v>
      </c>
      <c r="P1025" s="548">
        <v>0.88899769783183868</v>
      </c>
      <c r="Q1025" s="511">
        <v>655</v>
      </c>
    </row>
    <row r="1026" spans="1:17" ht="14.4" customHeight="1" x14ac:dyDescent="0.3">
      <c r="A1026" s="505" t="s">
        <v>1802</v>
      </c>
      <c r="B1026" s="506" t="s">
        <v>1542</v>
      </c>
      <c r="C1026" s="506" t="s">
        <v>1543</v>
      </c>
      <c r="D1026" s="506" t="s">
        <v>1592</v>
      </c>
      <c r="E1026" s="506" t="s">
        <v>1594</v>
      </c>
      <c r="F1026" s="510">
        <v>70</v>
      </c>
      <c r="G1026" s="510">
        <v>45780</v>
      </c>
      <c r="H1026" s="510">
        <v>0.7865168539325843</v>
      </c>
      <c r="I1026" s="510">
        <v>654</v>
      </c>
      <c r="J1026" s="510">
        <v>89</v>
      </c>
      <c r="K1026" s="510">
        <v>58206</v>
      </c>
      <c r="L1026" s="510">
        <v>1</v>
      </c>
      <c r="M1026" s="510">
        <v>654</v>
      </c>
      <c r="N1026" s="510">
        <v>79</v>
      </c>
      <c r="O1026" s="510">
        <v>51745</v>
      </c>
      <c r="P1026" s="548">
        <v>0.88899769783183868</v>
      </c>
      <c r="Q1026" s="511">
        <v>655</v>
      </c>
    </row>
    <row r="1027" spans="1:17" ht="14.4" customHeight="1" x14ac:dyDescent="0.3">
      <c r="A1027" s="505" t="s">
        <v>1802</v>
      </c>
      <c r="B1027" s="506" t="s">
        <v>1542</v>
      </c>
      <c r="C1027" s="506" t="s">
        <v>1543</v>
      </c>
      <c r="D1027" s="506" t="s">
        <v>1595</v>
      </c>
      <c r="E1027" s="506" t="s">
        <v>1596</v>
      </c>
      <c r="F1027" s="510">
        <v>5</v>
      </c>
      <c r="G1027" s="510">
        <v>3390</v>
      </c>
      <c r="H1027" s="510"/>
      <c r="I1027" s="510">
        <v>678</v>
      </c>
      <c r="J1027" s="510"/>
      <c r="K1027" s="510"/>
      <c r="L1027" s="510"/>
      <c r="M1027" s="510"/>
      <c r="N1027" s="510">
        <v>2</v>
      </c>
      <c r="O1027" s="510">
        <v>1357</v>
      </c>
      <c r="P1027" s="548"/>
      <c r="Q1027" s="511">
        <v>678.5</v>
      </c>
    </row>
    <row r="1028" spans="1:17" ht="14.4" customHeight="1" x14ac:dyDescent="0.3">
      <c r="A1028" s="505" t="s">
        <v>1802</v>
      </c>
      <c r="B1028" s="506" t="s">
        <v>1542</v>
      </c>
      <c r="C1028" s="506" t="s">
        <v>1543</v>
      </c>
      <c r="D1028" s="506" t="s">
        <v>1595</v>
      </c>
      <c r="E1028" s="506" t="s">
        <v>1597</v>
      </c>
      <c r="F1028" s="510">
        <v>9</v>
      </c>
      <c r="G1028" s="510">
        <v>6102</v>
      </c>
      <c r="H1028" s="510">
        <v>0.5</v>
      </c>
      <c r="I1028" s="510">
        <v>678</v>
      </c>
      <c r="J1028" s="510">
        <v>18</v>
      </c>
      <c r="K1028" s="510">
        <v>12204</v>
      </c>
      <c r="L1028" s="510">
        <v>1</v>
      </c>
      <c r="M1028" s="510">
        <v>678</v>
      </c>
      <c r="N1028" s="510">
        <v>17</v>
      </c>
      <c r="O1028" s="510">
        <v>11538</v>
      </c>
      <c r="P1028" s="548">
        <v>0.94542772861356927</v>
      </c>
      <c r="Q1028" s="511">
        <v>678.70588235294122</v>
      </c>
    </row>
    <row r="1029" spans="1:17" ht="14.4" customHeight="1" x14ac:dyDescent="0.3">
      <c r="A1029" s="505" t="s">
        <v>1802</v>
      </c>
      <c r="B1029" s="506" t="s">
        <v>1542</v>
      </c>
      <c r="C1029" s="506" t="s">
        <v>1543</v>
      </c>
      <c r="D1029" s="506" t="s">
        <v>1598</v>
      </c>
      <c r="E1029" s="506" t="s">
        <v>1599</v>
      </c>
      <c r="F1029" s="510">
        <v>72</v>
      </c>
      <c r="G1029" s="510">
        <v>36936</v>
      </c>
      <c r="H1029" s="510">
        <v>0.8089887640449438</v>
      </c>
      <c r="I1029" s="510">
        <v>513</v>
      </c>
      <c r="J1029" s="510">
        <v>89</v>
      </c>
      <c r="K1029" s="510">
        <v>45657</v>
      </c>
      <c r="L1029" s="510">
        <v>1</v>
      </c>
      <c r="M1029" s="510">
        <v>513</v>
      </c>
      <c r="N1029" s="510">
        <v>91</v>
      </c>
      <c r="O1029" s="510">
        <v>46774</v>
      </c>
      <c r="P1029" s="548">
        <v>1.0244650327441576</v>
      </c>
      <c r="Q1029" s="511">
        <v>514</v>
      </c>
    </row>
    <row r="1030" spans="1:17" ht="14.4" customHeight="1" x14ac:dyDescent="0.3">
      <c r="A1030" s="505" t="s">
        <v>1802</v>
      </c>
      <c r="B1030" s="506" t="s">
        <v>1542</v>
      </c>
      <c r="C1030" s="506" t="s">
        <v>1543</v>
      </c>
      <c r="D1030" s="506" t="s">
        <v>1601</v>
      </c>
      <c r="E1030" s="506" t="s">
        <v>1603</v>
      </c>
      <c r="F1030" s="510">
        <v>72</v>
      </c>
      <c r="G1030" s="510">
        <v>30456</v>
      </c>
      <c r="H1030" s="510">
        <v>0.8089887640449438</v>
      </c>
      <c r="I1030" s="510">
        <v>423</v>
      </c>
      <c r="J1030" s="510">
        <v>89</v>
      </c>
      <c r="K1030" s="510">
        <v>37647</v>
      </c>
      <c r="L1030" s="510">
        <v>1</v>
      </c>
      <c r="M1030" s="510">
        <v>423</v>
      </c>
      <c r="N1030" s="510">
        <v>91</v>
      </c>
      <c r="O1030" s="510">
        <v>38584</v>
      </c>
      <c r="P1030" s="548">
        <v>1.024889101389221</v>
      </c>
      <c r="Q1030" s="511">
        <v>424</v>
      </c>
    </row>
    <row r="1031" spans="1:17" ht="14.4" customHeight="1" x14ac:dyDescent="0.3">
      <c r="A1031" s="505" t="s">
        <v>1802</v>
      </c>
      <c r="B1031" s="506" t="s">
        <v>1542</v>
      </c>
      <c r="C1031" s="506" t="s">
        <v>1543</v>
      </c>
      <c r="D1031" s="506" t="s">
        <v>1604</v>
      </c>
      <c r="E1031" s="506" t="s">
        <v>1606</v>
      </c>
      <c r="F1031" s="510">
        <v>81</v>
      </c>
      <c r="G1031" s="510">
        <v>28269</v>
      </c>
      <c r="H1031" s="510">
        <v>0.87096774193548387</v>
      </c>
      <c r="I1031" s="510">
        <v>349</v>
      </c>
      <c r="J1031" s="510">
        <v>93</v>
      </c>
      <c r="K1031" s="510">
        <v>32457</v>
      </c>
      <c r="L1031" s="510">
        <v>1</v>
      </c>
      <c r="M1031" s="510">
        <v>349</v>
      </c>
      <c r="N1031" s="510">
        <v>92</v>
      </c>
      <c r="O1031" s="510">
        <v>32200</v>
      </c>
      <c r="P1031" s="548">
        <v>0.99208183134608863</v>
      </c>
      <c r="Q1031" s="511">
        <v>350</v>
      </c>
    </row>
    <row r="1032" spans="1:17" ht="14.4" customHeight="1" x14ac:dyDescent="0.3">
      <c r="A1032" s="505" t="s">
        <v>1802</v>
      </c>
      <c r="B1032" s="506" t="s">
        <v>1542</v>
      </c>
      <c r="C1032" s="506" t="s">
        <v>1543</v>
      </c>
      <c r="D1032" s="506" t="s">
        <v>1607</v>
      </c>
      <c r="E1032" s="506" t="s">
        <v>1608</v>
      </c>
      <c r="F1032" s="510">
        <v>5</v>
      </c>
      <c r="G1032" s="510">
        <v>1105</v>
      </c>
      <c r="H1032" s="510">
        <v>1</v>
      </c>
      <c r="I1032" s="510">
        <v>221</v>
      </c>
      <c r="J1032" s="510">
        <v>5</v>
      </c>
      <c r="K1032" s="510">
        <v>1105</v>
      </c>
      <c r="L1032" s="510">
        <v>1</v>
      </c>
      <c r="M1032" s="510">
        <v>221</v>
      </c>
      <c r="N1032" s="510">
        <v>3</v>
      </c>
      <c r="O1032" s="510">
        <v>666</v>
      </c>
      <c r="P1032" s="548">
        <v>0.6027149321266968</v>
      </c>
      <c r="Q1032" s="511">
        <v>222</v>
      </c>
    </row>
    <row r="1033" spans="1:17" ht="14.4" customHeight="1" x14ac:dyDescent="0.3">
      <c r="A1033" s="505" t="s">
        <v>1802</v>
      </c>
      <c r="B1033" s="506" t="s">
        <v>1542</v>
      </c>
      <c r="C1033" s="506" t="s">
        <v>1543</v>
      </c>
      <c r="D1033" s="506" t="s">
        <v>1611</v>
      </c>
      <c r="E1033" s="506" t="s">
        <v>1612</v>
      </c>
      <c r="F1033" s="510">
        <v>4</v>
      </c>
      <c r="G1033" s="510">
        <v>600</v>
      </c>
      <c r="H1033" s="510">
        <v>4</v>
      </c>
      <c r="I1033" s="510">
        <v>150</v>
      </c>
      <c r="J1033" s="510">
        <v>1</v>
      </c>
      <c r="K1033" s="510">
        <v>150</v>
      </c>
      <c r="L1033" s="510">
        <v>1</v>
      </c>
      <c r="M1033" s="510">
        <v>150</v>
      </c>
      <c r="N1033" s="510">
        <v>6</v>
      </c>
      <c r="O1033" s="510">
        <v>906</v>
      </c>
      <c r="P1033" s="548">
        <v>6.04</v>
      </c>
      <c r="Q1033" s="511">
        <v>151</v>
      </c>
    </row>
    <row r="1034" spans="1:17" ht="14.4" customHeight="1" x14ac:dyDescent="0.3">
      <c r="A1034" s="505" t="s">
        <v>1802</v>
      </c>
      <c r="B1034" s="506" t="s">
        <v>1542</v>
      </c>
      <c r="C1034" s="506" t="s">
        <v>1543</v>
      </c>
      <c r="D1034" s="506" t="s">
        <v>1613</v>
      </c>
      <c r="E1034" s="506" t="s">
        <v>1614</v>
      </c>
      <c r="F1034" s="510">
        <v>21</v>
      </c>
      <c r="G1034" s="510">
        <v>5019</v>
      </c>
      <c r="H1034" s="510">
        <v>1.1052631578947369</v>
      </c>
      <c r="I1034" s="510">
        <v>239</v>
      </c>
      <c r="J1034" s="510">
        <v>19</v>
      </c>
      <c r="K1034" s="510">
        <v>4541</v>
      </c>
      <c r="L1034" s="510">
        <v>1</v>
      </c>
      <c r="M1034" s="510">
        <v>239</v>
      </c>
      <c r="N1034" s="510">
        <v>15</v>
      </c>
      <c r="O1034" s="510">
        <v>3585</v>
      </c>
      <c r="P1034" s="548">
        <v>0.78947368421052633</v>
      </c>
      <c r="Q1034" s="511">
        <v>239</v>
      </c>
    </row>
    <row r="1035" spans="1:17" ht="14.4" customHeight="1" x14ac:dyDescent="0.3">
      <c r="A1035" s="505" t="s">
        <v>1802</v>
      </c>
      <c r="B1035" s="506" t="s">
        <v>1542</v>
      </c>
      <c r="C1035" s="506" t="s">
        <v>1543</v>
      </c>
      <c r="D1035" s="506" t="s">
        <v>1615</v>
      </c>
      <c r="E1035" s="506" t="s">
        <v>1616</v>
      </c>
      <c r="F1035" s="510">
        <v>82</v>
      </c>
      <c r="G1035" s="510">
        <v>9102</v>
      </c>
      <c r="H1035" s="510">
        <v>0.88172043010752688</v>
      </c>
      <c r="I1035" s="510">
        <v>111</v>
      </c>
      <c r="J1035" s="510">
        <v>93</v>
      </c>
      <c r="K1035" s="510">
        <v>10323</v>
      </c>
      <c r="L1035" s="510">
        <v>1</v>
      </c>
      <c r="M1035" s="510">
        <v>111</v>
      </c>
      <c r="N1035" s="510">
        <v>92</v>
      </c>
      <c r="O1035" s="510">
        <v>10212</v>
      </c>
      <c r="P1035" s="548">
        <v>0.989247311827957</v>
      </c>
      <c r="Q1035" s="511">
        <v>111</v>
      </c>
    </row>
    <row r="1036" spans="1:17" ht="14.4" customHeight="1" x14ac:dyDescent="0.3">
      <c r="A1036" s="505" t="s">
        <v>1802</v>
      </c>
      <c r="B1036" s="506" t="s">
        <v>1542</v>
      </c>
      <c r="C1036" s="506" t="s">
        <v>1543</v>
      </c>
      <c r="D1036" s="506" t="s">
        <v>1617</v>
      </c>
      <c r="E1036" s="506" t="s">
        <v>1618</v>
      </c>
      <c r="F1036" s="510">
        <v>2</v>
      </c>
      <c r="G1036" s="510">
        <v>662</v>
      </c>
      <c r="H1036" s="510"/>
      <c r="I1036" s="510">
        <v>331</v>
      </c>
      <c r="J1036" s="510"/>
      <c r="K1036" s="510"/>
      <c r="L1036" s="510"/>
      <c r="M1036" s="510"/>
      <c r="N1036" s="510"/>
      <c r="O1036" s="510"/>
      <c r="P1036" s="548"/>
      <c r="Q1036" s="511"/>
    </row>
    <row r="1037" spans="1:17" ht="14.4" customHeight="1" x14ac:dyDescent="0.3">
      <c r="A1037" s="505" t="s">
        <v>1802</v>
      </c>
      <c r="B1037" s="506" t="s">
        <v>1542</v>
      </c>
      <c r="C1037" s="506" t="s">
        <v>1543</v>
      </c>
      <c r="D1037" s="506" t="s">
        <v>1619</v>
      </c>
      <c r="E1037" s="506" t="s">
        <v>1621</v>
      </c>
      <c r="F1037" s="510">
        <v>79</v>
      </c>
      <c r="G1037" s="510">
        <v>24648</v>
      </c>
      <c r="H1037" s="510">
        <v>0.84042553191489366</v>
      </c>
      <c r="I1037" s="510">
        <v>312</v>
      </c>
      <c r="J1037" s="510">
        <v>94</v>
      </c>
      <c r="K1037" s="510">
        <v>29328</v>
      </c>
      <c r="L1037" s="510">
        <v>1</v>
      </c>
      <c r="M1037" s="510">
        <v>312</v>
      </c>
      <c r="N1037" s="510">
        <v>161</v>
      </c>
      <c r="O1037" s="510">
        <v>50192</v>
      </c>
      <c r="P1037" s="548">
        <v>1.7114020731042008</v>
      </c>
      <c r="Q1037" s="511">
        <v>311.75155279503105</v>
      </c>
    </row>
    <row r="1038" spans="1:17" ht="14.4" customHeight="1" x14ac:dyDescent="0.3">
      <c r="A1038" s="505" t="s">
        <v>1802</v>
      </c>
      <c r="B1038" s="506" t="s">
        <v>1542</v>
      </c>
      <c r="C1038" s="506" t="s">
        <v>1543</v>
      </c>
      <c r="D1038" s="506" t="s">
        <v>1625</v>
      </c>
      <c r="E1038" s="506" t="s">
        <v>1626</v>
      </c>
      <c r="F1038" s="510">
        <v>1</v>
      </c>
      <c r="G1038" s="510">
        <v>17</v>
      </c>
      <c r="H1038" s="510">
        <v>0.5</v>
      </c>
      <c r="I1038" s="510">
        <v>17</v>
      </c>
      <c r="J1038" s="510">
        <v>2</v>
      </c>
      <c r="K1038" s="510">
        <v>34</v>
      </c>
      <c r="L1038" s="510">
        <v>1</v>
      </c>
      <c r="M1038" s="510">
        <v>17</v>
      </c>
      <c r="N1038" s="510"/>
      <c r="O1038" s="510"/>
      <c r="P1038" s="548"/>
      <c r="Q1038" s="511"/>
    </row>
    <row r="1039" spans="1:17" ht="14.4" customHeight="1" x14ac:dyDescent="0.3">
      <c r="A1039" s="505" t="s">
        <v>1802</v>
      </c>
      <c r="B1039" s="506" t="s">
        <v>1542</v>
      </c>
      <c r="C1039" s="506" t="s">
        <v>1543</v>
      </c>
      <c r="D1039" s="506" t="s">
        <v>1625</v>
      </c>
      <c r="E1039" s="506" t="s">
        <v>1627</v>
      </c>
      <c r="F1039" s="510">
        <v>2</v>
      </c>
      <c r="G1039" s="510">
        <v>34</v>
      </c>
      <c r="H1039" s="510">
        <v>0.66666666666666663</v>
      </c>
      <c r="I1039" s="510">
        <v>17</v>
      </c>
      <c r="J1039" s="510">
        <v>3</v>
      </c>
      <c r="K1039" s="510">
        <v>51</v>
      </c>
      <c r="L1039" s="510">
        <v>1</v>
      </c>
      <c r="M1039" s="510">
        <v>17</v>
      </c>
      <c r="N1039" s="510">
        <v>1</v>
      </c>
      <c r="O1039" s="510">
        <v>17</v>
      </c>
      <c r="P1039" s="548">
        <v>0.33333333333333331</v>
      </c>
      <c r="Q1039" s="511">
        <v>17</v>
      </c>
    </row>
    <row r="1040" spans="1:17" ht="14.4" customHeight="1" x14ac:dyDescent="0.3">
      <c r="A1040" s="505" t="s">
        <v>1802</v>
      </c>
      <c r="B1040" s="506" t="s">
        <v>1542</v>
      </c>
      <c r="C1040" s="506" t="s">
        <v>1543</v>
      </c>
      <c r="D1040" s="506" t="s">
        <v>1630</v>
      </c>
      <c r="E1040" s="506" t="s">
        <v>1631</v>
      </c>
      <c r="F1040" s="510">
        <v>45</v>
      </c>
      <c r="G1040" s="510">
        <v>15750</v>
      </c>
      <c r="H1040" s="510">
        <v>2.25</v>
      </c>
      <c r="I1040" s="510">
        <v>350</v>
      </c>
      <c r="J1040" s="510">
        <v>20</v>
      </c>
      <c r="K1040" s="510">
        <v>7000</v>
      </c>
      <c r="L1040" s="510">
        <v>1</v>
      </c>
      <c r="M1040" s="510">
        <v>350</v>
      </c>
      <c r="N1040" s="510">
        <v>28</v>
      </c>
      <c r="O1040" s="510">
        <v>9800</v>
      </c>
      <c r="P1040" s="548">
        <v>1.4</v>
      </c>
      <c r="Q1040" s="511">
        <v>350</v>
      </c>
    </row>
    <row r="1041" spans="1:17" ht="14.4" customHeight="1" x14ac:dyDescent="0.3">
      <c r="A1041" s="505" t="s">
        <v>1802</v>
      </c>
      <c r="B1041" s="506" t="s">
        <v>1542</v>
      </c>
      <c r="C1041" s="506" t="s">
        <v>1543</v>
      </c>
      <c r="D1041" s="506" t="s">
        <v>1634</v>
      </c>
      <c r="E1041" s="506" t="s">
        <v>1636</v>
      </c>
      <c r="F1041" s="510"/>
      <c r="G1041" s="510"/>
      <c r="H1041" s="510"/>
      <c r="I1041" s="510"/>
      <c r="J1041" s="510">
        <v>2</v>
      </c>
      <c r="K1041" s="510">
        <v>298</v>
      </c>
      <c r="L1041" s="510">
        <v>1</v>
      </c>
      <c r="M1041" s="510">
        <v>149</v>
      </c>
      <c r="N1041" s="510"/>
      <c r="O1041" s="510"/>
      <c r="P1041" s="548"/>
      <c r="Q1041" s="511"/>
    </row>
    <row r="1042" spans="1:17" ht="14.4" customHeight="1" x14ac:dyDescent="0.3">
      <c r="A1042" s="505" t="s">
        <v>1802</v>
      </c>
      <c r="B1042" s="506" t="s">
        <v>1542</v>
      </c>
      <c r="C1042" s="506" t="s">
        <v>1543</v>
      </c>
      <c r="D1042" s="506" t="s">
        <v>1639</v>
      </c>
      <c r="E1042" s="506" t="s">
        <v>1640</v>
      </c>
      <c r="F1042" s="510">
        <v>21</v>
      </c>
      <c r="G1042" s="510">
        <v>6195</v>
      </c>
      <c r="H1042" s="510">
        <v>1.1052631578947369</v>
      </c>
      <c r="I1042" s="510">
        <v>295</v>
      </c>
      <c r="J1042" s="510">
        <v>19</v>
      </c>
      <c r="K1042" s="510">
        <v>5605</v>
      </c>
      <c r="L1042" s="510">
        <v>1</v>
      </c>
      <c r="M1042" s="510">
        <v>295</v>
      </c>
      <c r="N1042" s="510">
        <v>15</v>
      </c>
      <c r="O1042" s="510">
        <v>4425</v>
      </c>
      <c r="P1042" s="548">
        <v>0.78947368421052633</v>
      </c>
      <c r="Q1042" s="511">
        <v>295</v>
      </c>
    </row>
    <row r="1043" spans="1:17" ht="14.4" customHeight="1" x14ac:dyDescent="0.3">
      <c r="A1043" s="505" t="s">
        <v>1802</v>
      </c>
      <c r="B1043" s="506" t="s">
        <v>1542</v>
      </c>
      <c r="C1043" s="506" t="s">
        <v>1543</v>
      </c>
      <c r="D1043" s="506" t="s">
        <v>1641</v>
      </c>
      <c r="E1043" s="506" t="s">
        <v>1643</v>
      </c>
      <c r="F1043" s="510">
        <v>85</v>
      </c>
      <c r="G1043" s="510">
        <v>17765</v>
      </c>
      <c r="H1043" s="510">
        <v>0.91397849462365588</v>
      </c>
      <c r="I1043" s="510">
        <v>209</v>
      </c>
      <c r="J1043" s="510">
        <v>93</v>
      </c>
      <c r="K1043" s="510">
        <v>19437</v>
      </c>
      <c r="L1043" s="510">
        <v>1</v>
      </c>
      <c r="M1043" s="510">
        <v>209</v>
      </c>
      <c r="N1043" s="510">
        <v>83</v>
      </c>
      <c r="O1043" s="510">
        <v>17430</v>
      </c>
      <c r="P1043" s="548">
        <v>0.89674332458712769</v>
      </c>
      <c r="Q1043" s="511">
        <v>210</v>
      </c>
    </row>
    <row r="1044" spans="1:17" ht="14.4" customHeight="1" x14ac:dyDescent="0.3">
      <c r="A1044" s="505" t="s">
        <v>1802</v>
      </c>
      <c r="B1044" s="506" t="s">
        <v>1542</v>
      </c>
      <c r="C1044" s="506" t="s">
        <v>1543</v>
      </c>
      <c r="D1044" s="506" t="s">
        <v>1644</v>
      </c>
      <c r="E1044" s="506" t="s">
        <v>1645</v>
      </c>
      <c r="F1044" s="510">
        <v>81</v>
      </c>
      <c r="G1044" s="510">
        <v>3240</v>
      </c>
      <c r="H1044" s="510">
        <v>0.87096774193548387</v>
      </c>
      <c r="I1044" s="510">
        <v>40</v>
      </c>
      <c r="J1044" s="510">
        <v>93</v>
      </c>
      <c r="K1044" s="510">
        <v>3720</v>
      </c>
      <c r="L1044" s="510">
        <v>1</v>
      </c>
      <c r="M1044" s="510">
        <v>40</v>
      </c>
      <c r="N1044" s="510">
        <v>95</v>
      </c>
      <c r="O1044" s="510">
        <v>3779</v>
      </c>
      <c r="P1044" s="548">
        <v>1.0158602150537634</v>
      </c>
      <c r="Q1044" s="511">
        <v>39.778947368421051</v>
      </c>
    </row>
    <row r="1045" spans="1:17" ht="14.4" customHeight="1" x14ac:dyDescent="0.3">
      <c r="A1045" s="505" t="s">
        <v>1802</v>
      </c>
      <c r="B1045" s="506" t="s">
        <v>1542</v>
      </c>
      <c r="C1045" s="506" t="s">
        <v>1543</v>
      </c>
      <c r="D1045" s="506" t="s">
        <v>1647</v>
      </c>
      <c r="E1045" s="506" t="s">
        <v>1649</v>
      </c>
      <c r="F1045" s="510"/>
      <c r="G1045" s="510"/>
      <c r="H1045" s="510"/>
      <c r="I1045" s="510"/>
      <c r="J1045" s="510">
        <v>1</v>
      </c>
      <c r="K1045" s="510">
        <v>5023</v>
      </c>
      <c r="L1045" s="510">
        <v>1</v>
      </c>
      <c r="M1045" s="510">
        <v>5023</v>
      </c>
      <c r="N1045" s="510"/>
      <c r="O1045" s="510"/>
      <c r="P1045" s="548"/>
      <c r="Q1045" s="511"/>
    </row>
    <row r="1046" spans="1:17" ht="14.4" customHeight="1" x14ac:dyDescent="0.3">
      <c r="A1046" s="505" t="s">
        <v>1802</v>
      </c>
      <c r="B1046" s="506" t="s">
        <v>1542</v>
      </c>
      <c r="C1046" s="506" t="s">
        <v>1543</v>
      </c>
      <c r="D1046" s="506" t="s">
        <v>1650</v>
      </c>
      <c r="E1046" s="506" t="s">
        <v>1651</v>
      </c>
      <c r="F1046" s="510">
        <v>70</v>
      </c>
      <c r="G1046" s="510">
        <v>11970</v>
      </c>
      <c r="H1046" s="510">
        <v>0.74468085106382975</v>
      </c>
      <c r="I1046" s="510">
        <v>171</v>
      </c>
      <c r="J1046" s="510">
        <v>94</v>
      </c>
      <c r="K1046" s="510">
        <v>16074</v>
      </c>
      <c r="L1046" s="510">
        <v>1</v>
      </c>
      <c r="M1046" s="510">
        <v>171</v>
      </c>
      <c r="N1046" s="510">
        <v>92</v>
      </c>
      <c r="O1046" s="510">
        <v>15712</v>
      </c>
      <c r="P1046" s="548">
        <v>0.97747915889013315</v>
      </c>
      <c r="Q1046" s="511">
        <v>170.78260869565219</v>
      </c>
    </row>
    <row r="1047" spans="1:17" ht="14.4" customHeight="1" x14ac:dyDescent="0.3">
      <c r="A1047" s="505" t="s">
        <v>1802</v>
      </c>
      <c r="B1047" s="506" t="s">
        <v>1542</v>
      </c>
      <c r="C1047" s="506" t="s">
        <v>1543</v>
      </c>
      <c r="D1047" s="506" t="s">
        <v>1650</v>
      </c>
      <c r="E1047" s="506" t="s">
        <v>1652</v>
      </c>
      <c r="F1047" s="510">
        <v>2</v>
      </c>
      <c r="G1047" s="510">
        <v>342</v>
      </c>
      <c r="H1047" s="510"/>
      <c r="I1047" s="510">
        <v>171</v>
      </c>
      <c r="J1047" s="510"/>
      <c r="K1047" s="510"/>
      <c r="L1047" s="510"/>
      <c r="M1047" s="510"/>
      <c r="N1047" s="510"/>
      <c r="O1047" s="510"/>
      <c r="P1047" s="548"/>
      <c r="Q1047" s="511"/>
    </row>
    <row r="1048" spans="1:17" ht="14.4" customHeight="1" x14ac:dyDescent="0.3">
      <c r="A1048" s="505" t="s">
        <v>1802</v>
      </c>
      <c r="B1048" s="506" t="s">
        <v>1542</v>
      </c>
      <c r="C1048" s="506" t="s">
        <v>1543</v>
      </c>
      <c r="D1048" s="506" t="s">
        <v>1656</v>
      </c>
      <c r="E1048" s="506" t="s">
        <v>1658</v>
      </c>
      <c r="F1048" s="510">
        <v>140</v>
      </c>
      <c r="G1048" s="510">
        <v>96600</v>
      </c>
      <c r="H1048" s="510">
        <v>0.79096045197740117</v>
      </c>
      <c r="I1048" s="510">
        <v>690</v>
      </c>
      <c r="J1048" s="510">
        <v>177</v>
      </c>
      <c r="K1048" s="510">
        <v>122130</v>
      </c>
      <c r="L1048" s="510">
        <v>1</v>
      </c>
      <c r="M1048" s="510">
        <v>690</v>
      </c>
      <c r="N1048" s="510">
        <v>79</v>
      </c>
      <c r="O1048" s="510">
        <v>54589</v>
      </c>
      <c r="P1048" s="548">
        <v>0.44697453533120446</v>
      </c>
      <c r="Q1048" s="511">
        <v>691</v>
      </c>
    </row>
    <row r="1049" spans="1:17" ht="14.4" customHeight="1" x14ac:dyDescent="0.3">
      <c r="A1049" s="505" t="s">
        <v>1802</v>
      </c>
      <c r="B1049" s="506" t="s">
        <v>1542</v>
      </c>
      <c r="C1049" s="506" t="s">
        <v>1543</v>
      </c>
      <c r="D1049" s="506" t="s">
        <v>1659</v>
      </c>
      <c r="E1049" s="506" t="s">
        <v>1660</v>
      </c>
      <c r="F1049" s="510">
        <v>84</v>
      </c>
      <c r="G1049" s="510">
        <v>29400</v>
      </c>
      <c r="H1049" s="510">
        <v>0.75</v>
      </c>
      <c r="I1049" s="510">
        <v>350</v>
      </c>
      <c r="J1049" s="510">
        <v>112</v>
      </c>
      <c r="K1049" s="510">
        <v>39200</v>
      </c>
      <c r="L1049" s="510">
        <v>1</v>
      </c>
      <c r="M1049" s="510">
        <v>350</v>
      </c>
      <c r="N1049" s="510">
        <v>119</v>
      </c>
      <c r="O1049" s="510">
        <v>41650</v>
      </c>
      <c r="P1049" s="548">
        <v>1.0625</v>
      </c>
      <c r="Q1049" s="511">
        <v>350</v>
      </c>
    </row>
    <row r="1050" spans="1:17" ht="14.4" customHeight="1" x14ac:dyDescent="0.3">
      <c r="A1050" s="505" t="s">
        <v>1802</v>
      </c>
      <c r="B1050" s="506" t="s">
        <v>1542</v>
      </c>
      <c r="C1050" s="506" t="s">
        <v>1543</v>
      </c>
      <c r="D1050" s="506" t="s">
        <v>1662</v>
      </c>
      <c r="E1050" s="506" t="s">
        <v>1663</v>
      </c>
      <c r="F1050" s="510">
        <v>70</v>
      </c>
      <c r="G1050" s="510">
        <v>12180</v>
      </c>
      <c r="H1050" s="510">
        <v>0.75268817204301075</v>
      </c>
      <c r="I1050" s="510">
        <v>174</v>
      </c>
      <c r="J1050" s="510">
        <v>93</v>
      </c>
      <c r="K1050" s="510">
        <v>16182</v>
      </c>
      <c r="L1050" s="510">
        <v>1</v>
      </c>
      <c r="M1050" s="510">
        <v>174</v>
      </c>
      <c r="N1050" s="510">
        <v>95</v>
      </c>
      <c r="O1050" s="510">
        <v>16509</v>
      </c>
      <c r="P1050" s="548">
        <v>1.0202076381164256</v>
      </c>
      <c r="Q1050" s="511">
        <v>173.77894736842106</v>
      </c>
    </row>
    <row r="1051" spans="1:17" ht="14.4" customHeight="1" x14ac:dyDescent="0.3">
      <c r="A1051" s="505" t="s">
        <v>1802</v>
      </c>
      <c r="B1051" s="506" t="s">
        <v>1542</v>
      </c>
      <c r="C1051" s="506" t="s">
        <v>1543</v>
      </c>
      <c r="D1051" s="506" t="s">
        <v>1662</v>
      </c>
      <c r="E1051" s="506" t="s">
        <v>1664</v>
      </c>
      <c r="F1051" s="510">
        <v>2</v>
      </c>
      <c r="G1051" s="510">
        <v>348</v>
      </c>
      <c r="H1051" s="510"/>
      <c r="I1051" s="510">
        <v>174</v>
      </c>
      <c r="J1051" s="510"/>
      <c r="K1051" s="510"/>
      <c r="L1051" s="510"/>
      <c r="M1051" s="510"/>
      <c r="N1051" s="510"/>
      <c r="O1051" s="510"/>
      <c r="P1051" s="548"/>
      <c r="Q1051" s="511"/>
    </row>
    <row r="1052" spans="1:17" ht="14.4" customHeight="1" x14ac:dyDescent="0.3">
      <c r="A1052" s="505" t="s">
        <v>1802</v>
      </c>
      <c r="B1052" s="506" t="s">
        <v>1542</v>
      </c>
      <c r="C1052" s="506" t="s">
        <v>1543</v>
      </c>
      <c r="D1052" s="506" t="s">
        <v>1665</v>
      </c>
      <c r="E1052" s="506" t="s">
        <v>1666</v>
      </c>
      <c r="F1052" s="510">
        <v>4</v>
      </c>
      <c r="G1052" s="510">
        <v>1604</v>
      </c>
      <c r="H1052" s="510"/>
      <c r="I1052" s="510">
        <v>401</v>
      </c>
      <c r="J1052" s="510"/>
      <c r="K1052" s="510"/>
      <c r="L1052" s="510"/>
      <c r="M1052" s="510"/>
      <c r="N1052" s="510"/>
      <c r="O1052" s="510"/>
      <c r="P1052" s="548"/>
      <c r="Q1052" s="511"/>
    </row>
    <row r="1053" spans="1:17" ht="14.4" customHeight="1" x14ac:dyDescent="0.3">
      <c r="A1053" s="505" t="s">
        <v>1802</v>
      </c>
      <c r="B1053" s="506" t="s">
        <v>1542</v>
      </c>
      <c r="C1053" s="506" t="s">
        <v>1543</v>
      </c>
      <c r="D1053" s="506" t="s">
        <v>1667</v>
      </c>
      <c r="E1053" s="506" t="s">
        <v>1668</v>
      </c>
      <c r="F1053" s="510">
        <v>70</v>
      </c>
      <c r="G1053" s="510">
        <v>45780</v>
      </c>
      <c r="H1053" s="510">
        <v>0.7865168539325843</v>
      </c>
      <c r="I1053" s="510">
        <v>654</v>
      </c>
      <c r="J1053" s="510">
        <v>89</v>
      </c>
      <c r="K1053" s="510">
        <v>58206</v>
      </c>
      <c r="L1053" s="510">
        <v>1</v>
      </c>
      <c r="M1053" s="510">
        <v>654</v>
      </c>
      <c r="N1053" s="510">
        <v>79</v>
      </c>
      <c r="O1053" s="510">
        <v>51745</v>
      </c>
      <c r="P1053" s="548">
        <v>0.88899769783183868</v>
      </c>
      <c r="Q1053" s="511">
        <v>655</v>
      </c>
    </row>
    <row r="1054" spans="1:17" ht="14.4" customHeight="1" x14ac:dyDescent="0.3">
      <c r="A1054" s="505" t="s">
        <v>1802</v>
      </c>
      <c r="B1054" s="506" t="s">
        <v>1542</v>
      </c>
      <c r="C1054" s="506" t="s">
        <v>1543</v>
      </c>
      <c r="D1054" s="506" t="s">
        <v>1670</v>
      </c>
      <c r="E1054" s="506" t="s">
        <v>1672</v>
      </c>
      <c r="F1054" s="510">
        <v>70</v>
      </c>
      <c r="G1054" s="510">
        <v>45780</v>
      </c>
      <c r="H1054" s="510">
        <v>0.7865168539325843</v>
      </c>
      <c r="I1054" s="510">
        <v>654</v>
      </c>
      <c r="J1054" s="510">
        <v>89</v>
      </c>
      <c r="K1054" s="510">
        <v>58206</v>
      </c>
      <c r="L1054" s="510">
        <v>1</v>
      </c>
      <c r="M1054" s="510">
        <v>654</v>
      </c>
      <c r="N1054" s="510">
        <v>79</v>
      </c>
      <c r="O1054" s="510">
        <v>51745</v>
      </c>
      <c r="P1054" s="548">
        <v>0.88899769783183868</v>
      </c>
      <c r="Q1054" s="511">
        <v>655</v>
      </c>
    </row>
    <row r="1055" spans="1:17" ht="14.4" customHeight="1" x14ac:dyDescent="0.3">
      <c r="A1055" s="505" t="s">
        <v>1802</v>
      </c>
      <c r="B1055" s="506" t="s">
        <v>1542</v>
      </c>
      <c r="C1055" s="506" t="s">
        <v>1543</v>
      </c>
      <c r="D1055" s="506" t="s">
        <v>1676</v>
      </c>
      <c r="E1055" s="506" t="s">
        <v>1677</v>
      </c>
      <c r="F1055" s="510">
        <v>83</v>
      </c>
      <c r="G1055" s="510">
        <v>57602</v>
      </c>
      <c r="H1055" s="510">
        <v>0.90217391304347827</v>
      </c>
      <c r="I1055" s="510">
        <v>694</v>
      </c>
      <c r="J1055" s="510">
        <v>92</v>
      </c>
      <c r="K1055" s="510">
        <v>63848</v>
      </c>
      <c r="L1055" s="510">
        <v>1</v>
      </c>
      <c r="M1055" s="510">
        <v>694</v>
      </c>
      <c r="N1055" s="510">
        <v>91</v>
      </c>
      <c r="O1055" s="510">
        <v>63245</v>
      </c>
      <c r="P1055" s="548">
        <v>0.99055569477509087</v>
      </c>
      <c r="Q1055" s="511">
        <v>695</v>
      </c>
    </row>
    <row r="1056" spans="1:17" ht="14.4" customHeight="1" x14ac:dyDescent="0.3">
      <c r="A1056" s="505" t="s">
        <v>1802</v>
      </c>
      <c r="B1056" s="506" t="s">
        <v>1542</v>
      </c>
      <c r="C1056" s="506" t="s">
        <v>1543</v>
      </c>
      <c r="D1056" s="506" t="s">
        <v>1679</v>
      </c>
      <c r="E1056" s="506" t="s">
        <v>1680</v>
      </c>
      <c r="F1056" s="510">
        <v>9</v>
      </c>
      <c r="G1056" s="510">
        <v>6102</v>
      </c>
      <c r="H1056" s="510">
        <v>0.5</v>
      </c>
      <c r="I1056" s="510">
        <v>678</v>
      </c>
      <c r="J1056" s="510">
        <v>18</v>
      </c>
      <c r="K1056" s="510">
        <v>12204</v>
      </c>
      <c r="L1056" s="510">
        <v>1</v>
      </c>
      <c r="M1056" s="510">
        <v>678</v>
      </c>
      <c r="N1056" s="510">
        <v>17</v>
      </c>
      <c r="O1056" s="510">
        <v>11538</v>
      </c>
      <c r="P1056" s="548">
        <v>0.94542772861356927</v>
      </c>
      <c r="Q1056" s="511">
        <v>678.70588235294122</v>
      </c>
    </row>
    <row r="1057" spans="1:17" ht="14.4" customHeight="1" x14ac:dyDescent="0.3">
      <c r="A1057" s="505" t="s">
        <v>1802</v>
      </c>
      <c r="B1057" s="506" t="s">
        <v>1542</v>
      </c>
      <c r="C1057" s="506" t="s">
        <v>1543</v>
      </c>
      <c r="D1057" s="506" t="s">
        <v>1679</v>
      </c>
      <c r="E1057" s="506" t="s">
        <v>1681</v>
      </c>
      <c r="F1057" s="510">
        <v>5</v>
      </c>
      <c r="G1057" s="510">
        <v>3390</v>
      </c>
      <c r="H1057" s="510"/>
      <c r="I1057" s="510">
        <v>678</v>
      </c>
      <c r="J1057" s="510"/>
      <c r="K1057" s="510"/>
      <c r="L1057" s="510"/>
      <c r="M1057" s="510"/>
      <c r="N1057" s="510">
        <v>2</v>
      </c>
      <c r="O1057" s="510">
        <v>1357</v>
      </c>
      <c r="P1057" s="548"/>
      <c r="Q1057" s="511">
        <v>678.5</v>
      </c>
    </row>
    <row r="1058" spans="1:17" ht="14.4" customHeight="1" x14ac:dyDescent="0.3">
      <c r="A1058" s="505" t="s">
        <v>1802</v>
      </c>
      <c r="B1058" s="506" t="s">
        <v>1542</v>
      </c>
      <c r="C1058" s="506" t="s">
        <v>1543</v>
      </c>
      <c r="D1058" s="506" t="s">
        <v>1682</v>
      </c>
      <c r="E1058" s="506" t="s">
        <v>1684</v>
      </c>
      <c r="F1058" s="510">
        <v>84</v>
      </c>
      <c r="G1058" s="510">
        <v>40068</v>
      </c>
      <c r="H1058" s="510">
        <v>0.90322580645161288</v>
      </c>
      <c r="I1058" s="510">
        <v>477</v>
      </c>
      <c r="J1058" s="510">
        <v>93</v>
      </c>
      <c r="K1058" s="510">
        <v>44361</v>
      </c>
      <c r="L1058" s="510">
        <v>1</v>
      </c>
      <c r="M1058" s="510">
        <v>477</v>
      </c>
      <c r="N1058" s="510">
        <v>92</v>
      </c>
      <c r="O1058" s="510">
        <v>43955</v>
      </c>
      <c r="P1058" s="548">
        <v>0.99084781677599698</v>
      </c>
      <c r="Q1058" s="511">
        <v>477.77173913043481</v>
      </c>
    </row>
    <row r="1059" spans="1:17" ht="14.4" customHeight="1" x14ac:dyDescent="0.3">
      <c r="A1059" s="505" t="s">
        <v>1802</v>
      </c>
      <c r="B1059" s="506" t="s">
        <v>1542</v>
      </c>
      <c r="C1059" s="506" t="s">
        <v>1543</v>
      </c>
      <c r="D1059" s="506" t="s">
        <v>1685</v>
      </c>
      <c r="E1059" s="506" t="s">
        <v>1686</v>
      </c>
      <c r="F1059" s="510">
        <v>72</v>
      </c>
      <c r="G1059" s="510">
        <v>20952</v>
      </c>
      <c r="H1059" s="510">
        <v>0.8089887640449438</v>
      </c>
      <c r="I1059" s="510">
        <v>291</v>
      </c>
      <c r="J1059" s="510">
        <v>89</v>
      </c>
      <c r="K1059" s="510">
        <v>25899</v>
      </c>
      <c r="L1059" s="510">
        <v>1</v>
      </c>
      <c r="M1059" s="510">
        <v>291</v>
      </c>
      <c r="N1059" s="510">
        <v>91</v>
      </c>
      <c r="O1059" s="510">
        <v>26572</v>
      </c>
      <c r="P1059" s="548">
        <v>1.0259855592880034</v>
      </c>
      <c r="Q1059" s="511">
        <v>292</v>
      </c>
    </row>
    <row r="1060" spans="1:17" ht="14.4" customHeight="1" x14ac:dyDescent="0.3">
      <c r="A1060" s="505" t="s">
        <v>1802</v>
      </c>
      <c r="B1060" s="506" t="s">
        <v>1542</v>
      </c>
      <c r="C1060" s="506" t="s">
        <v>1543</v>
      </c>
      <c r="D1060" s="506" t="s">
        <v>1688</v>
      </c>
      <c r="E1060" s="506" t="s">
        <v>1689</v>
      </c>
      <c r="F1060" s="510">
        <v>2</v>
      </c>
      <c r="G1060" s="510">
        <v>1626</v>
      </c>
      <c r="H1060" s="510"/>
      <c r="I1060" s="510">
        <v>813</v>
      </c>
      <c r="J1060" s="510"/>
      <c r="K1060" s="510"/>
      <c r="L1060" s="510"/>
      <c r="M1060" s="510"/>
      <c r="N1060" s="510"/>
      <c r="O1060" s="510"/>
      <c r="P1060" s="548"/>
      <c r="Q1060" s="511"/>
    </row>
    <row r="1061" spans="1:17" ht="14.4" customHeight="1" x14ac:dyDescent="0.3">
      <c r="A1061" s="505" t="s">
        <v>1802</v>
      </c>
      <c r="B1061" s="506" t="s">
        <v>1542</v>
      </c>
      <c r="C1061" s="506" t="s">
        <v>1543</v>
      </c>
      <c r="D1061" s="506" t="s">
        <v>1688</v>
      </c>
      <c r="E1061" s="506" t="s">
        <v>1690</v>
      </c>
      <c r="F1061" s="510">
        <v>1</v>
      </c>
      <c r="G1061" s="510">
        <v>813</v>
      </c>
      <c r="H1061" s="510">
        <v>0.49938574938574937</v>
      </c>
      <c r="I1061" s="510">
        <v>813</v>
      </c>
      <c r="J1061" s="510">
        <v>2</v>
      </c>
      <c r="K1061" s="510">
        <v>1628</v>
      </c>
      <c r="L1061" s="510">
        <v>1</v>
      </c>
      <c r="M1061" s="510">
        <v>814</v>
      </c>
      <c r="N1061" s="510">
        <v>2</v>
      </c>
      <c r="O1061" s="510">
        <v>1628</v>
      </c>
      <c r="P1061" s="548">
        <v>1</v>
      </c>
      <c r="Q1061" s="511">
        <v>814</v>
      </c>
    </row>
    <row r="1062" spans="1:17" ht="14.4" customHeight="1" x14ac:dyDescent="0.3">
      <c r="A1062" s="505" t="s">
        <v>1802</v>
      </c>
      <c r="B1062" s="506" t="s">
        <v>1542</v>
      </c>
      <c r="C1062" s="506" t="s">
        <v>1543</v>
      </c>
      <c r="D1062" s="506" t="s">
        <v>1693</v>
      </c>
      <c r="E1062" s="506" t="s">
        <v>1694</v>
      </c>
      <c r="F1062" s="510">
        <v>82</v>
      </c>
      <c r="G1062" s="510">
        <v>13776</v>
      </c>
      <c r="H1062" s="510">
        <v>0.87234042553191493</v>
      </c>
      <c r="I1062" s="510">
        <v>168</v>
      </c>
      <c r="J1062" s="510">
        <v>94</v>
      </c>
      <c r="K1062" s="510">
        <v>15792</v>
      </c>
      <c r="L1062" s="510">
        <v>1</v>
      </c>
      <c r="M1062" s="510">
        <v>168</v>
      </c>
      <c r="N1062" s="510">
        <v>95</v>
      </c>
      <c r="O1062" s="510">
        <v>15939</v>
      </c>
      <c r="P1062" s="548">
        <v>1.009308510638298</v>
      </c>
      <c r="Q1062" s="511">
        <v>167.77894736842106</v>
      </c>
    </row>
    <row r="1063" spans="1:17" ht="14.4" customHeight="1" x14ac:dyDescent="0.3">
      <c r="A1063" s="505" t="s">
        <v>1802</v>
      </c>
      <c r="B1063" s="506" t="s">
        <v>1542</v>
      </c>
      <c r="C1063" s="506" t="s">
        <v>1543</v>
      </c>
      <c r="D1063" s="506" t="s">
        <v>1698</v>
      </c>
      <c r="E1063" s="506" t="s">
        <v>1699</v>
      </c>
      <c r="F1063" s="510">
        <v>1</v>
      </c>
      <c r="G1063" s="510">
        <v>574</v>
      </c>
      <c r="H1063" s="510"/>
      <c r="I1063" s="510">
        <v>574</v>
      </c>
      <c r="J1063" s="510"/>
      <c r="K1063" s="510"/>
      <c r="L1063" s="510"/>
      <c r="M1063" s="510"/>
      <c r="N1063" s="510"/>
      <c r="O1063" s="510"/>
      <c r="P1063" s="548"/>
      <c r="Q1063" s="511"/>
    </row>
    <row r="1064" spans="1:17" ht="14.4" customHeight="1" x14ac:dyDescent="0.3">
      <c r="A1064" s="505" t="s">
        <v>1802</v>
      </c>
      <c r="B1064" s="506" t="s">
        <v>1542</v>
      </c>
      <c r="C1064" s="506" t="s">
        <v>1543</v>
      </c>
      <c r="D1064" s="506" t="s">
        <v>1702</v>
      </c>
      <c r="E1064" s="506" t="s">
        <v>1703</v>
      </c>
      <c r="F1064" s="510">
        <v>20</v>
      </c>
      <c r="G1064" s="510">
        <v>3740</v>
      </c>
      <c r="H1064" s="510">
        <v>1.3333333333333333</v>
      </c>
      <c r="I1064" s="510">
        <v>187</v>
      </c>
      <c r="J1064" s="510">
        <v>15</v>
      </c>
      <c r="K1064" s="510">
        <v>2805</v>
      </c>
      <c r="L1064" s="510">
        <v>1</v>
      </c>
      <c r="M1064" s="510">
        <v>187</v>
      </c>
      <c r="N1064" s="510">
        <v>14</v>
      </c>
      <c r="O1064" s="510">
        <v>2618</v>
      </c>
      <c r="P1064" s="548">
        <v>0.93333333333333335</v>
      </c>
      <c r="Q1064" s="511">
        <v>187</v>
      </c>
    </row>
    <row r="1065" spans="1:17" ht="14.4" customHeight="1" x14ac:dyDescent="0.3">
      <c r="A1065" s="505" t="s">
        <v>1802</v>
      </c>
      <c r="B1065" s="506" t="s">
        <v>1542</v>
      </c>
      <c r="C1065" s="506" t="s">
        <v>1543</v>
      </c>
      <c r="D1065" s="506" t="s">
        <v>1702</v>
      </c>
      <c r="E1065" s="506" t="s">
        <v>1704</v>
      </c>
      <c r="F1065" s="510">
        <v>1</v>
      </c>
      <c r="G1065" s="510">
        <v>187</v>
      </c>
      <c r="H1065" s="510">
        <v>0.25</v>
      </c>
      <c r="I1065" s="510">
        <v>187</v>
      </c>
      <c r="J1065" s="510">
        <v>4</v>
      </c>
      <c r="K1065" s="510">
        <v>748</v>
      </c>
      <c r="L1065" s="510">
        <v>1</v>
      </c>
      <c r="M1065" s="510">
        <v>187</v>
      </c>
      <c r="N1065" s="510">
        <v>1</v>
      </c>
      <c r="O1065" s="510">
        <v>187</v>
      </c>
      <c r="P1065" s="548">
        <v>0.25</v>
      </c>
      <c r="Q1065" s="511">
        <v>187</v>
      </c>
    </row>
    <row r="1066" spans="1:17" ht="14.4" customHeight="1" x14ac:dyDescent="0.3">
      <c r="A1066" s="505" t="s">
        <v>1802</v>
      </c>
      <c r="B1066" s="506" t="s">
        <v>1542</v>
      </c>
      <c r="C1066" s="506" t="s">
        <v>1543</v>
      </c>
      <c r="D1066" s="506" t="s">
        <v>1705</v>
      </c>
      <c r="E1066" s="506" t="s">
        <v>1706</v>
      </c>
      <c r="F1066" s="510">
        <v>148</v>
      </c>
      <c r="G1066" s="510">
        <v>85248</v>
      </c>
      <c r="H1066" s="510">
        <v>6.7272727272727275</v>
      </c>
      <c r="I1066" s="510">
        <v>576</v>
      </c>
      <c r="J1066" s="510">
        <v>22</v>
      </c>
      <c r="K1066" s="510">
        <v>12672</v>
      </c>
      <c r="L1066" s="510">
        <v>1</v>
      </c>
      <c r="M1066" s="510">
        <v>576</v>
      </c>
      <c r="N1066" s="510">
        <v>92</v>
      </c>
      <c r="O1066" s="510">
        <v>52984</v>
      </c>
      <c r="P1066" s="548">
        <v>4.1811868686868685</v>
      </c>
      <c r="Q1066" s="511">
        <v>575.91304347826087</v>
      </c>
    </row>
    <row r="1067" spans="1:17" ht="14.4" customHeight="1" x14ac:dyDescent="0.3">
      <c r="A1067" s="505" t="s">
        <v>1802</v>
      </c>
      <c r="B1067" s="506" t="s">
        <v>1542</v>
      </c>
      <c r="C1067" s="506" t="s">
        <v>1543</v>
      </c>
      <c r="D1067" s="506" t="s">
        <v>1709</v>
      </c>
      <c r="E1067" s="506" t="s">
        <v>1711</v>
      </c>
      <c r="F1067" s="510">
        <v>70</v>
      </c>
      <c r="G1067" s="510">
        <v>97930</v>
      </c>
      <c r="H1067" s="510">
        <v>0.7865168539325843</v>
      </c>
      <c r="I1067" s="510">
        <v>1399</v>
      </c>
      <c r="J1067" s="510">
        <v>89</v>
      </c>
      <c r="K1067" s="510">
        <v>124511</v>
      </c>
      <c r="L1067" s="510">
        <v>1</v>
      </c>
      <c r="M1067" s="510">
        <v>1399</v>
      </c>
      <c r="N1067" s="510">
        <v>79</v>
      </c>
      <c r="O1067" s="510">
        <v>110580</v>
      </c>
      <c r="P1067" s="548">
        <v>0.88811430315393824</v>
      </c>
      <c r="Q1067" s="511">
        <v>1399.746835443038</v>
      </c>
    </row>
    <row r="1068" spans="1:17" ht="14.4" customHeight="1" x14ac:dyDescent="0.3">
      <c r="A1068" s="505" t="s">
        <v>1802</v>
      </c>
      <c r="B1068" s="506" t="s">
        <v>1542</v>
      </c>
      <c r="C1068" s="506" t="s">
        <v>1543</v>
      </c>
      <c r="D1068" s="506" t="s">
        <v>1717</v>
      </c>
      <c r="E1068" s="506" t="s">
        <v>1718</v>
      </c>
      <c r="F1068" s="510">
        <v>2</v>
      </c>
      <c r="G1068" s="510">
        <v>1626</v>
      </c>
      <c r="H1068" s="510"/>
      <c r="I1068" s="510">
        <v>813</v>
      </c>
      <c r="J1068" s="510"/>
      <c r="K1068" s="510"/>
      <c r="L1068" s="510"/>
      <c r="M1068" s="510"/>
      <c r="N1068" s="510"/>
      <c r="O1068" s="510"/>
      <c r="P1068" s="548"/>
      <c r="Q1068" s="511"/>
    </row>
    <row r="1069" spans="1:17" ht="14.4" customHeight="1" x14ac:dyDescent="0.3">
      <c r="A1069" s="505" t="s">
        <v>1802</v>
      </c>
      <c r="B1069" s="506" t="s">
        <v>1542</v>
      </c>
      <c r="C1069" s="506" t="s">
        <v>1543</v>
      </c>
      <c r="D1069" s="506" t="s">
        <v>1717</v>
      </c>
      <c r="E1069" s="506" t="s">
        <v>1719</v>
      </c>
      <c r="F1069" s="510">
        <v>1</v>
      </c>
      <c r="G1069" s="510">
        <v>813</v>
      </c>
      <c r="H1069" s="510">
        <v>0.49938574938574937</v>
      </c>
      <c r="I1069" s="510">
        <v>813</v>
      </c>
      <c r="J1069" s="510">
        <v>2</v>
      </c>
      <c r="K1069" s="510">
        <v>1628</v>
      </c>
      <c r="L1069" s="510">
        <v>1</v>
      </c>
      <c r="M1069" s="510">
        <v>814</v>
      </c>
      <c r="N1069" s="510">
        <v>2</v>
      </c>
      <c r="O1069" s="510">
        <v>1628</v>
      </c>
      <c r="P1069" s="548">
        <v>1</v>
      </c>
      <c r="Q1069" s="511">
        <v>814</v>
      </c>
    </row>
    <row r="1070" spans="1:17" ht="14.4" customHeight="1" x14ac:dyDescent="0.3">
      <c r="A1070" s="505" t="s">
        <v>1802</v>
      </c>
      <c r="B1070" s="506" t="s">
        <v>1542</v>
      </c>
      <c r="C1070" s="506" t="s">
        <v>1543</v>
      </c>
      <c r="D1070" s="506" t="s">
        <v>1723</v>
      </c>
      <c r="E1070" s="506" t="s">
        <v>1724</v>
      </c>
      <c r="F1070" s="510">
        <v>1</v>
      </c>
      <c r="G1070" s="510">
        <v>260</v>
      </c>
      <c r="H1070" s="510"/>
      <c r="I1070" s="510">
        <v>260</v>
      </c>
      <c r="J1070" s="510"/>
      <c r="K1070" s="510"/>
      <c r="L1070" s="510"/>
      <c r="M1070" s="510"/>
      <c r="N1070" s="510"/>
      <c r="O1070" s="510"/>
      <c r="P1070" s="548"/>
      <c r="Q1070" s="511"/>
    </row>
    <row r="1071" spans="1:17" ht="14.4" customHeight="1" x14ac:dyDescent="0.3">
      <c r="A1071" s="505" t="s">
        <v>1802</v>
      </c>
      <c r="B1071" s="506" t="s">
        <v>1542</v>
      </c>
      <c r="C1071" s="506" t="s">
        <v>1543</v>
      </c>
      <c r="D1071" s="506" t="s">
        <v>1723</v>
      </c>
      <c r="E1071" s="506" t="s">
        <v>1725</v>
      </c>
      <c r="F1071" s="510"/>
      <c r="G1071" s="510"/>
      <c r="H1071" s="510"/>
      <c r="I1071" s="510"/>
      <c r="J1071" s="510">
        <v>1</v>
      </c>
      <c r="K1071" s="510">
        <v>260</v>
      </c>
      <c r="L1071" s="510">
        <v>1</v>
      </c>
      <c r="M1071" s="510">
        <v>260</v>
      </c>
      <c r="N1071" s="510"/>
      <c r="O1071" s="510"/>
      <c r="P1071" s="548"/>
      <c r="Q1071" s="511"/>
    </row>
    <row r="1072" spans="1:17" ht="14.4" customHeight="1" x14ac:dyDescent="0.3">
      <c r="A1072" s="505" t="s">
        <v>1802</v>
      </c>
      <c r="B1072" s="506" t="s">
        <v>1542</v>
      </c>
      <c r="C1072" s="506" t="s">
        <v>1543</v>
      </c>
      <c r="D1072" s="506" t="s">
        <v>1732</v>
      </c>
      <c r="E1072" s="506" t="s">
        <v>1734</v>
      </c>
      <c r="F1072" s="510">
        <v>4</v>
      </c>
      <c r="G1072" s="510">
        <v>1008</v>
      </c>
      <c r="H1072" s="510">
        <v>3.9841897233201582</v>
      </c>
      <c r="I1072" s="510">
        <v>252</v>
      </c>
      <c r="J1072" s="510">
        <v>1</v>
      </c>
      <c r="K1072" s="510">
        <v>253</v>
      </c>
      <c r="L1072" s="510">
        <v>1</v>
      </c>
      <c r="M1072" s="510">
        <v>253</v>
      </c>
      <c r="N1072" s="510"/>
      <c r="O1072" s="510"/>
      <c r="P1072" s="548"/>
      <c r="Q1072" s="511"/>
    </row>
    <row r="1073" spans="1:17" ht="14.4" customHeight="1" x14ac:dyDescent="0.3">
      <c r="A1073" s="505" t="s">
        <v>1802</v>
      </c>
      <c r="B1073" s="506" t="s">
        <v>1542</v>
      </c>
      <c r="C1073" s="506" t="s">
        <v>1543</v>
      </c>
      <c r="D1073" s="506" t="s">
        <v>1735</v>
      </c>
      <c r="E1073" s="506" t="s">
        <v>1736</v>
      </c>
      <c r="F1073" s="510">
        <v>4</v>
      </c>
      <c r="G1073" s="510">
        <v>1696</v>
      </c>
      <c r="H1073" s="510">
        <v>4</v>
      </c>
      <c r="I1073" s="510">
        <v>424</v>
      </c>
      <c r="J1073" s="510">
        <v>1</v>
      </c>
      <c r="K1073" s="510">
        <v>424</v>
      </c>
      <c r="L1073" s="510">
        <v>1</v>
      </c>
      <c r="M1073" s="510">
        <v>424</v>
      </c>
      <c r="N1073" s="510"/>
      <c r="O1073" s="510"/>
      <c r="P1073" s="548"/>
      <c r="Q1073" s="511"/>
    </row>
    <row r="1074" spans="1:17" ht="14.4" customHeight="1" x14ac:dyDescent="0.3">
      <c r="A1074" s="505" t="s">
        <v>1803</v>
      </c>
      <c r="B1074" s="506" t="s">
        <v>1542</v>
      </c>
      <c r="C1074" s="506" t="s">
        <v>1543</v>
      </c>
      <c r="D1074" s="506" t="s">
        <v>1544</v>
      </c>
      <c r="E1074" s="506" t="s">
        <v>1545</v>
      </c>
      <c r="F1074" s="510">
        <v>1</v>
      </c>
      <c r="G1074" s="510">
        <v>1187</v>
      </c>
      <c r="H1074" s="510">
        <v>0.40020229265003371</v>
      </c>
      <c r="I1074" s="510">
        <v>1187</v>
      </c>
      <c r="J1074" s="510">
        <v>2</v>
      </c>
      <c r="K1074" s="510">
        <v>2966</v>
      </c>
      <c r="L1074" s="510">
        <v>1</v>
      </c>
      <c r="M1074" s="510">
        <v>1483</v>
      </c>
      <c r="N1074" s="510"/>
      <c r="O1074" s="510"/>
      <c r="P1074" s="548"/>
      <c r="Q1074" s="511"/>
    </row>
    <row r="1075" spans="1:17" ht="14.4" customHeight="1" x14ac:dyDescent="0.3">
      <c r="A1075" s="505" t="s">
        <v>1803</v>
      </c>
      <c r="B1075" s="506" t="s">
        <v>1542</v>
      </c>
      <c r="C1075" s="506" t="s">
        <v>1543</v>
      </c>
      <c r="D1075" s="506" t="s">
        <v>1558</v>
      </c>
      <c r="E1075" s="506" t="s">
        <v>1560</v>
      </c>
      <c r="F1075" s="510">
        <v>7</v>
      </c>
      <c r="G1075" s="510">
        <v>5894</v>
      </c>
      <c r="H1075" s="510"/>
      <c r="I1075" s="510">
        <v>842</v>
      </c>
      <c r="J1075" s="510"/>
      <c r="K1075" s="510"/>
      <c r="L1075" s="510"/>
      <c r="M1075" s="510"/>
      <c r="N1075" s="510"/>
      <c r="O1075" s="510"/>
      <c r="P1075" s="548"/>
      <c r="Q1075" s="511"/>
    </row>
    <row r="1076" spans="1:17" ht="14.4" customHeight="1" x14ac:dyDescent="0.3">
      <c r="A1076" s="505" t="s">
        <v>1803</v>
      </c>
      <c r="B1076" s="506" t="s">
        <v>1542</v>
      </c>
      <c r="C1076" s="506" t="s">
        <v>1543</v>
      </c>
      <c r="D1076" s="506" t="s">
        <v>1570</v>
      </c>
      <c r="E1076" s="506" t="s">
        <v>1571</v>
      </c>
      <c r="F1076" s="510"/>
      <c r="G1076" s="510"/>
      <c r="H1076" s="510"/>
      <c r="I1076" s="510"/>
      <c r="J1076" s="510"/>
      <c r="K1076" s="510"/>
      <c r="L1076" s="510"/>
      <c r="M1076" s="510"/>
      <c r="N1076" s="510">
        <v>1</v>
      </c>
      <c r="O1076" s="510">
        <v>168</v>
      </c>
      <c r="P1076" s="548"/>
      <c r="Q1076" s="511">
        <v>168</v>
      </c>
    </row>
    <row r="1077" spans="1:17" ht="14.4" customHeight="1" x14ac:dyDescent="0.3">
      <c r="A1077" s="505" t="s">
        <v>1803</v>
      </c>
      <c r="B1077" s="506" t="s">
        <v>1542</v>
      </c>
      <c r="C1077" s="506" t="s">
        <v>1543</v>
      </c>
      <c r="D1077" s="506" t="s">
        <v>1586</v>
      </c>
      <c r="E1077" s="506" t="s">
        <v>1587</v>
      </c>
      <c r="F1077" s="510">
        <v>1</v>
      </c>
      <c r="G1077" s="510">
        <v>549</v>
      </c>
      <c r="H1077" s="510"/>
      <c r="I1077" s="510">
        <v>549</v>
      </c>
      <c r="J1077" s="510"/>
      <c r="K1077" s="510"/>
      <c r="L1077" s="510"/>
      <c r="M1077" s="510"/>
      <c r="N1077" s="510"/>
      <c r="O1077" s="510"/>
      <c r="P1077" s="548"/>
      <c r="Q1077" s="511"/>
    </row>
    <row r="1078" spans="1:17" ht="14.4" customHeight="1" x14ac:dyDescent="0.3">
      <c r="A1078" s="505" t="s">
        <v>1803</v>
      </c>
      <c r="B1078" s="506" t="s">
        <v>1542</v>
      </c>
      <c r="C1078" s="506" t="s">
        <v>1543</v>
      </c>
      <c r="D1078" s="506" t="s">
        <v>1586</v>
      </c>
      <c r="E1078" s="506" t="s">
        <v>1588</v>
      </c>
      <c r="F1078" s="510"/>
      <c r="G1078" s="510"/>
      <c r="H1078" s="510"/>
      <c r="I1078" s="510"/>
      <c r="J1078" s="510"/>
      <c r="K1078" s="510"/>
      <c r="L1078" s="510"/>
      <c r="M1078" s="510"/>
      <c r="N1078" s="510">
        <v>1</v>
      </c>
      <c r="O1078" s="510">
        <v>550</v>
      </c>
      <c r="P1078" s="548"/>
      <c r="Q1078" s="511">
        <v>550</v>
      </c>
    </row>
    <row r="1079" spans="1:17" ht="14.4" customHeight="1" x14ac:dyDescent="0.3">
      <c r="A1079" s="505" t="s">
        <v>1803</v>
      </c>
      <c r="B1079" s="506" t="s">
        <v>1542</v>
      </c>
      <c r="C1079" s="506" t="s">
        <v>1543</v>
      </c>
      <c r="D1079" s="506" t="s">
        <v>1589</v>
      </c>
      <c r="E1079" s="506" t="s">
        <v>1591</v>
      </c>
      <c r="F1079" s="510"/>
      <c r="G1079" s="510"/>
      <c r="H1079" s="510"/>
      <c r="I1079" s="510"/>
      <c r="J1079" s="510"/>
      <c r="K1079" s="510"/>
      <c r="L1079" s="510"/>
      <c r="M1079" s="510"/>
      <c r="N1079" s="510">
        <v>1</v>
      </c>
      <c r="O1079" s="510">
        <v>655</v>
      </c>
      <c r="P1079" s="548"/>
      <c r="Q1079" s="511">
        <v>655</v>
      </c>
    </row>
    <row r="1080" spans="1:17" ht="14.4" customHeight="1" x14ac:dyDescent="0.3">
      <c r="A1080" s="505" t="s">
        <v>1803</v>
      </c>
      <c r="B1080" s="506" t="s">
        <v>1542</v>
      </c>
      <c r="C1080" s="506" t="s">
        <v>1543</v>
      </c>
      <c r="D1080" s="506" t="s">
        <v>1592</v>
      </c>
      <c r="E1080" s="506" t="s">
        <v>1593</v>
      </c>
      <c r="F1080" s="510"/>
      <c r="G1080" s="510"/>
      <c r="H1080" s="510"/>
      <c r="I1080" s="510"/>
      <c r="J1080" s="510"/>
      <c r="K1080" s="510"/>
      <c r="L1080" s="510"/>
      <c r="M1080" s="510"/>
      <c r="N1080" s="510">
        <v>1</v>
      </c>
      <c r="O1080" s="510">
        <v>655</v>
      </c>
      <c r="P1080" s="548"/>
      <c r="Q1080" s="511">
        <v>655</v>
      </c>
    </row>
    <row r="1081" spans="1:17" ht="14.4" customHeight="1" x14ac:dyDescent="0.3">
      <c r="A1081" s="505" t="s">
        <v>1803</v>
      </c>
      <c r="B1081" s="506" t="s">
        <v>1542</v>
      </c>
      <c r="C1081" s="506" t="s">
        <v>1543</v>
      </c>
      <c r="D1081" s="506" t="s">
        <v>1595</v>
      </c>
      <c r="E1081" s="506" t="s">
        <v>1596</v>
      </c>
      <c r="F1081" s="510"/>
      <c r="G1081" s="510"/>
      <c r="H1081" s="510"/>
      <c r="I1081" s="510"/>
      <c r="J1081" s="510"/>
      <c r="K1081" s="510"/>
      <c r="L1081" s="510"/>
      <c r="M1081" s="510"/>
      <c r="N1081" s="510">
        <v>1</v>
      </c>
      <c r="O1081" s="510">
        <v>679</v>
      </c>
      <c r="P1081" s="548"/>
      <c r="Q1081" s="511">
        <v>679</v>
      </c>
    </row>
    <row r="1082" spans="1:17" ht="14.4" customHeight="1" x14ac:dyDescent="0.3">
      <c r="A1082" s="505" t="s">
        <v>1803</v>
      </c>
      <c r="B1082" s="506" t="s">
        <v>1542</v>
      </c>
      <c r="C1082" s="506" t="s">
        <v>1543</v>
      </c>
      <c r="D1082" s="506" t="s">
        <v>1604</v>
      </c>
      <c r="E1082" s="506" t="s">
        <v>1605</v>
      </c>
      <c r="F1082" s="510"/>
      <c r="G1082" s="510"/>
      <c r="H1082" s="510"/>
      <c r="I1082" s="510"/>
      <c r="J1082" s="510"/>
      <c r="K1082" s="510"/>
      <c r="L1082" s="510"/>
      <c r="M1082" s="510"/>
      <c r="N1082" s="510">
        <v>1</v>
      </c>
      <c r="O1082" s="510">
        <v>350</v>
      </c>
      <c r="P1082" s="548"/>
      <c r="Q1082" s="511">
        <v>350</v>
      </c>
    </row>
    <row r="1083" spans="1:17" ht="14.4" customHeight="1" x14ac:dyDescent="0.3">
      <c r="A1083" s="505" t="s">
        <v>1803</v>
      </c>
      <c r="B1083" s="506" t="s">
        <v>1542</v>
      </c>
      <c r="C1083" s="506" t="s">
        <v>1543</v>
      </c>
      <c r="D1083" s="506" t="s">
        <v>1604</v>
      </c>
      <c r="E1083" s="506" t="s">
        <v>1606</v>
      </c>
      <c r="F1083" s="510">
        <v>1</v>
      </c>
      <c r="G1083" s="510">
        <v>349</v>
      </c>
      <c r="H1083" s="510">
        <v>1</v>
      </c>
      <c r="I1083" s="510">
        <v>349</v>
      </c>
      <c r="J1083" s="510">
        <v>1</v>
      </c>
      <c r="K1083" s="510">
        <v>349</v>
      </c>
      <c r="L1083" s="510">
        <v>1</v>
      </c>
      <c r="M1083" s="510">
        <v>349</v>
      </c>
      <c r="N1083" s="510"/>
      <c r="O1083" s="510"/>
      <c r="P1083" s="548"/>
      <c r="Q1083" s="511"/>
    </row>
    <row r="1084" spans="1:17" ht="14.4" customHeight="1" x14ac:dyDescent="0.3">
      <c r="A1084" s="505" t="s">
        <v>1803</v>
      </c>
      <c r="B1084" s="506" t="s">
        <v>1542</v>
      </c>
      <c r="C1084" s="506" t="s">
        <v>1543</v>
      </c>
      <c r="D1084" s="506" t="s">
        <v>1609</v>
      </c>
      <c r="E1084" s="506" t="s">
        <v>1610</v>
      </c>
      <c r="F1084" s="510"/>
      <c r="G1084" s="510"/>
      <c r="H1084" s="510"/>
      <c r="I1084" s="510"/>
      <c r="J1084" s="510">
        <v>2</v>
      </c>
      <c r="K1084" s="510">
        <v>1016</v>
      </c>
      <c r="L1084" s="510">
        <v>1</v>
      </c>
      <c r="M1084" s="510">
        <v>508</v>
      </c>
      <c r="N1084" s="510">
        <v>2</v>
      </c>
      <c r="O1084" s="510">
        <v>1018</v>
      </c>
      <c r="P1084" s="548">
        <v>1.0019685039370079</v>
      </c>
      <c r="Q1084" s="511">
        <v>509</v>
      </c>
    </row>
    <row r="1085" spans="1:17" ht="14.4" customHeight="1" x14ac:dyDescent="0.3">
      <c r="A1085" s="505" t="s">
        <v>1803</v>
      </c>
      <c r="B1085" s="506" t="s">
        <v>1542</v>
      </c>
      <c r="C1085" s="506" t="s">
        <v>1543</v>
      </c>
      <c r="D1085" s="506" t="s">
        <v>1615</v>
      </c>
      <c r="E1085" s="506" t="s">
        <v>1616</v>
      </c>
      <c r="F1085" s="510">
        <v>1</v>
      </c>
      <c r="G1085" s="510">
        <v>111</v>
      </c>
      <c r="H1085" s="510">
        <v>1</v>
      </c>
      <c r="I1085" s="510">
        <v>111</v>
      </c>
      <c r="J1085" s="510">
        <v>1</v>
      </c>
      <c r="K1085" s="510">
        <v>111</v>
      </c>
      <c r="L1085" s="510">
        <v>1</v>
      </c>
      <c r="M1085" s="510">
        <v>111</v>
      </c>
      <c r="N1085" s="510"/>
      <c r="O1085" s="510"/>
      <c r="P1085" s="548"/>
      <c r="Q1085" s="511"/>
    </row>
    <row r="1086" spans="1:17" ht="14.4" customHeight="1" x14ac:dyDescent="0.3">
      <c r="A1086" s="505" t="s">
        <v>1803</v>
      </c>
      <c r="B1086" s="506" t="s">
        <v>1542</v>
      </c>
      <c r="C1086" s="506" t="s">
        <v>1543</v>
      </c>
      <c r="D1086" s="506" t="s">
        <v>1619</v>
      </c>
      <c r="E1086" s="506" t="s">
        <v>1620</v>
      </c>
      <c r="F1086" s="510"/>
      <c r="G1086" s="510"/>
      <c r="H1086" s="510"/>
      <c r="I1086" s="510"/>
      <c r="J1086" s="510"/>
      <c r="K1086" s="510"/>
      <c r="L1086" s="510"/>
      <c r="M1086" s="510"/>
      <c r="N1086" s="510">
        <v>2</v>
      </c>
      <c r="O1086" s="510">
        <v>624</v>
      </c>
      <c r="P1086" s="548"/>
      <c r="Q1086" s="511">
        <v>312</v>
      </c>
    </row>
    <row r="1087" spans="1:17" ht="14.4" customHeight="1" x14ac:dyDescent="0.3">
      <c r="A1087" s="505" t="s">
        <v>1803</v>
      </c>
      <c r="B1087" s="506" t="s">
        <v>1542</v>
      </c>
      <c r="C1087" s="506" t="s">
        <v>1543</v>
      </c>
      <c r="D1087" s="506" t="s">
        <v>1625</v>
      </c>
      <c r="E1087" s="506" t="s">
        <v>1626</v>
      </c>
      <c r="F1087" s="510">
        <v>1</v>
      </c>
      <c r="G1087" s="510">
        <v>17</v>
      </c>
      <c r="H1087" s="510">
        <v>1</v>
      </c>
      <c r="I1087" s="510">
        <v>17</v>
      </c>
      <c r="J1087" s="510">
        <v>1</v>
      </c>
      <c r="K1087" s="510">
        <v>17</v>
      </c>
      <c r="L1087" s="510">
        <v>1</v>
      </c>
      <c r="M1087" s="510">
        <v>17</v>
      </c>
      <c r="N1087" s="510"/>
      <c r="O1087" s="510"/>
      <c r="P1087" s="548"/>
      <c r="Q1087" s="511"/>
    </row>
    <row r="1088" spans="1:17" ht="14.4" customHeight="1" x14ac:dyDescent="0.3">
      <c r="A1088" s="505" t="s">
        <v>1803</v>
      </c>
      <c r="B1088" s="506" t="s">
        <v>1542</v>
      </c>
      <c r="C1088" s="506" t="s">
        <v>1543</v>
      </c>
      <c r="D1088" s="506" t="s">
        <v>1630</v>
      </c>
      <c r="E1088" s="506" t="s">
        <v>1631</v>
      </c>
      <c r="F1088" s="510"/>
      <c r="G1088" s="510"/>
      <c r="H1088" s="510"/>
      <c r="I1088" s="510"/>
      <c r="J1088" s="510">
        <v>4</v>
      </c>
      <c r="K1088" s="510">
        <v>1400</v>
      </c>
      <c r="L1088" s="510">
        <v>1</v>
      </c>
      <c r="M1088" s="510">
        <v>350</v>
      </c>
      <c r="N1088" s="510">
        <v>4</v>
      </c>
      <c r="O1088" s="510">
        <v>1400</v>
      </c>
      <c r="P1088" s="548">
        <v>1</v>
      </c>
      <c r="Q1088" s="511">
        <v>350</v>
      </c>
    </row>
    <row r="1089" spans="1:17" ht="14.4" customHeight="1" x14ac:dyDescent="0.3">
      <c r="A1089" s="505" t="s">
        <v>1803</v>
      </c>
      <c r="B1089" s="506" t="s">
        <v>1542</v>
      </c>
      <c r="C1089" s="506" t="s">
        <v>1543</v>
      </c>
      <c r="D1089" s="506" t="s">
        <v>1641</v>
      </c>
      <c r="E1089" s="506" t="s">
        <v>1642</v>
      </c>
      <c r="F1089" s="510"/>
      <c r="G1089" s="510"/>
      <c r="H1089" s="510"/>
      <c r="I1089" s="510"/>
      <c r="J1089" s="510"/>
      <c r="K1089" s="510"/>
      <c r="L1089" s="510"/>
      <c r="M1089" s="510"/>
      <c r="N1089" s="510">
        <v>1</v>
      </c>
      <c r="O1089" s="510">
        <v>210</v>
      </c>
      <c r="P1089" s="548"/>
      <c r="Q1089" s="511">
        <v>210</v>
      </c>
    </row>
    <row r="1090" spans="1:17" ht="14.4" customHeight="1" x14ac:dyDescent="0.3">
      <c r="A1090" s="505" t="s">
        <v>1803</v>
      </c>
      <c r="B1090" s="506" t="s">
        <v>1542</v>
      </c>
      <c r="C1090" s="506" t="s">
        <v>1543</v>
      </c>
      <c r="D1090" s="506" t="s">
        <v>1641</v>
      </c>
      <c r="E1090" s="506" t="s">
        <v>1643</v>
      </c>
      <c r="F1090" s="510">
        <v>2</v>
      </c>
      <c r="G1090" s="510">
        <v>418</v>
      </c>
      <c r="H1090" s="510">
        <v>2</v>
      </c>
      <c r="I1090" s="510">
        <v>209</v>
      </c>
      <c r="J1090" s="510">
        <v>1</v>
      </c>
      <c r="K1090" s="510">
        <v>209</v>
      </c>
      <c r="L1090" s="510">
        <v>1</v>
      </c>
      <c r="M1090" s="510">
        <v>209</v>
      </c>
      <c r="N1090" s="510"/>
      <c r="O1090" s="510"/>
      <c r="P1090" s="548"/>
      <c r="Q1090" s="511"/>
    </row>
    <row r="1091" spans="1:17" ht="14.4" customHeight="1" x14ac:dyDescent="0.3">
      <c r="A1091" s="505" t="s">
        <v>1803</v>
      </c>
      <c r="B1091" s="506" t="s">
        <v>1542</v>
      </c>
      <c r="C1091" s="506" t="s">
        <v>1543</v>
      </c>
      <c r="D1091" s="506" t="s">
        <v>1647</v>
      </c>
      <c r="E1091" s="506" t="s">
        <v>1648</v>
      </c>
      <c r="F1091" s="510">
        <v>1</v>
      </c>
      <c r="G1091" s="510">
        <v>5022</v>
      </c>
      <c r="H1091" s="510">
        <v>0.49990045789368903</v>
      </c>
      <c r="I1091" s="510">
        <v>5022</v>
      </c>
      <c r="J1091" s="510">
        <v>2</v>
      </c>
      <c r="K1091" s="510">
        <v>10046</v>
      </c>
      <c r="L1091" s="510">
        <v>1</v>
      </c>
      <c r="M1091" s="510">
        <v>5023</v>
      </c>
      <c r="N1091" s="510">
        <v>1</v>
      </c>
      <c r="O1091" s="510">
        <v>5024</v>
      </c>
      <c r="P1091" s="548">
        <v>0.50009954210631102</v>
      </c>
      <c r="Q1091" s="511">
        <v>5024</v>
      </c>
    </row>
    <row r="1092" spans="1:17" ht="14.4" customHeight="1" x14ac:dyDescent="0.3">
      <c r="A1092" s="505" t="s">
        <v>1803</v>
      </c>
      <c r="B1092" s="506" t="s">
        <v>1542</v>
      </c>
      <c r="C1092" s="506" t="s">
        <v>1543</v>
      </c>
      <c r="D1092" s="506" t="s">
        <v>1650</v>
      </c>
      <c r="E1092" s="506" t="s">
        <v>1651</v>
      </c>
      <c r="F1092" s="510"/>
      <c r="G1092" s="510"/>
      <c r="H1092" s="510"/>
      <c r="I1092" s="510"/>
      <c r="J1092" s="510"/>
      <c r="K1092" s="510"/>
      <c r="L1092" s="510"/>
      <c r="M1092" s="510"/>
      <c r="N1092" s="510">
        <v>1</v>
      </c>
      <c r="O1092" s="510">
        <v>171</v>
      </c>
      <c r="P1092" s="548"/>
      <c r="Q1092" s="511">
        <v>171</v>
      </c>
    </row>
    <row r="1093" spans="1:17" ht="14.4" customHeight="1" x14ac:dyDescent="0.3">
      <c r="A1093" s="505" t="s">
        <v>1803</v>
      </c>
      <c r="B1093" s="506" t="s">
        <v>1542</v>
      </c>
      <c r="C1093" s="506" t="s">
        <v>1543</v>
      </c>
      <c r="D1093" s="506" t="s">
        <v>1659</v>
      </c>
      <c r="E1093" s="506" t="s">
        <v>1660</v>
      </c>
      <c r="F1093" s="510"/>
      <c r="G1093" s="510"/>
      <c r="H1093" s="510"/>
      <c r="I1093" s="510"/>
      <c r="J1093" s="510"/>
      <c r="K1093" s="510"/>
      <c r="L1093" s="510"/>
      <c r="M1093" s="510"/>
      <c r="N1093" s="510">
        <v>1</v>
      </c>
      <c r="O1093" s="510">
        <v>350</v>
      </c>
      <c r="P1093" s="548"/>
      <c r="Q1093" s="511">
        <v>350</v>
      </c>
    </row>
    <row r="1094" spans="1:17" ht="14.4" customHeight="1" x14ac:dyDescent="0.3">
      <c r="A1094" s="505" t="s">
        <v>1803</v>
      </c>
      <c r="B1094" s="506" t="s">
        <v>1542</v>
      </c>
      <c r="C1094" s="506" t="s">
        <v>1543</v>
      </c>
      <c r="D1094" s="506" t="s">
        <v>1662</v>
      </c>
      <c r="E1094" s="506" t="s">
        <v>1663</v>
      </c>
      <c r="F1094" s="510"/>
      <c r="G1094" s="510"/>
      <c r="H1094" s="510"/>
      <c r="I1094" s="510"/>
      <c r="J1094" s="510"/>
      <c r="K1094" s="510"/>
      <c r="L1094" s="510"/>
      <c r="M1094" s="510"/>
      <c r="N1094" s="510">
        <v>1</v>
      </c>
      <c r="O1094" s="510">
        <v>174</v>
      </c>
      <c r="P1094" s="548"/>
      <c r="Q1094" s="511">
        <v>174</v>
      </c>
    </row>
    <row r="1095" spans="1:17" ht="14.4" customHeight="1" x14ac:dyDescent="0.3">
      <c r="A1095" s="505" t="s">
        <v>1803</v>
      </c>
      <c r="B1095" s="506" t="s">
        <v>1542</v>
      </c>
      <c r="C1095" s="506" t="s">
        <v>1543</v>
      </c>
      <c r="D1095" s="506" t="s">
        <v>1665</v>
      </c>
      <c r="E1095" s="506" t="s">
        <v>1666</v>
      </c>
      <c r="F1095" s="510"/>
      <c r="G1095" s="510"/>
      <c r="H1095" s="510"/>
      <c r="I1095" s="510"/>
      <c r="J1095" s="510">
        <v>16</v>
      </c>
      <c r="K1095" s="510">
        <v>6416</v>
      </c>
      <c r="L1095" s="510">
        <v>1</v>
      </c>
      <c r="M1095" s="510">
        <v>401</v>
      </c>
      <c r="N1095" s="510">
        <v>4</v>
      </c>
      <c r="O1095" s="510">
        <v>1604</v>
      </c>
      <c r="P1095" s="548">
        <v>0.25</v>
      </c>
      <c r="Q1095" s="511">
        <v>401</v>
      </c>
    </row>
    <row r="1096" spans="1:17" ht="14.4" customHeight="1" x14ac:dyDescent="0.3">
      <c r="A1096" s="505" t="s">
        <v>1803</v>
      </c>
      <c r="B1096" s="506" t="s">
        <v>1542</v>
      </c>
      <c r="C1096" s="506" t="s">
        <v>1543</v>
      </c>
      <c r="D1096" s="506" t="s">
        <v>1667</v>
      </c>
      <c r="E1096" s="506" t="s">
        <v>1669</v>
      </c>
      <c r="F1096" s="510"/>
      <c r="G1096" s="510"/>
      <c r="H1096" s="510"/>
      <c r="I1096" s="510"/>
      <c r="J1096" s="510"/>
      <c r="K1096" s="510"/>
      <c r="L1096" s="510"/>
      <c r="M1096" s="510"/>
      <c r="N1096" s="510">
        <v>1</v>
      </c>
      <c r="O1096" s="510">
        <v>655</v>
      </c>
      <c r="P1096" s="548"/>
      <c r="Q1096" s="511">
        <v>655</v>
      </c>
    </row>
    <row r="1097" spans="1:17" ht="14.4" customHeight="1" x14ac:dyDescent="0.3">
      <c r="A1097" s="505" t="s">
        <v>1803</v>
      </c>
      <c r="B1097" s="506" t="s">
        <v>1542</v>
      </c>
      <c r="C1097" s="506" t="s">
        <v>1543</v>
      </c>
      <c r="D1097" s="506" t="s">
        <v>1670</v>
      </c>
      <c r="E1097" s="506" t="s">
        <v>1671</v>
      </c>
      <c r="F1097" s="510"/>
      <c r="G1097" s="510"/>
      <c r="H1097" s="510"/>
      <c r="I1097" s="510"/>
      <c r="J1097" s="510"/>
      <c r="K1097" s="510"/>
      <c r="L1097" s="510"/>
      <c r="M1097" s="510"/>
      <c r="N1097" s="510">
        <v>1</v>
      </c>
      <c r="O1097" s="510">
        <v>655</v>
      </c>
      <c r="P1097" s="548"/>
      <c r="Q1097" s="511">
        <v>655</v>
      </c>
    </row>
    <row r="1098" spans="1:17" ht="14.4" customHeight="1" x14ac:dyDescent="0.3">
      <c r="A1098" s="505" t="s">
        <v>1803</v>
      </c>
      <c r="B1098" s="506" t="s">
        <v>1542</v>
      </c>
      <c r="C1098" s="506" t="s">
        <v>1543</v>
      </c>
      <c r="D1098" s="506" t="s">
        <v>1679</v>
      </c>
      <c r="E1098" s="506" t="s">
        <v>1681</v>
      </c>
      <c r="F1098" s="510"/>
      <c r="G1098" s="510"/>
      <c r="H1098" s="510"/>
      <c r="I1098" s="510"/>
      <c r="J1098" s="510"/>
      <c r="K1098" s="510"/>
      <c r="L1098" s="510"/>
      <c r="M1098" s="510"/>
      <c r="N1098" s="510">
        <v>1</v>
      </c>
      <c r="O1098" s="510">
        <v>679</v>
      </c>
      <c r="P1098" s="548"/>
      <c r="Q1098" s="511">
        <v>679</v>
      </c>
    </row>
    <row r="1099" spans="1:17" ht="14.4" customHeight="1" x14ac:dyDescent="0.3">
      <c r="A1099" s="505" t="s">
        <v>1803</v>
      </c>
      <c r="B1099" s="506" t="s">
        <v>1542</v>
      </c>
      <c r="C1099" s="506" t="s">
        <v>1543</v>
      </c>
      <c r="D1099" s="506" t="s">
        <v>1682</v>
      </c>
      <c r="E1099" s="506" t="s">
        <v>1683</v>
      </c>
      <c r="F1099" s="510"/>
      <c r="G1099" s="510"/>
      <c r="H1099" s="510"/>
      <c r="I1099" s="510"/>
      <c r="J1099" s="510"/>
      <c r="K1099" s="510"/>
      <c r="L1099" s="510"/>
      <c r="M1099" s="510"/>
      <c r="N1099" s="510">
        <v>1</v>
      </c>
      <c r="O1099" s="510">
        <v>478</v>
      </c>
      <c r="P1099" s="548"/>
      <c r="Q1099" s="511">
        <v>478</v>
      </c>
    </row>
    <row r="1100" spans="1:17" ht="14.4" customHeight="1" x14ac:dyDescent="0.3">
      <c r="A1100" s="505" t="s">
        <v>1803</v>
      </c>
      <c r="B1100" s="506" t="s">
        <v>1542</v>
      </c>
      <c r="C1100" s="506" t="s">
        <v>1543</v>
      </c>
      <c r="D1100" s="506" t="s">
        <v>1698</v>
      </c>
      <c r="E1100" s="506" t="s">
        <v>1699</v>
      </c>
      <c r="F1100" s="510"/>
      <c r="G1100" s="510"/>
      <c r="H1100" s="510"/>
      <c r="I1100" s="510"/>
      <c r="J1100" s="510">
        <v>4</v>
      </c>
      <c r="K1100" s="510">
        <v>2296</v>
      </c>
      <c r="L1100" s="510">
        <v>1</v>
      </c>
      <c r="M1100" s="510">
        <v>574</v>
      </c>
      <c r="N1100" s="510">
        <v>1</v>
      </c>
      <c r="O1100" s="510">
        <v>574</v>
      </c>
      <c r="P1100" s="548">
        <v>0.25</v>
      </c>
      <c r="Q1100" s="511">
        <v>574</v>
      </c>
    </row>
    <row r="1101" spans="1:17" ht="14.4" customHeight="1" x14ac:dyDescent="0.3">
      <c r="A1101" s="505" t="s">
        <v>1803</v>
      </c>
      <c r="B1101" s="506" t="s">
        <v>1542</v>
      </c>
      <c r="C1101" s="506" t="s">
        <v>1543</v>
      </c>
      <c r="D1101" s="506" t="s">
        <v>1709</v>
      </c>
      <c r="E1101" s="506" t="s">
        <v>1710</v>
      </c>
      <c r="F1101" s="510"/>
      <c r="G1101" s="510"/>
      <c r="H1101" s="510"/>
      <c r="I1101" s="510"/>
      <c r="J1101" s="510"/>
      <c r="K1101" s="510"/>
      <c r="L1101" s="510"/>
      <c r="M1101" s="510"/>
      <c r="N1101" s="510">
        <v>1</v>
      </c>
      <c r="O1101" s="510">
        <v>1400</v>
      </c>
      <c r="P1101" s="548"/>
      <c r="Q1101" s="511">
        <v>1400</v>
      </c>
    </row>
    <row r="1102" spans="1:17" ht="14.4" customHeight="1" x14ac:dyDescent="0.3">
      <c r="A1102" s="505" t="s">
        <v>1803</v>
      </c>
      <c r="B1102" s="506" t="s">
        <v>1542</v>
      </c>
      <c r="C1102" s="506" t="s">
        <v>1543</v>
      </c>
      <c r="D1102" s="506" t="s">
        <v>1712</v>
      </c>
      <c r="E1102" s="506" t="s">
        <v>1713</v>
      </c>
      <c r="F1102" s="510">
        <v>1</v>
      </c>
      <c r="G1102" s="510">
        <v>1022</v>
      </c>
      <c r="H1102" s="510">
        <v>1</v>
      </c>
      <c r="I1102" s="510">
        <v>1022</v>
      </c>
      <c r="J1102" s="510">
        <v>1</v>
      </c>
      <c r="K1102" s="510">
        <v>1022</v>
      </c>
      <c r="L1102" s="510">
        <v>1</v>
      </c>
      <c r="M1102" s="510">
        <v>1022</v>
      </c>
      <c r="N1102" s="510"/>
      <c r="O1102" s="510"/>
      <c r="P1102" s="548"/>
      <c r="Q1102" s="511"/>
    </row>
    <row r="1103" spans="1:17" ht="14.4" customHeight="1" x14ac:dyDescent="0.3">
      <c r="A1103" s="505" t="s">
        <v>1804</v>
      </c>
      <c r="B1103" s="506" t="s">
        <v>1542</v>
      </c>
      <c r="C1103" s="506" t="s">
        <v>1543</v>
      </c>
      <c r="D1103" s="506" t="s">
        <v>1544</v>
      </c>
      <c r="E1103" s="506" t="s">
        <v>1545</v>
      </c>
      <c r="F1103" s="510"/>
      <c r="G1103" s="510"/>
      <c r="H1103" s="510"/>
      <c r="I1103" s="510"/>
      <c r="J1103" s="510">
        <v>1</v>
      </c>
      <c r="K1103" s="510">
        <v>1483</v>
      </c>
      <c r="L1103" s="510">
        <v>1</v>
      </c>
      <c r="M1103" s="510">
        <v>1483</v>
      </c>
      <c r="N1103" s="510"/>
      <c r="O1103" s="510"/>
      <c r="P1103" s="548"/>
      <c r="Q1103" s="511"/>
    </row>
    <row r="1104" spans="1:17" ht="14.4" customHeight="1" x14ac:dyDescent="0.3">
      <c r="A1104" s="505" t="s">
        <v>1804</v>
      </c>
      <c r="B1104" s="506" t="s">
        <v>1542</v>
      </c>
      <c r="C1104" s="506" t="s">
        <v>1543</v>
      </c>
      <c r="D1104" s="506" t="s">
        <v>1570</v>
      </c>
      <c r="E1104" s="506" t="s">
        <v>1572</v>
      </c>
      <c r="F1104" s="510">
        <v>2</v>
      </c>
      <c r="G1104" s="510">
        <v>336</v>
      </c>
      <c r="H1104" s="510"/>
      <c r="I1104" s="510">
        <v>168</v>
      </c>
      <c r="J1104" s="510"/>
      <c r="K1104" s="510"/>
      <c r="L1104" s="510"/>
      <c r="M1104" s="510"/>
      <c r="N1104" s="510"/>
      <c r="O1104" s="510"/>
      <c r="P1104" s="548"/>
      <c r="Q1104" s="511"/>
    </row>
    <row r="1105" spans="1:17" ht="14.4" customHeight="1" x14ac:dyDescent="0.3">
      <c r="A1105" s="505" t="s">
        <v>1804</v>
      </c>
      <c r="B1105" s="506" t="s">
        <v>1542</v>
      </c>
      <c r="C1105" s="506" t="s">
        <v>1543</v>
      </c>
      <c r="D1105" s="506" t="s">
        <v>1573</v>
      </c>
      <c r="E1105" s="506" t="s">
        <v>1575</v>
      </c>
      <c r="F1105" s="510">
        <v>2</v>
      </c>
      <c r="G1105" s="510">
        <v>348</v>
      </c>
      <c r="H1105" s="510"/>
      <c r="I1105" s="510">
        <v>174</v>
      </c>
      <c r="J1105" s="510"/>
      <c r="K1105" s="510"/>
      <c r="L1105" s="510"/>
      <c r="M1105" s="510"/>
      <c r="N1105" s="510"/>
      <c r="O1105" s="510"/>
      <c r="P1105" s="548"/>
      <c r="Q1105" s="511"/>
    </row>
    <row r="1106" spans="1:17" ht="14.4" customHeight="1" x14ac:dyDescent="0.3">
      <c r="A1106" s="505" t="s">
        <v>1804</v>
      </c>
      <c r="B1106" s="506" t="s">
        <v>1542</v>
      </c>
      <c r="C1106" s="506" t="s">
        <v>1543</v>
      </c>
      <c r="D1106" s="506" t="s">
        <v>1630</v>
      </c>
      <c r="E1106" s="506" t="s">
        <v>1631</v>
      </c>
      <c r="F1106" s="510">
        <v>6</v>
      </c>
      <c r="G1106" s="510">
        <v>2100</v>
      </c>
      <c r="H1106" s="510"/>
      <c r="I1106" s="510">
        <v>350</v>
      </c>
      <c r="J1106" s="510"/>
      <c r="K1106" s="510"/>
      <c r="L1106" s="510"/>
      <c r="M1106" s="510"/>
      <c r="N1106" s="510"/>
      <c r="O1106" s="510"/>
      <c r="P1106" s="548"/>
      <c r="Q1106" s="511"/>
    </row>
    <row r="1107" spans="1:17" ht="14.4" customHeight="1" x14ac:dyDescent="0.3">
      <c r="A1107" s="505" t="s">
        <v>1804</v>
      </c>
      <c r="B1107" s="506" t="s">
        <v>1542</v>
      </c>
      <c r="C1107" s="506" t="s">
        <v>1543</v>
      </c>
      <c r="D1107" s="506" t="s">
        <v>1644</v>
      </c>
      <c r="E1107" s="506" t="s">
        <v>1646</v>
      </c>
      <c r="F1107" s="510">
        <v>1</v>
      </c>
      <c r="G1107" s="510">
        <v>40</v>
      </c>
      <c r="H1107" s="510"/>
      <c r="I1107" s="510">
        <v>40</v>
      </c>
      <c r="J1107" s="510"/>
      <c r="K1107" s="510"/>
      <c r="L1107" s="510"/>
      <c r="M1107" s="510"/>
      <c r="N1107" s="510"/>
      <c r="O1107" s="510"/>
      <c r="P1107" s="548"/>
      <c r="Q1107" s="511"/>
    </row>
    <row r="1108" spans="1:17" ht="14.4" customHeight="1" x14ac:dyDescent="0.3">
      <c r="A1108" s="505" t="s">
        <v>1804</v>
      </c>
      <c r="B1108" s="506" t="s">
        <v>1542</v>
      </c>
      <c r="C1108" s="506" t="s">
        <v>1543</v>
      </c>
      <c r="D1108" s="506" t="s">
        <v>1650</v>
      </c>
      <c r="E1108" s="506" t="s">
        <v>1652</v>
      </c>
      <c r="F1108" s="510">
        <v>2</v>
      </c>
      <c r="G1108" s="510">
        <v>342</v>
      </c>
      <c r="H1108" s="510"/>
      <c r="I1108" s="510">
        <v>171</v>
      </c>
      <c r="J1108" s="510"/>
      <c r="K1108" s="510"/>
      <c r="L1108" s="510"/>
      <c r="M1108" s="510"/>
      <c r="N1108" s="510"/>
      <c r="O1108" s="510"/>
      <c r="P1108" s="548"/>
      <c r="Q1108" s="511"/>
    </row>
    <row r="1109" spans="1:17" ht="14.4" customHeight="1" x14ac:dyDescent="0.3">
      <c r="A1109" s="505" t="s">
        <v>1804</v>
      </c>
      <c r="B1109" s="506" t="s">
        <v>1542</v>
      </c>
      <c r="C1109" s="506" t="s">
        <v>1543</v>
      </c>
      <c r="D1109" s="506" t="s">
        <v>1659</v>
      </c>
      <c r="E1109" s="506" t="s">
        <v>1661</v>
      </c>
      <c r="F1109" s="510">
        <v>1</v>
      </c>
      <c r="G1109" s="510">
        <v>350</v>
      </c>
      <c r="H1109" s="510"/>
      <c r="I1109" s="510">
        <v>350</v>
      </c>
      <c r="J1109" s="510"/>
      <c r="K1109" s="510"/>
      <c r="L1109" s="510"/>
      <c r="M1109" s="510"/>
      <c r="N1109" s="510"/>
      <c r="O1109" s="510"/>
      <c r="P1109" s="548"/>
      <c r="Q1109" s="511"/>
    </row>
    <row r="1110" spans="1:17" ht="14.4" customHeight="1" x14ac:dyDescent="0.3">
      <c r="A1110" s="505" t="s">
        <v>1804</v>
      </c>
      <c r="B1110" s="506" t="s">
        <v>1542</v>
      </c>
      <c r="C1110" s="506" t="s">
        <v>1543</v>
      </c>
      <c r="D1110" s="506" t="s">
        <v>1662</v>
      </c>
      <c r="E1110" s="506" t="s">
        <v>1664</v>
      </c>
      <c r="F1110" s="510">
        <v>2</v>
      </c>
      <c r="G1110" s="510">
        <v>348</v>
      </c>
      <c r="H1110" s="510"/>
      <c r="I1110" s="510">
        <v>174</v>
      </c>
      <c r="J1110" s="510"/>
      <c r="K1110" s="510"/>
      <c r="L1110" s="510"/>
      <c r="M1110" s="510"/>
      <c r="N1110" s="510"/>
      <c r="O1110" s="510"/>
      <c r="P1110" s="548"/>
      <c r="Q1110" s="511"/>
    </row>
    <row r="1111" spans="1:17" ht="14.4" customHeight="1" x14ac:dyDescent="0.3">
      <c r="A1111" s="505" t="s">
        <v>1804</v>
      </c>
      <c r="B1111" s="506" t="s">
        <v>1542</v>
      </c>
      <c r="C1111" s="506" t="s">
        <v>1543</v>
      </c>
      <c r="D1111" s="506" t="s">
        <v>1693</v>
      </c>
      <c r="E1111" s="506" t="s">
        <v>1695</v>
      </c>
      <c r="F1111" s="510">
        <v>2</v>
      </c>
      <c r="G1111" s="510">
        <v>336</v>
      </c>
      <c r="H1111" s="510"/>
      <c r="I1111" s="510">
        <v>168</v>
      </c>
      <c r="J1111" s="510"/>
      <c r="K1111" s="510"/>
      <c r="L1111" s="510"/>
      <c r="M1111" s="510"/>
      <c r="N1111" s="510"/>
      <c r="O1111" s="510"/>
      <c r="P1111" s="548"/>
      <c r="Q1111" s="511"/>
    </row>
    <row r="1112" spans="1:17" ht="14.4" customHeight="1" x14ac:dyDescent="0.3">
      <c r="A1112" s="505" t="s">
        <v>1805</v>
      </c>
      <c r="B1112" s="506" t="s">
        <v>1542</v>
      </c>
      <c r="C1112" s="506" t="s">
        <v>1543</v>
      </c>
      <c r="D1112" s="506" t="s">
        <v>1549</v>
      </c>
      <c r="E1112" s="506" t="s">
        <v>1550</v>
      </c>
      <c r="F1112" s="510"/>
      <c r="G1112" s="510"/>
      <c r="H1112" s="510"/>
      <c r="I1112" s="510"/>
      <c r="J1112" s="510"/>
      <c r="K1112" s="510"/>
      <c r="L1112" s="510"/>
      <c r="M1112" s="510"/>
      <c r="N1112" s="510">
        <v>1</v>
      </c>
      <c r="O1112" s="510">
        <v>658</v>
      </c>
      <c r="P1112" s="548"/>
      <c r="Q1112" s="511">
        <v>658</v>
      </c>
    </row>
    <row r="1113" spans="1:17" ht="14.4" customHeight="1" x14ac:dyDescent="0.3">
      <c r="A1113" s="505" t="s">
        <v>1805</v>
      </c>
      <c r="B1113" s="506" t="s">
        <v>1542</v>
      </c>
      <c r="C1113" s="506" t="s">
        <v>1543</v>
      </c>
      <c r="D1113" s="506" t="s">
        <v>1576</v>
      </c>
      <c r="E1113" s="506" t="s">
        <v>1577</v>
      </c>
      <c r="F1113" s="510"/>
      <c r="G1113" s="510"/>
      <c r="H1113" s="510"/>
      <c r="I1113" s="510"/>
      <c r="J1113" s="510"/>
      <c r="K1113" s="510"/>
      <c r="L1113" s="510"/>
      <c r="M1113" s="510"/>
      <c r="N1113" s="510">
        <v>2</v>
      </c>
      <c r="O1113" s="510">
        <v>704</v>
      </c>
      <c r="P1113" s="548"/>
      <c r="Q1113" s="511">
        <v>352</v>
      </c>
    </row>
    <row r="1114" spans="1:17" ht="14.4" customHeight="1" x14ac:dyDescent="0.3">
      <c r="A1114" s="505" t="s">
        <v>1805</v>
      </c>
      <c r="B1114" s="506" t="s">
        <v>1542</v>
      </c>
      <c r="C1114" s="506" t="s">
        <v>1543</v>
      </c>
      <c r="D1114" s="506" t="s">
        <v>1576</v>
      </c>
      <c r="E1114" s="506" t="s">
        <v>1578</v>
      </c>
      <c r="F1114" s="510"/>
      <c r="G1114" s="510"/>
      <c r="H1114" s="510"/>
      <c r="I1114" s="510"/>
      <c r="J1114" s="510"/>
      <c r="K1114" s="510"/>
      <c r="L1114" s="510"/>
      <c r="M1114" s="510"/>
      <c r="N1114" s="510">
        <v>1</v>
      </c>
      <c r="O1114" s="510">
        <v>352</v>
      </c>
      <c r="P1114" s="548"/>
      <c r="Q1114" s="511">
        <v>352</v>
      </c>
    </row>
    <row r="1115" spans="1:17" ht="14.4" customHeight="1" x14ac:dyDescent="0.3">
      <c r="A1115" s="505" t="s">
        <v>1805</v>
      </c>
      <c r="B1115" s="506" t="s">
        <v>1542</v>
      </c>
      <c r="C1115" s="506" t="s">
        <v>1543</v>
      </c>
      <c r="D1115" s="506" t="s">
        <v>1586</v>
      </c>
      <c r="E1115" s="506" t="s">
        <v>1587</v>
      </c>
      <c r="F1115" s="510"/>
      <c r="G1115" s="510"/>
      <c r="H1115" s="510"/>
      <c r="I1115" s="510"/>
      <c r="J1115" s="510"/>
      <c r="K1115" s="510"/>
      <c r="L1115" s="510"/>
      <c r="M1115" s="510"/>
      <c r="N1115" s="510">
        <v>2</v>
      </c>
      <c r="O1115" s="510">
        <v>1100</v>
      </c>
      <c r="P1115" s="548"/>
      <c r="Q1115" s="511">
        <v>550</v>
      </c>
    </row>
    <row r="1116" spans="1:17" ht="14.4" customHeight="1" x14ac:dyDescent="0.3">
      <c r="A1116" s="505" t="s">
        <v>1805</v>
      </c>
      <c r="B1116" s="506" t="s">
        <v>1542</v>
      </c>
      <c r="C1116" s="506" t="s">
        <v>1543</v>
      </c>
      <c r="D1116" s="506" t="s">
        <v>1586</v>
      </c>
      <c r="E1116" s="506" t="s">
        <v>1588</v>
      </c>
      <c r="F1116" s="510"/>
      <c r="G1116" s="510"/>
      <c r="H1116" s="510"/>
      <c r="I1116" s="510"/>
      <c r="J1116" s="510"/>
      <c r="K1116" s="510"/>
      <c r="L1116" s="510"/>
      <c r="M1116" s="510"/>
      <c r="N1116" s="510">
        <v>1</v>
      </c>
      <c r="O1116" s="510">
        <v>550</v>
      </c>
      <c r="P1116" s="548"/>
      <c r="Q1116" s="511">
        <v>550</v>
      </c>
    </row>
    <row r="1117" spans="1:17" ht="14.4" customHeight="1" x14ac:dyDescent="0.3">
      <c r="A1117" s="505" t="s">
        <v>1805</v>
      </c>
      <c r="B1117" s="506" t="s">
        <v>1542</v>
      </c>
      <c r="C1117" s="506" t="s">
        <v>1543</v>
      </c>
      <c r="D1117" s="506" t="s">
        <v>1604</v>
      </c>
      <c r="E1117" s="506" t="s">
        <v>1605</v>
      </c>
      <c r="F1117" s="510"/>
      <c r="G1117" s="510"/>
      <c r="H1117" s="510"/>
      <c r="I1117" s="510"/>
      <c r="J1117" s="510"/>
      <c r="K1117" s="510"/>
      <c r="L1117" s="510"/>
      <c r="M1117" s="510"/>
      <c r="N1117" s="510">
        <v>1</v>
      </c>
      <c r="O1117" s="510">
        <v>350</v>
      </c>
      <c r="P1117" s="548"/>
      <c r="Q1117" s="511">
        <v>350</v>
      </c>
    </row>
    <row r="1118" spans="1:17" ht="14.4" customHeight="1" x14ac:dyDescent="0.3">
      <c r="A1118" s="505" t="s">
        <v>1805</v>
      </c>
      <c r="B1118" s="506" t="s">
        <v>1542</v>
      </c>
      <c r="C1118" s="506" t="s">
        <v>1543</v>
      </c>
      <c r="D1118" s="506" t="s">
        <v>1604</v>
      </c>
      <c r="E1118" s="506" t="s">
        <v>1606</v>
      </c>
      <c r="F1118" s="510"/>
      <c r="G1118" s="510"/>
      <c r="H1118" s="510"/>
      <c r="I1118" s="510"/>
      <c r="J1118" s="510"/>
      <c r="K1118" s="510"/>
      <c r="L1118" s="510"/>
      <c r="M1118" s="510"/>
      <c r="N1118" s="510">
        <v>2</v>
      </c>
      <c r="O1118" s="510">
        <v>700</v>
      </c>
      <c r="P1118" s="548"/>
      <c r="Q1118" s="511">
        <v>350</v>
      </c>
    </row>
    <row r="1119" spans="1:17" ht="14.4" customHeight="1" x14ac:dyDescent="0.3">
      <c r="A1119" s="505" t="s">
        <v>1805</v>
      </c>
      <c r="B1119" s="506" t="s">
        <v>1542</v>
      </c>
      <c r="C1119" s="506" t="s">
        <v>1543</v>
      </c>
      <c r="D1119" s="506" t="s">
        <v>1607</v>
      </c>
      <c r="E1119" s="506" t="s">
        <v>1608</v>
      </c>
      <c r="F1119" s="510"/>
      <c r="G1119" s="510"/>
      <c r="H1119" s="510"/>
      <c r="I1119" s="510"/>
      <c r="J1119" s="510"/>
      <c r="K1119" s="510"/>
      <c r="L1119" s="510"/>
      <c r="M1119" s="510"/>
      <c r="N1119" s="510">
        <v>1</v>
      </c>
      <c r="O1119" s="510">
        <v>222</v>
      </c>
      <c r="P1119" s="548"/>
      <c r="Q1119" s="511">
        <v>222</v>
      </c>
    </row>
    <row r="1120" spans="1:17" ht="14.4" customHeight="1" x14ac:dyDescent="0.3">
      <c r="A1120" s="505" t="s">
        <v>1805</v>
      </c>
      <c r="B1120" s="506" t="s">
        <v>1542</v>
      </c>
      <c r="C1120" s="506" t="s">
        <v>1543</v>
      </c>
      <c r="D1120" s="506" t="s">
        <v>1615</v>
      </c>
      <c r="E1120" s="506" t="s">
        <v>1616</v>
      </c>
      <c r="F1120" s="510"/>
      <c r="G1120" s="510"/>
      <c r="H1120" s="510"/>
      <c r="I1120" s="510"/>
      <c r="J1120" s="510"/>
      <c r="K1120" s="510"/>
      <c r="L1120" s="510"/>
      <c r="M1120" s="510"/>
      <c r="N1120" s="510">
        <v>3</v>
      </c>
      <c r="O1120" s="510">
        <v>333</v>
      </c>
      <c r="P1120" s="548"/>
      <c r="Q1120" s="511">
        <v>111</v>
      </c>
    </row>
    <row r="1121" spans="1:17" ht="14.4" customHeight="1" x14ac:dyDescent="0.3">
      <c r="A1121" s="505" t="s">
        <v>1805</v>
      </c>
      <c r="B1121" s="506" t="s">
        <v>1542</v>
      </c>
      <c r="C1121" s="506" t="s">
        <v>1543</v>
      </c>
      <c r="D1121" s="506" t="s">
        <v>1619</v>
      </c>
      <c r="E1121" s="506" t="s">
        <v>1620</v>
      </c>
      <c r="F1121" s="510"/>
      <c r="G1121" s="510"/>
      <c r="H1121" s="510"/>
      <c r="I1121" s="510"/>
      <c r="J1121" s="510"/>
      <c r="K1121" s="510"/>
      <c r="L1121" s="510"/>
      <c r="M1121" s="510"/>
      <c r="N1121" s="510">
        <v>1</v>
      </c>
      <c r="O1121" s="510">
        <v>312</v>
      </c>
      <c r="P1121" s="548"/>
      <c r="Q1121" s="511">
        <v>312</v>
      </c>
    </row>
    <row r="1122" spans="1:17" ht="14.4" customHeight="1" x14ac:dyDescent="0.3">
      <c r="A1122" s="505" t="s">
        <v>1805</v>
      </c>
      <c r="B1122" s="506" t="s">
        <v>1542</v>
      </c>
      <c r="C1122" s="506" t="s">
        <v>1543</v>
      </c>
      <c r="D1122" s="506" t="s">
        <v>1641</v>
      </c>
      <c r="E1122" s="506" t="s">
        <v>1642</v>
      </c>
      <c r="F1122" s="510"/>
      <c r="G1122" s="510"/>
      <c r="H1122" s="510"/>
      <c r="I1122" s="510"/>
      <c r="J1122" s="510"/>
      <c r="K1122" s="510"/>
      <c r="L1122" s="510"/>
      <c r="M1122" s="510"/>
      <c r="N1122" s="510">
        <v>1</v>
      </c>
      <c r="O1122" s="510">
        <v>210</v>
      </c>
      <c r="P1122" s="548"/>
      <c r="Q1122" s="511">
        <v>210</v>
      </c>
    </row>
    <row r="1123" spans="1:17" ht="14.4" customHeight="1" x14ac:dyDescent="0.3">
      <c r="A1123" s="505" t="s">
        <v>1805</v>
      </c>
      <c r="B1123" s="506" t="s">
        <v>1542</v>
      </c>
      <c r="C1123" s="506" t="s">
        <v>1543</v>
      </c>
      <c r="D1123" s="506" t="s">
        <v>1644</v>
      </c>
      <c r="E1123" s="506" t="s">
        <v>1645</v>
      </c>
      <c r="F1123" s="510"/>
      <c r="G1123" s="510"/>
      <c r="H1123" s="510"/>
      <c r="I1123" s="510"/>
      <c r="J1123" s="510"/>
      <c r="K1123" s="510"/>
      <c r="L1123" s="510"/>
      <c r="M1123" s="510"/>
      <c r="N1123" s="510">
        <v>2</v>
      </c>
      <c r="O1123" s="510">
        <v>80</v>
      </c>
      <c r="P1123" s="548"/>
      <c r="Q1123" s="511">
        <v>40</v>
      </c>
    </row>
    <row r="1124" spans="1:17" ht="14.4" customHeight="1" x14ac:dyDescent="0.3">
      <c r="A1124" s="505" t="s">
        <v>1806</v>
      </c>
      <c r="B1124" s="506" t="s">
        <v>1542</v>
      </c>
      <c r="C1124" s="506" t="s">
        <v>1543</v>
      </c>
      <c r="D1124" s="506" t="s">
        <v>1544</v>
      </c>
      <c r="E1124" s="506" t="s">
        <v>1545</v>
      </c>
      <c r="F1124" s="510">
        <v>2</v>
      </c>
      <c r="G1124" s="510">
        <v>2374</v>
      </c>
      <c r="H1124" s="510">
        <v>0.40020229265003371</v>
      </c>
      <c r="I1124" s="510">
        <v>1187</v>
      </c>
      <c r="J1124" s="510">
        <v>4</v>
      </c>
      <c r="K1124" s="510">
        <v>5932</v>
      </c>
      <c r="L1124" s="510">
        <v>1</v>
      </c>
      <c r="M1124" s="510">
        <v>1483</v>
      </c>
      <c r="N1124" s="510">
        <v>2</v>
      </c>
      <c r="O1124" s="510">
        <v>2966</v>
      </c>
      <c r="P1124" s="548">
        <v>0.5</v>
      </c>
      <c r="Q1124" s="511">
        <v>1483</v>
      </c>
    </row>
    <row r="1125" spans="1:17" ht="14.4" customHeight="1" x14ac:dyDescent="0.3">
      <c r="A1125" s="505" t="s">
        <v>1806</v>
      </c>
      <c r="B1125" s="506" t="s">
        <v>1542</v>
      </c>
      <c r="C1125" s="506" t="s">
        <v>1543</v>
      </c>
      <c r="D1125" s="506" t="s">
        <v>1549</v>
      </c>
      <c r="E1125" s="506" t="s">
        <v>1551</v>
      </c>
      <c r="F1125" s="510"/>
      <c r="G1125" s="510"/>
      <c r="H1125" s="510"/>
      <c r="I1125" s="510"/>
      <c r="J1125" s="510">
        <v>1</v>
      </c>
      <c r="K1125" s="510">
        <v>658</v>
      </c>
      <c r="L1125" s="510">
        <v>1</v>
      </c>
      <c r="M1125" s="510">
        <v>658</v>
      </c>
      <c r="N1125" s="510"/>
      <c r="O1125" s="510"/>
      <c r="P1125" s="548"/>
      <c r="Q1125" s="511"/>
    </row>
    <row r="1126" spans="1:17" ht="14.4" customHeight="1" x14ac:dyDescent="0.3">
      <c r="A1126" s="505" t="s">
        <v>1806</v>
      </c>
      <c r="B1126" s="506" t="s">
        <v>1542</v>
      </c>
      <c r="C1126" s="506" t="s">
        <v>1543</v>
      </c>
      <c r="D1126" s="506" t="s">
        <v>1564</v>
      </c>
      <c r="E1126" s="506" t="s">
        <v>1566</v>
      </c>
      <c r="F1126" s="510"/>
      <c r="G1126" s="510"/>
      <c r="H1126" s="510"/>
      <c r="I1126" s="510"/>
      <c r="J1126" s="510"/>
      <c r="K1126" s="510"/>
      <c r="L1126" s="510"/>
      <c r="M1126" s="510"/>
      <c r="N1126" s="510">
        <v>1</v>
      </c>
      <c r="O1126" s="510">
        <v>814</v>
      </c>
      <c r="P1126" s="548"/>
      <c r="Q1126" s="511">
        <v>814</v>
      </c>
    </row>
    <row r="1127" spans="1:17" ht="14.4" customHeight="1" x14ac:dyDescent="0.3">
      <c r="A1127" s="505" t="s">
        <v>1806</v>
      </c>
      <c r="B1127" s="506" t="s">
        <v>1542</v>
      </c>
      <c r="C1127" s="506" t="s">
        <v>1543</v>
      </c>
      <c r="D1127" s="506" t="s">
        <v>1567</v>
      </c>
      <c r="E1127" s="506" t="s">
        <v>1569</v>
      </c>
      <c r="F1127" s="510"/>
      <c r="G1127" s="510"/>
      <c r="H1127" s="510"/>
      <c r="I1127" s="510"/>
      <c r="J1127" s="510"/>
      <c r="K1127" s="510"/>
      <c r="L1127" s="510"/>
      <c r="M1127" s="510"/>
      <c r="N1127" s="510">
        <v>1</v>
      </c>
      <c r="O1127" s="510">
        <v>814</v>
      </c>
      <c r="P1127" s="548"/>
      <c r="Q1127" s="511">
        <v>814</v>
      </c>
    </row>
    <row r="1128" spans="1:17" ht="14.4" customHeight="1" x14ac:dyDescent="0.3">
      <c r="A1128" s="505" t="s">
        <v>1806</v>
      </c>
      <c r="B1128" s="506" t="s">
        <v>1542</v>
      </c>
      <c r="C1128" s="506" t="s">
        <v>1543</v>
      </c>
      <c r="D1128" s="506" t="s">
        <v>1570</v>
      </c>
      <c r="E1128" s="506" t="s">
        <v>1572</v>
      </c>
      <c r="F1128" s="510">
        <v>1</v>
      </c>
      <c r="G1128" s="510">
        <v>168</v>
      </c>
      <c r="H1128" s="510"/>
      <c r="I1128" s="510">
        <v>168</v>
      </c>
      <c r="J1128" s="510"/>
      <c r="K1128" s="510"/>
      <c r="L1128" s="510"/>
      <c r="M1128" s="510"/>
      <c r="N1128" s="510">
        <v>1</v>
      </c>
      <c r="O1128" s="510">
        <v>168</v>
      </c>
      <c r="P1128" s="548"/>
      <c r="Q1128" s="511">
        <v>168</v>
      </c>
    </row>
    <row r="1129" spans="1:17" ht="14.4" customHeight="1" x14ac:dyDescent="0.3">
      <c r="A1129" s="505" t="s">
        <v>1806</v>
      </c>
      <c r="B1129" s="506" t="s">
        <v>1542</v>
      </c>
      <c r="C1129" s="506" t="s">
        <v>1543</v>
      </c>
      <c r="D1129" s="506" t="s">
        <v>1573</v>
      </c>
      <c r="E1129" s="506" t="s">
        <v>1574</v>
      </c>
      <c r="F1129" s="510"/>
      <c r="G1129" s="510"/>
      <c r="H1129" s="510"/>
      <c r="I1129" s="510"/>
      <c r="J1129" s="510"/>
      <c r="K1129" s="510"/>
      <c r="L1129" s="510"/>
      <c r="M1129" s="510"/>
      <c r="N1129" s="510">
        <v>2</v>
      </c>
      <c r="O1129" s="510">
        <v>348</v>
      </c>
      <c r="P1129" s="548"/>
      <c r="Q1129" s="511">
        <v>174</v>
      </c>
    </row>
    <row r="1130" spans="1:17" ht="14.4" customHeight="1" x14ac:dyDescent="0.3">
      <c r="A1130" s="505" t="s">
        <v>1806</v>
      </c>
      <c r="B1130" s="506" t="s">
        <v>1542</v>
      </c>
      <c r="C1130" s="506" t="s">
        <v>1543</v>
      </c>
      <c r="D1130" s="506" t="s">
        <v>1576</v>
      </c>
      <c r="E1130" s="506" t="s">
        <v>1578</v>
      </c>
      <c r="F1130" s="510"/>
      <c r="G1130" s="510"/>
      <c r="H1130" s="510"/>
      <c r="I1130" s="510"/>
      <c r="J1130" s="510"/>
      <c r="K1130" s="510"/>
      <c r="L1130" s="510"/>
      <c r="M1130" s="510"/>
      <c r="N1130" s="510">
        <v>3</v>
      </c>
      <c r="O1130" s="510">
        <v>1056</v>
      </c>
      <c r="P1130" s="548"/>
      <c r="Q1130" s="511">
        <v>352</v>
      </c>
    </row>
    <row r="1131" spans="1:17" ht="14.4" customHeight="1" x14ac:dyDescent="0.3">
      <c r="A1131" s="505" t="s">
        <v>1806</v>
      </c>
      <c r="B1131" s="506" t="s">
        <v>1542</v>
      </c>
      <c r="C1131" s="506" t="s">
        <v>1543</v>
      </c>
      <c r="D1131" s="506" t="s">
        <v>1579</v>
      </c>
      <c r="E1131" s="506" t="s">
        <v>1581</v>
      </c>
      <c r="F1131" s="510"/>
      <c r="G1131" s="510"/>
      <c r="H1131" s="510"/>
      <c r="I1131" s="510"/>
      <c r="J1131" s="510"/>
      <c r="K1131" s="510"/>
      <c r="L1131" s="510"/>
      <c r="M1131" s="510"/>
      <c r="N1131" s="510">
        <v>1</v>
      </c>
      <c r="O1131" s="510">
        <v>190</v>
      </c>
      <c r="P1131" s="548"/>
      <c r="Q1131" s="511">
        <v>190</v>
      </c>
    </row>
    <row r="1132" spans="1:17" ht="14.4" customHeight="1" x14ac:dyDescent="0.3">
      <c r="A1132" s="505" t="s">
        <v>1806</v>
      </c>
      <c r="B1132" s="506" t="s">
        <v>1542</v>
      </c>
      <c r="C1132" s="506" t="s">
        <v>1543</v>
      </c>
      <c r="D1132" s="506" t="s">
        <v>1586</v>
      </c>
      <c r="E1132" s="506" t="s">
        <v>1587</v>
      </c>
      <c r="F1132" s="510"/>
      <c r="G1132" s="510"/>
      <c r="H1132" s="510"/>
      <c r="I1132" s="510"/>
      <c r="J1132" s="510"/>
      <c r="K1132" s="510"/>
      <c r="L1132" s="510"/>
      <c r="M1132" s="510"/>
      <c r="N1132" s="510">
        <v>2</v>
      </c>
      <c r="O1132" s="510">
        <v>1100</v>
      </c>
      <c r="P1132" s="548"/>
      <c r="Q1132" s="511">
        <v>550</v>
      </c>
    </row>
    <row r="1133" spans="1:17" ht="14.4" customHeight="1" x14ac:dyDescent="0.3">
      <c r="A1133" s="505" t="s">
        <v>1806</v>
      </c>
      <c r="B1133" s="506" t="s">
        <v>1542</v>
      </c>
      <c r="C1133" s="506" t="s">
        <v>1543</v>
      </c>
      <c r="D1133" s="506" t="s">
        <v>1586</v>
      </c>
      <c r="E1133" s="506" t="s">
        <v>1588</v>
      </c>
      <c r="F1133" s="510">
        <v>1</v>
      </c>
      <c r="G1133" s="510">
        <v>549</v>
      </c>
      <c r="H1133" s="510"/>
      <c r="I1133" s="510">
        <v>549</v>
      </c>
      <c r="J1133" s="510"/>
      <c r="K1133" s="510"/>
      <c r="L1133" s="510"/>
      <c r="M1133" s="510"/>
      <c r="N1133" s="510"/>
      <c r="O1133" s="510"/>
      <c r="P1133" s="548"/>
      <c r="Q1133" s="511"/>
    </row>
    <row r="1134" spans="1:17" ht="14.4" customHeight="1" x14ac:dyDescent="0.3">
      <c r="A1134" s="505" t="s">
        <v>1806</v>
      </c>
      <c r="B1134" s="506" t="s">
        <v>1542</v>
      </c>
      <c r="C1134" s="506" t="s">
        <v>1543</v>
      </c>
      <c r="D1134" s="506" t="s">
        <v>1589</v>
      </c>
      <c r="E1134" s="506" t="s">
        <v>1590</v>
      </c>
      <c r="F1134" s="510"/>
      <c r="G1134" s="510"/>
      <c r="H1134" s="510"/>
      <c r="I1134" s="510"/>
      <c r="J1134" s="510"/>
      <c r="K1134" s="510"/>
      <c r="L1134" s="510"/>
      <c r="M1134" s="510"/>
      <c r="N1134" s="510">
        <v>2</v>
      </c>
      <c r="O1134" s="510">
        <v>1310</v>
      </c>
      <c r="P1134" s="548"/>
      <c r="Q1134" s="511">
        <v>655</v>
      </c>
    </row>
    <row r="1135" spans="1:17" ht="14.4" customHeight="1" x14ac:dyDescent="0.3">
      <c r="A1135" s="505" t="s">
        <v>1806</v>
      </c>
      <c r="B1135" s="506" t="s">
        <v>1542</v>
      </c>
      <c r="C1135" s="506" t="s">
        <v>1543</v>
      </c>
      <c r="D1135" s="506" t="s">
        <v>1592</v>
      </c>
      <c r="E1135" s="506" t="s">
        <v>1594</v>
      </c>
      <c r="F1135" s="510"/>
      <c r="G1135" s="510"/>
      <c r="H1135" s="510"/>
      <c r="I1135" s="510"/>
      <c r="J1135" s="510"/>
      <c r="K1135" s="510"/>
      <c r="L1135" s="510"/>
      <c r="M1135" s="510"/>
      <c r="N1135" s="510">
        <v>2</v>
      </c>
      <c r="O1135" s="510">
        <v>1310</v>
      </c>
      <c r="P1135" s="548"/>
      <c r="Q1135" s="511">
        <v>655</v>
      </c>
    </row>
    <row r="1136" spans="1:17" ht="14.4" customHeight="1" x14ac:dyDescent="0.3">
      <c r="A1136" s="505" t="s">
        <v>1806</v>
      </c>
      <c r="B1136" s="506" t="s">
        <v>1542</v>
      </c>
      <c r="C1136" s="506" t="s">
        <v>1543</v>
      </c>
      <c r="D1136" s="506" t="s">
        <v>1595</v>
      </c>
      <c r="E1136" s="506" t="s">
        <v>1596</v>
      </c>
      <c r="F1136" s="510">
        <v>1</v>
      </c>
      <c r="G1136" s="510">
        <v>678</v>
      </c>
      <c r="H1136" s="510"/>
      <c r="I1136" s="510">
        <v>678</v>
      </c>
      <c r="J1136" s="510"/>
      <c r="K1136" s="510"/>
      <c r="L1136" s="510"/>
      <c r="M1136" s="510"/>
      <c r="N1136" s="510"/>
      <c r="O1136" s="510"/>
      <c r="P1136" s="548"/>
      <c r="Q1136" s="511"/>
    </row>
    <row r="1137" spans="1:17" ht="14.4" customHeight="1" x14ac:dyDescent="0.3">
      <c r="A1137" s="505" t="s">
        <v>1806</v>
      </c>
      <c r="B1137" s="506" t="s">
        <v>1542</v>
      </c>
      <c r="C1137" s="506" t="s">
        <v>1543</v>
      </c>
      <c r="D1137" s="506" t="s">
        <v>1598</v>
      </c>
      <c r="E1137" s="506" t="s">
        <v>1599</v>
      </c>
      <c r="F1137" s="510"/>
      <c r="G1137" s="510"/>
      <c r="H1137" s="510"/>
      <c r="I1137" s="510"/>
      <c r="J1137" s="510"/>
      <c r="K1137" s="510"/>
      <c r="L1137" s="510"/>
      <c r="M1137" s="510"/>
      <c r="N1137" s="510">
        <v>2</v>
      </c>
      <c r="O1137" s="510">
        <v>1028</v>
      </c>
      <c r="P1137" s="548"/>
      <c r="Q1137" s="511">
        <v>514</v>
      </c>
    </row>
    <row r="1138" spans="1:17" ht="14.4" customHeight="1" x14ac:dyDescent="0.3">
      <c r="A1138" s="505" t="s">
        <v>1806</v>
      </c>
      <c r="B1138" s="506" t="s">
        <v>1542</v>
      </c>
      <c r="C1138" s="506" t="s">
        <v>1543</v>
      </c>
      <c r="D1138" s="506" t="s">
        <v>1598</v>
      </c>
      <c r="E1138" s="506" t="s">
        <v>1600</v>
      </c>
      <c r="F1138" s="510">
        <v>1</v>
      </c>
      <c r="G1138" s="510">
        <v>513</v>
      </c>
      <c r="H1138" s="510"/>
      <c r="I1138" s="510">
        <v>513</v>
      </c>
      <c r="J1138" s="510"/>
      <c r="K1138" s="510"/>
      <c r="L1138" s="510"/>
      <c r="M1138" s="510"/>
      <c r="N1138" s="510"/>
      <c r="O1138" s="510"/>
      <c r="P1138" s="548"/>
      <c r="Q1138" s="511"/>
    </row>
    <row r="1139" spans="1:17" ht="14.4" customHeight="1" x14ac:dyDescent="0.3">
      <c r="A1139" s="505" t="s">
        <v>1806</v>
      </c>
      <c r="B1139" s="506" t="s">
        <v>1542</v>
      </c>
      <c r="C1139" s="506" t="s">
        <v>1543</v>
      </c>
      <c r="D1139" s="506" t="s">
        <v>1601</v>
      </c>
      <c r="E1139" s="506" t="s">
        <v>1602</v>
      </c>
      <c r="F1139" s="510">
        <v>1</v>
      </c>
      <c r="G1139" s="510">
        <v>423</v>
      </c>
      <c r="H1139" s="510"/>
      <c r="I1139" s="510">
        <v>423</v>
      </c>
      <c r="J1139" s="510"/>
      <c r="K1139" s="510"/>
      <c r="L1139" s="510"/>
      <c r="M1139" s="510"/>
      <c r="N1139" s="510"/>
      <c r="O1139" s="510"/>
      <c r="P1139" s="548"/>
      <c r="Q1139" s="511"/>
    </row>
    <row r="1140" spans="1:17" ht="14.4" customHeight="1" x14ac:dyDescent="0.3">
      <c r="A1140" s="505" t="s">
        <v>1806</v>
      </c>
      <c r="B1140" s="506" t="s">
        <v>1542</v>
      </c>
      <c r="C1140" s="506" t="s">
        <v>1543</v>
      </c>
      <c r="D1140" s="506" t="s">
        <v>1601</v>
      </c>
      <c r="E1140" s="506" t="s">
        <v>1603</v>
      </c>
      <c r="F1140" s="510"/>
      <c r="G1140" s="510"/>
      <c r="H1140" s="510"/>
      <c r="I1140" s="510"/>
      <c r="J1140" s="510"/>
      <c r="K1140" s="510"/>
      <c r="L1140" s="510"/>
      <c r="M1140" s="510"/>
      <c r="N1140" s="510">
        <v>2</v>
      </c>
      <c r="O1140" s="510">
        <v>848</v>
      </c>
      <c r="P1140" s="548"/>
      <c r="Q1140" s="511">
        <v>424</v>
      </c>
    </row>
    <row r="1141" spans="1:17" ht="14.4" customHeight="1" x14ac:dyDescent="0.3">
      <c r="A1141" s="505" t="s">
        <v>1806</v>
      </c>
      <c r="B1141" s="506" t="s">
        <v>1542</v>
      </c>
      <c r="C1141" s="506" t="s">
        <v>1543</v>
      </c>
      <c r="D1141" s="506" t="s">
        <v>1604</v>
      </c>
      <c r="E1141" s="506" t="s">
        <v>1605</v>
      </c>
      <c r="F1141" s="510">
        <v>2</v>
      </c>
      <c r="G1141" s="510">
        <v>698</v>
      </c>
      <c r="H1141" s="510"/>
      <c r="I1141" s="510">
        <v>349</v>
      </c>
      <c r="J1141" s="510"/>
      <c r="K1141" s="510"/>
      <c r="L1141" s="510"/>
      <c r="M1141" s="510"/>
      <c r="N1141" s="510"/>
      <c r="O1141" s="510"/>
      <c r="P1141" s="548"/>
      <c r="Q1141" s="511"/>
    </row>
    <row r="1142" spans="1:17" ht="14.4" customHeight="1" x14ac:dyDescent="0.3">
      <c r="A1142" s="505" t="s">
        <v>1806</v>
      </c>
      <c r="B1142" s="506" t="s">
        <v>1542</v>
      </c>
      <c r="C1142" s="506" t="s">
        <v>1543</v>
      </c>
      <c r="D1142" s="506" t="s">
        <v>1604</v>
      </c>
      <c r="E1142" s="506" t="s">
        <v>1606</v>
      </c>
      <c r="F1142" s="510"/>
      <c r="G1142" s="510"/>
      <c r="H1142" s="510"/>
      <c r="I1142" s="510"/>
      <c r="J1142" s="510"/>
      <c r="K1142" s="510"/>
      <c r="L1142" s="510"/>
      <c r="M1142" s="510"/>
      <c r="N1142" s="510">
        <v>2</v>
      </c>
      <c r="O1142" s="510">
        <v>700</v>
      </c>
      <c r="P1142" s="548"/>
      <c r="Q1142" s="511">
        <v>350</v>
      </c>
    </row>
    <row r="1143" spans="1:17" ht="14.4" customHeight="1" x14ac:dyDescent="0.3">
      <c r="A1143" s="505" t="s">
        <v>1806</v>
      </c>
      <c r="B1143" s="506" t="s">
        <v>1542</v>
      </c>
      <c r="C1143" s="506" t="s">
        <v>1543</v>
      </c>
      <c r="D1143" s="506" t="s">
        <v>1607</v>
      </c>
      <c r="E1143" s="506" t="s">
        <v>1608</v>
      </c>
      <c r="F1143" s="510"/>
      <c r="G1143" s="510"/>
      <c r="H1143" s="510"/>
      <c r="I1143" s="510"/>
      <c r="J1143" s="510">
        <v>1</v>
      </c>
      <c r="K1143" s="510">
        <v>221</v>
      </c>
      <c r="L1143" s="510">
        <v>1</v>
      </c>
      <c r="M1143" s="510">
        <v>221</v>
      </c>
      <c r="N1143" s="510"/>
      <c r="O1143" s="510"/>
      <c r="P1143" s="548"/>
      <c r="Q1143" s="511"/>
    </row>
    <row r="1144" spans="1:17" ht="14.4" customHeight="1" x14ac:dyDescent="0.3">
      <c r="A1144" s="505" t="s">
        <v>1806</v>
      </c>
      <c r="B1144" s="506" t="s">
        <v>1542</v>
      </c>
      <c r="C1144" s="506" t="s">
        <v>1543</v>
      </c>
      <c r="D1144" s="506" t="s">
        <v>1613</v>
      </c>
      <c r="E1144" s="506" t="s">
        <v>1614</v>
      </c>
      <c r="F1144" s="510"/>
      <c r="G1144" s="510"/>
      <c r="H1144" s="510"/>
      <c r="I1144" s="510"/>
      <c r="J1144" s="510"/>
      <c r="K1144" s="510"/>
      <c r="L1144" s="510"/>
      <c r="M1144" s="510"/>
      <c r="N1144" s="510">
        <v>1</v>
      </c>
      <c r="O1144" s="510">
        <v>239</v>
      </c>
      <c r="P1144" s="548"/>
      <c r="Q1144" s="511">
        <v>239</v>
      </c>
    </row>
    <row r="1145" spans="1:17" ht="14.4" customHeight="1" x14ac:dyDescent="0.3">
      <c r="A1145" s="505" t="s">
        <v>1806</v>
      </c>
      <c r="B1145" s="506" t="s">
        <v>1542</v>
      </c>
      <c r="C1145" s="506" t="s">
        <v>1543</v>
      </c>
      <c r="D1145" s="506" t="s">
        <v>1615</v>
      </c>
      <c r="E1145" s="506" t="s">
        <v>1616</v>
      </c>
      <c r="F1145" s="510">
        <v>1</v>
      </c>
      <c r="G1145" s="510">
        <v>111</v>
      </c>
      <c r="H1145" s="510"/>
      <c r="I1145" s="510">
        <v>111</v>
      </c>
      <c r="J1145" s="510"/>
      <c r="K1145" s="510"/>
      <c r="L1145" s="510"/>
      <c r="M1145" s="510"/>
      <c r="N1145" s="510">
        <v>2</v>
      </c>
      <c r="O1145" s="510">
        <v>222</v>
      </c>
      <c r="P1145" s="548"/>
      <c r="Q1145" s="511">
        <v>111</v>
      </c>
    </row>
    <row r="1146" spans="1:17" ht="14.4" customHeight="1" x14ac:dyDescent="0.3">
      <c r="A1146" s="505" t="s">
        <v>1806</v>
      </c>
      <c r="B1146" s="506" t="s">
        <v>1542</v>
      </c>
      <c r="C1146" s="506" t="s">
        <v>1543</v>
      </c>
      <c r="D1146" s="506" t="s">
        <v>1619</v>
      </c>
      <c r="E1146" s="506" t="s">
        <v>1621</v>
      </c>
      <c r="F1146" s="510"/>
      <c r="G1146" s="510"/>
      <c r="H1146" s="510"/>
      <c r="I1146" s="510"/>
      <c r="J1146" s="510"/>
      <c r="K1146" s="510"/>
      <c r="L1146" s="510"/>
      <c r="M1146" s="510"/>
      <c r="N1146" s="510">
        <v>4</v>
      </c>
      <c r="O1146" s="510">
        <v>1248</v>
      </c>
      <c r="P1146" s="548"/>
      <c r="Q1146" s="511">
        <v>312</v>
      </c>
    </row>
    <row r="1147" spans="1:17" ht="14.4" customHeight="1" x14ac:dyDescent="0.3">
      <c r="A1147" s="505" t="s">
        <v>1806</v>
      </c>
      <c r="B1147" s="506" t="s">
        <v>1542</v>
      </c>
      <c r="C1147" s="506" t="s">
        <v>1543</v>
      </c>
      <c r="D1147" s="506" t="s">
        <v>1625</v>
      </c>
      <c r="E1147" s="506" t="s">
        <v>1627</v>
      </c>
      <c r="F1147" s="510">
        <v>1</v>
      </c>
      <c r="G1147" s="510">
        <v>17</v>
      </c>
      <c r="H1147" s="510"/>
      <c r="I1147" s="510">
        <v>17</v>
      </c>
      <c r="J1147" s="510"/>
      <c r="K1147" s="510"/>
      <c r="L1147" s="510"/>
      <c r="M1147" s="510"/>
      <c r="N1147" s="510"/>
      <c r="O1147" s="510"/>
      <c r="P1147" s="548"/>
      <c r="Q1147" s="511"/>
    </row>
    <row r="1148" spans="1:17" ht="14.4" customHeight="1" x14ac:dyDescent="0.3">
      <c r="A1148" s="505" t="s">
        <v>1806</v>
      </c>
      <c r="B1148" s="506" t="s">
        <v>1542</v>
      </c>
      <c r="C1148" s="506" t="s">
        <v>1543</v>
      </c>
      <c r="D1148" s="506" t="s">
        <v>1639</v>
      </c>
      <c r="E1148" s="506" t="s">
        <v>1640</v>
      </c>
      <c r="F1148" s="510"/>
      <c r="G1148" s="510"/>
      <c r="H1148" s="510"/>
      <c r="I1148" s="510"/>
      <c r="J1148" s="510"/>
      <c r="K1148" s="510"/>
      <c r="L1148" s="510"/>
      <c r="M1148" s="510"/>
      <c r="N1148" s="510">
        <v>1</v>
      </c>
      <c r="O1148" s="510">
        <v>295</v>
      </c>
      <c r="P1148" s="548"/>
      <c r="Q1148" s="511">
        <v>295</v>
      </c>
    </row>
    <row r="1149" spans="1:17" ht="14.4" customHeight="1" x14ac:dyDescent="0.3">
      <c r="A1149" s="505" t="s">
        <v>1806</v>
      </c>
      <c r="B1149" s="506" t="s">
        <v>1542</v>
      </c>
      <c r="C1149" s="506" t="s">
        <v>1543</v>
      </c>
      <c r="D1149" s="506" t="s">
        <v>1641</v>
      </c>
      <c r="E1149" s="506" t="s">
        <v>1642</v>
      </c>
      <c r="F1149" s="510">
        <v>2</v>
      </c>
      <c r="G1149" s="510">
        <v>418</v>
      </c>
      <c r="H1149" s="510"/>
      <c r="I1149" s="510">
        <v>209</v>
      </c>
      <c r="J1149" s="510"/>
      <c r="K1149" s="510"/>
      <c r="L1149" s="510"/>
      <c r="M1149" s="510"/>
      <c r="N1149" s="510"/>
      <c r="O1149" s="510"/>
      <c r="P1149" s="548"/>
      <c r="Q1149" s="511"/>
    </row>
    <row r="1150" spans="1:17" ht="14.4" customHeight="1" x14ac:dyDescent="0.3">
      <c r="A1150" s="505" t="s">
        <v>1806</v>
      </c>
      <c r="B1150" s="506" t="s">
        <v>1542</v>
      </c>
      <c r="C1150" s="506" t="s">
        <v>1543</v>
      </c>
      <c r="D1150" s="506" t="s">
        <v>1641</v>
      </c>
      <c r="E1150" s="506" t="s">
        <v>1643</v>
      </c>
      <c r="F1150" s="510"/>
      <c r="G1150" s="510"/>
      <c r="H1150" s="510"/>
      <c r="I1150" s="510"/>
      <c r="J1150" s="510"/>
      <c r="K1150" s="510"/>
      <c r="L1150" s="510"/>
      <c r="M1150" s="510"/>
      <c r="N1150" s="510">
        <v>4</v>
      </c>
      <c r="O1150" s="510">
        <v>840</v>
      </c>
      <c r="P1150" s="548"/>
      <c r="Q1150" s="511">
        <v>210</v>
      </c>
    </row>
    <row r="1151" spans="1:17" ht="14.4" customHeight="1" x14ac:dyDescent="0.3">
      <c r="A1151" s="505" t="s">
        <v>1806</v>
      </c>
      <c r="B1151" s="506" t="s">
        <v>1542</v>
      </c>
      <c r="C1151" s="506" t="s">
        <v>1543</v>
      </c>
      <c r="D1151" s="506" t="s">
        <v>1644</v>
      </c>
      <c r="E1151" s="506" t="s">
        <v>1645</v>
      </c>
      <c r="F1151" s="510"/>
      <c r="G1151" s="510"/>
      <c r="H1151" s="510"/>
      <c r="I1151" s="510"/>
      <c r="J1151" s="510"/>
      <c r="K1151" s="510"/>
      <c r="L1151" s="510"/>
      <c r="M1151" s="510"/>
      <c r="N1151" s="510">
        <v>3</v>
      </c>
      <c r="O1151" s="510">
        <v>119</v>
      </c>
      <c r="P1151" s="548"/>
      <c r="Q1151" s="511">
        <v>39.666666666666664</v>
      </c>
    </row>
    <row r="1152" spans="1:17" ht="14.4" customHeight="1" x14ac:dyDescent="0.3">
      <c r="A1152" s="505" t="s">
        <v>1806</v>
      </c>
      <c r="B1152" s="506" t="s">
        <v>1542</v>
      </c>
      <c r="C1152" s="506" t="s">
        <v>1543</v>
      </c>
      <c r="D1152" s="506" t="s">
        <v>1644</v>
      </c>
      <c r="E1152" s="506" t="s">
        <v>1646</v>
      </c>
      <c r="F1152" s="510">
        <v>1</v>
      </c>
      <c r="G1152" s="510">
        <v>40</v>
      </c>
      <c r="H1152" s="510"/>
      <c r="I1152" s="510">
        <v>40</v>
      </c>
      <c r="J1152" s="510"/>
      <c r="K1152" s="510"/>
      <c r="L1152" s="510"/>
      <c r="M1152" s="510"/>
      <c r="N1152" s="510"/>
      <c r="O1152" s="510"/>
      <c r="P1152" s="548"/>
      <c r="Q1152" s="511"/>
    </row>
    <row r="1153" spans="1:17" ht="14.4" customHeight="1" x14ac:dyDescent="0.3">
      <c r="A1153" s="505" t="s">
        <v>1806</v>
      </c>
      <c r="B1153" s="506" t="s">
        <v>1542</v>
      </c>
      <c r="C1153" s="506" t="s">
        <v>1543</v>
      </c>
      <c r="D1153" s="506" t="s">
        <v>1647</v>
      </c>
      <c r="E1153" s="506" t="s">
        <v>1648</v>
      </c>
      <c r="F1153" s="510"/>
      <c r="G1153" s="510"/>
      <c r="H1153" s="510"/>
      <c r="I1153" s="510"/>
      <c r="J1153" s="510"/>
      <c r="K1153" s="510"/>
      <c r="L1153" s="510"/>
      <c r="M1153" s="510"/>
      <c r="N1153" s="510">
        <v>1</v>
      </c>
      <c r="O1153" s="510">
        <v>5024</v>
      </c>
      <c r="P1153" s="548"/>
      <c r="Q1153" s="511">
        <v>5024</v>
      </c>
    </row>
    <row r="1154" spans="1:17" ht="14.4" customHeight="1" x14ac:dyDescent="0.3">
      <c r="A1154" s="505" t="s">
        <v>1806</v>
      </c>
      <c r="B1154" s="506" t="s">
        <v>1542</v>
      </c>
      <c r="C1154" s="506" t="s">
        <v>1543</v>
      </c>
      <c r="D1154" s="506" t="s">
        <v>1650</v>
      </c>
      <c r="E1154" s="506" t="s">
        <v>1652</v>
      </c>
      <c r="F1154" s="510">
        <v>1</v>
      </c>
      <c r="G1154" s="510">
        <v>171</v>
      </c>
      <c r="H1154" s="510"/>
      <c r="I1154" s="510">
        <v>171</v>
      </c>
      <c r="J1154" s="510"/>
      <c r="K1154" s="510"/>
      <c r="L1154" s="510"/>
      <c r="M1154" s="510"/>
      <c r="N1154" s="510">
        <v>1</v>
      </c>
      <c r="O1154" s="510">
        <v>171</v>
      </c>
      <c r="P1154" s="548"/>
      <c r="Q1154" s="511">
        <v>171</v>
      </c>
    </row>
    <row r="1155" spans="1:17" ht="14.4" customHeight="1" x14ac:dyDescent="0.3">
      <c r="A1155" s="505" t="s">
        <v>1806</v>
      </c>
      <c r="B1155" s="506" t="s">
        <v>1542</v>
      </c>
      <c r="C1155" s="506" t="s">
        <v>1543</v>
      </c>
      <c r="D1155" s="506" t="s">
        <v>1653</v>
      </c>
      <c r="E1155" s="506" t="s">
        <v>1655</v>
      </c>
      <c r="F1155" s="510"/>
      <c r="G1155" s="510"/>
      <c r="H1155" s="510"/>
      <c r="I1155" s="510"/>
      <c r="J1155" s="510"/>
      <c r="K1155" s="510"/>
      <c r="L1155" s="510"/>
      <c r="M1155" s="510"/>
      <c r="N1155" s="510">
        <v>1</v>
      </c>
      <c r="O1155" s="510">
        <v>327</v>
      </c>
      <c r="P1155" s="548"/>
      <c r="Q1155" s="511">
        <v>327</v>
      </c>
    </row>
    <row r="1156" spans="1:17" ht="14.4" customHeight="1" x14ac:dyDescent="0.3">
      <c r="A1156" s="505" t="s">
        <v>1806</v>
      </c>
      <c r="B1156" s="506" t="s">
        <v>1542</v>
      </c>
      <c r="C1156" s="506" t="s">
        <v>1543</v>
      </c>
      <c r="D1156" s="506" t="s">
        <v>1656</v>
      </c>
      <c r="E1156" s="506" t="s">
        <v>1658</v>
      </c>
      <c r="F1156" s="510"/>
      <c r="G1156" s="510"/>
      <c r="H1156" s="510"/>
      <c r="I1156" s="510"/>
      <c r="J1156" s="510"/>
      <c r="K1156" s="510"/>
      <c r="L1156" s="510"/>
      <c r="M1156" s="510"/>
      <c r="N1156" s="510">
        <v>2</v>
      </c>
      <c r="O1156" s="510">
        <v>1382</v>
      </c>
      <c r="P1156" s="548"/>
      <c r="Q1156" s="511">
        <v>691</v>
      </c>
    </row>
    <row r="1157" spans="1:17" ht="14.4" customHeight="1" x14ac:dyDescent="0.3">
      <c r="A1157" s="505" t="s">
        <v>1806</v>
      </c>
      <c r="B1157" s="506" t="s">
        <v>1542</v>
      </c>
      <c r="C1157" s="506" t="s">
        <v>1543</v>
      </c>
      <c r="D1157" s="506" t="s">
        <v>1659</v>
      </c>
      <c r="E1157" s="506" t="s">
        <v>1661</v>
      </c>
      <c r="F1157" s="510"/>
      <c r="G1157" s="510"/>
      <c r="H1157" s="510"/>
      <c r="I1157" s="510"/>
      <c r="J1157" s="510"/>
      <c r="K1157" s="510"/>
      <c r="L1157" s="510"/>
      <c r="M1157" s="510"/>
      <c r="N1157" s="510">
        <v>1</v>
      </c>
      <c r="O1157" s="510">
        <v>350</v>
      </c>
      <c r="P1157" s="548"/>
      <c r="Q1157" s="511">
        <v>350</v>
      </c>
    </row>
    <row r="1158" spans="1:17" ht="14.4" customHeight="1" x14ac:dyDescent="0.3">
      <c r="A1158" s="505" t="s">
        <v>1806</v>
      </c>
      <c r="B1158" s="506" t="s">
        <v>1542</v>
      </c>
      <c r="C1158" s="506" t="s">
        <v>1543</v>
      </c>
      <c r="D1158" s="506" t="s">
        <v>1662</v>
      </c>
      <c r="E1158" s="506" t="s">
        <v>1664</v>
      </c>
      <c r="F1158" s="510">
        <v>1</v>
      </c>
      <c r="G1158" s="510">
        <v>174</v>
      </c>
      <c r="H1158" s="510"/>
      <c r="I1158" s="510">
        <v>174</v>
      </c>
      <c r="J1158" s="510"/>
      <c r="K1158" s="510"/>
      <c r="L1158" s="510"/>
      <c r="M1158" s="510"/>
      <c r="N1158" s="510">
        <v>1</v>
      </c>
      <c r="O1158" s="510">
        <v>174</v>
      </c>
      <c r="P1158" s="548"/>
      <c r="Q1158" s="511">
        <v>174</v>
      </c>
    </row>
    <row r="1159" spans="1:17" ht="14.4" customHeight="1" x14ac:dyDescent="0.3">
      <c r="A1159" s="505" t="s">
        <v>1806</v>
      </c>
      <c r="B1159" s="506" t="s">
        <v>1542</v>
      </c>
      <c r="C1159" s="506" t="s">
        <v>1543</v>
      </c>
      <c r="D1159" s="506" t="s">
        <v>1665</v>
      </c>
      <c r="E1159" s="506" t="s">
        <v>1666</v>
      </c>
      <c r="F1159" s="510"/>
      <c r="G1159" s="510"/>
      <c r="H1159" s="510"/>
      <c r="I1159" s="510"/>
      <c r="J1159" s="510"/>
      <c r="K1159" s="510"/>
      <c r="L1159" s="510"/>
      <c r="M1159" s="510"/>
      <c r="N1159" s="510">
        <v>4</v>
      </c>
      <c r="O1159" s="510">
        <v>1604</v>
      </c>
      <c r="P1159" s="548"/>
      <c r="Q1159" s="511">
        <v>401</v>
      </c>
    </row>
    <row r="1160" spans="1:17" ht="14.4" customHeight="1" x14ac:dyDescent="0.3">
      <c r="A1160" s="505" t="s">
        <v>1806</v>
      </c>
      <c r="B1160" s="506" t="s">
        <v>1542</v>
      </c>
      <c r="C1160" s="506" t="s">
        <v>1543</v>
      </c>
      <c r="D1160" s="506" t="s">
        <v>1667</v>
      </c>
      <c r="E1160" s="506" t="s">
        <v>1668</v>
      </c>
      <c r="F1160" s="510"/>
      <c r="G1160" s="510"/>
      <c r="H1160" s="510"/>
      <c r="I1160" s="510"/>
      <c r="J1160" s="510"/>
      <c r="K1160" s="510"/>
      <c r="L1160" s="510"/>
      <c r="M1160" s="510"/>
      <c r="N1160" s="510">
        <v>2</v>
      </c>
      <c r="O1160" s="510">
        <v>1310</v>
      </c>
      <c r="P1160" s="548"/>
      <c r="Q1160" s="511">
        <v>655</v>
      </c>
    </row>
    <row r="1161" spans="1:17" ht="14.4" customHeight="1" x14ac:dyDescent="0.3">
      <c r="A1161" s="505" t="s">
        <v>1806</v>
      </c>
      <c r="B1161" s="506" t="s">
        <v>1542</v>
      </c>
      <c r="C1161" s="506" t="s">
        <v>1543</v>
      </c>
      <c r="D1161" s="506" t="s">
        <v>1670</v>
      </c>
      <c r="E1161" s="506" t="s">
        <v>1672</v>
      </c>
      <c r="F1161" s="510"/>
      <c r="G1161" s="510"/>
      <c r="H1161" s="510"/>
      <c r="I1161" s="510"/>
      <c r="J1161" s="510"/>
      <c r="K1161" s="510"/>
      <c r="L1161" s="510"/>
      <c r="M1161" s="510"/>
      <c r="N1161" s="510">
        <v>2</v>
      </c>
      <c r="O1161" s="510">
        <v>1310</v>
      </c>
      <c r="P1161" s="548"/>
      <c r="Q1161" s="511">
        <v>655</v>
      </c>
    </row>
    <row r="1162" spans="1:17" ht="14.4" customHeight="1" x14ac:dyDescent="0.3">
      <c r="A1162" s="505" t="s">
        <v>1806</v>
      </c>
      <c r="B1162" s="506" t="s">
        <v>1542</v>
      </c>
      <c r="C1162" s="506" t="s">
        <v>1543</v>
      </c>
      <c r="D1162" s="506" t="s">
        <v>1679</v>
      </c>
      <c r="E1162" s="506" t="s">
        <v>1681</v>
      </c>
      <c r="F1162" s="510">
        <v>1</v>
      </c>
      <c r="G1162" s="510">
        <v>678</v>
      </c>
      <c r="H1162" s="510"/>
      <c r="I1162" s="510">
        <v>678</v>
      </c>
      <c r="J1162" s="510"/>
      <c r="K1162" s="510"/>
      <c r="L1162" s="510"/>
      <c r="M1162" s="510"/>
      <c r="N1162" s="510"/>
      <c r="O1162" s="510"/>
      <c r="P1162" s="548"/>
      <c r="Q1162" s="511"/>
    </row>
    <row r="1163" spans="1:17" ht="14.4" customHeight="1" x14ac:dyDescent="0.3">
      <c r="A1163" s="505" t="s">
        <v>1806</v>
      </c>
      <c r="B1163" s="506" t="s">
        <v>1542</v>
      </c>
      <c r="C1163" s="506" t="s">
        <v>1543</v>
      </c>
      <c r="D1163" s="506" t="s">
        <v>1682</v>
      </c>
      <c r="E1163" s="506" t="s">
        <v>1683</v>
      </c>
      <c r="F1163" s="510">
        <v>1</v>
      </c>
      <c r="G1163" s="510">
        <v>477</v>
      </c>
      <c r="H1163" s="510"/>
      <c r="I1163" s="510">
        <v>477</v>
      </c>
      <c r="J1163" s="510"/>
      <c r="K1163" s="510"/>
      <c r="L1163" s="510"/>
      <c r="M1163" s="510"/>
      <c r="N1163" s="510"/>
      <c r="O1163" s="510"/>
      <c r="P1163" s="548"/>
      <c r="Q1163" s="511"/>
    </row>
    <row r="1164" spans="1:17" ht="14.4" customHeight="1" x14ac:dyDescent="0.3">
      <c r="A1164" s="505" t="s">
        <v>1806</v>
      </c>
      <c r="B1164" s="506" t="s">
        <v>1542</v>
      </c>
      <c r="C1164" s="506" t="s">
        <v>1543</v>
      </c>
      <c r="D1164" s="506" t="s">
        <v>1682</v>
      </c>
      <c r="E1164" s="506" t="s">
        <v>1684</v>
      </c>
      <c r="F1164" s="510"/>
      <c r="G1164" s="510"/>
      <c r="H1164" s="510"/>
      <c r="I1164" s="510"/>
      <c r="J1164" s="510"/>
      <c r="K1164" s="510"/>
      <c r="L1164" s="510"/>
      <c r="M1164" s="510"/>
      <c r="N1164" s="510">
        <v>1</v>
      </c>
      <c r="O1164" s="510">
        <v>478</v>
      </c>
      <c r="P1164" s="548"/>
      <c r="Q1164" s="511">
        <v>478</v>
      </c>
    </row>
    <row r="1165" spans="1:17" ht="14.4" customHeight="1" x14ac:dyDescent="0.3">
      <c r="A1165" s="505" t="s">
        <v>1806</v>
      </c>
      <c r="B1165" s="506" t="s">
        <v>1542</v>
      </c>
      <c r="C1165" s="506" t="s">
        <v>1543</v>
      </c>
      <c r="D1165" s="506" t="s">
        <v>1685</v>
      </c>
      <c r="E1165" s="506" t="s">
        <v>1686</v>
      </c>
      <c r="F1165" s="510"/>
      <c r="G1165" s="510"/>
      <c r="H1165" s="510"/>
      <c r="I1165" s="510"/>
      <c r="J1165" s="510"/>
      <c r="K1165" s="510"/>
      <c r="L1165" s="510"/>
      <c r="M1165" s="510"/>
      <c r="N1165" s="510">
        <v>2</v>
      </c>
      <c r="O1165" s="510">
        <v>584</v>
      </c>
      <c r="P1165" s="548"/>
      <c r="Q1165" s="511">
        <v>292</v>
      </c>
    </row>
    <row r="1166" spans="1:17" ht="14.4" customHeight="1" x14ac:dyDescent="0.3">
      <c r="A1166" s="505" t="s">
        <v>1806</v>
      </c>
      <c r="B1166" s="506" t="s">
        <v>1542</v>
      </c>
      <c r="C1166" s="506" t="s">
        <v>1543</v>
      </c>
      <c r="D1166" s="506" t="s">
        <v>1685</v>
      </c>
      <c r="E1166" s="506" t="s">
        <v>1687</v>
      </c>
      <c r="F1166" s="510">
        <v>1</v>
      </c>
      <c r="G1166" s="510">
        <v>291</v>
      </c>
      <c r="H1166" s="510"/>
      <c r="I1166" s="510">
        <v>291</v>
      </c>
      <c r="J1166" s="510"/>
      <c r="K1166" s="510"/>
      <c r="L1166" s="510"/>
      <c r="M1166" s="510"/>
      <c r="N1166" s="510"/>
      <c r="O1166" s="510"/>
      <c r="P1166" s="548"/>
      <c r="Q1166" s="511"/>
    </row>
    <row r="1167" spans="1:17" ht="14.4" customHeight="1" x14ac:dyDescent="0.3">
      <c r="A1167" s="505" t="s">
        <v>1806</v>
      </c>
      <c r="B1167" s="506" t="s">
        <v>1542</v>
      </c>
      <c r="C1167" s="506" t="s">
        <v>1543</v>
      </c>
      <c r="D1167" s="506" t="s">
        <v>1688</v>
      </c>
      <c r="E1167" s="506" t="s">
        <v>1690</v>
      </c>
      <c r="F1167" s="510"/>
      <c r="G1167" s="510"/>
      <c r="H1167" s="510"/>
      <c r="I1167" s="510"/>
      <c r="J1167" s="510"/>
      <c r="K1167" s="510"/>
      <c r="L1167" s="510"/>
      <c r="M1167" s="510"/>
      <c r="N1167" s="510">
        <v>1</v>
      </c>
      <c r="O1167" s="510">
        <v>814</v>
      </c>
      <c r="P1167" s="548"/>
      <c r="Q1167" s="511">
        <v>814</v>
      </c>
    </row>
    <row r="1168" spans="1:17" ht="14.4" customHeight="1" x14ac:dyDescent="0.3">
      <c r="A1168" s="505" t="s">
        <v>1806</v>
      </c>
      <c r="B1168" s="506" t="s">
        <v>1542</v>
      </c>
      <c r="C1168" s="506" t="s">
        <v>1543</v>
      </c>
      <c r="D1168" s="506" t="s">
        <v>1693</v>
      </c>
      <c r="E1168" s="506" t="s">
        <v>1694</v>
      </c>
      <c r="F1168" s="510"/>
      <c r="G1168" s="510"/>
      <c r="H1168" s="510"/>
      <c r="I1168" s="510"/>
      <c r="J1168" s="510"/>
      <c r="K1168" s="510"/>
      <c r="L1168" s="510"/>
      <c r="M1168" s="510"/>
      <c r="N1168" s="510">
        <v>2</v>
      </c>
      <c r="O1168" s="510">
        <v>335</v>
      </c>
      <c r="P1168" s="548"/>
      <c r="Q1168" s="511">
        <v>167.5</v>
      </c>
    </row>
    <row r="1169" spans="1:17" ht="14.4" customHeight="1" x14ac:dyDescent="0.3">
      <c r="A1169" s="505" t="s">
        <v>1806</v>
      </c>
      <c r="B1169" s="506" t="s">
        <v>1542</v>
      </c>
      <c r="C1169" s="506" t="s">
        <v>1543</v>
      </c>
      <c r="D1169" s="506" t="s">
        <v>1698</v>
      </c>
      <c r="E1169" s="506" t="s">
        <v>1699</v>
      </c>
      <c r="F1169" s="510"/>
      <c r="G1169" s="510"/>
      <c r="H1169" s="510"/>
      <c r="I1169" s="510"/>
      <c r="J1169" s="510"/>
      <c r="K1169" s="510"/>
      <c r="L1169" s="510"/>
      <c r="M1169" s="510"/>
      <c r="N1169" s="510">
        <v>1</v>
      </c>
      <c r="O1169" s="510">
        <v>574</v>
      </c>
      <c r="P1169" s="548"/>
      <c r="Q1169" s="511">
        <v>574</v>
      </c>
    </row>
    <row r="1170" spans="1:17" ht="14.4" customHeight="1" x14ac:dyDescent="0.3">
      <c r="A1170" s="505" t="s">
        <v>1806</v>
      </c>
      <c r="B1170" s="506" t="s">
        <v>1542</v>
      </c>
      <c r="C1170" s="506" t="s">
        <v>1543</v>
      </c>
      <c r="D1170" s="506" t="s">
        <v>1702</v>
      </c>
      <c r="E1170" s="506" t="s">
        <v>1704</v>
      </c>
      <c r="F1170" s="510"/>
      <c r="G1170" s="510"/>
      <c r="H1170" s="510"/>
      <c r="I1170" s="510"/>
      <c r="J1170" s="510"/>
      <c r="K1170" s="510"/>
      <c r="L1170" s="510"/>
      <c r="M1170" s="510"/>
      <c r="N1170" s="510">
        <v>1</v>
      </c>
      <c r="O1170" s="510">
        <v>187</v>
      </c>
      <c r="P1170" s="548"/>
      <c r="Q1170" s="511">
        <v>187</v>
      </c>
    </row>
    <row r="1171" spans="1:17" ht="14.4" customHeight="1" x14ac:dyDescent="0.3">
      <c r="A1171" s="505" t="s">
        <v>1806</v>
      </c>
      <c r="B1171" s="506" t="s">
        <v>1542</v>
      </c>
      <c r="C1171" s="506" t="s">
        <v>1543</v>
      </c>
      <c r="D1171" s="506" t="s">
        <v>1709</v>
      </c>
      <c r="E1171" s="506" t="s">
        <v>1711</v>
      </c>
      <c r="F1171" s="510"/>
      <c r="G1171" s="510"/>
      <c r="H1171" s="510"/>
      <c r="I1171" s="510"/>
      <c r="J1171" s="510"/>
      <c r="K1171" s="510"/>
      <c r="L1171" s="510"/>
      <c r="M1171" s="510"/>
      <c r="N1171" s="510">
        <v>2</v>
      </c>
      <c r="O1171" s="510">
        <v>2800</v>
      </c>
      <c r="P1171" s="548"/>
      <c r="Q1171" s="511">
        <v>1400</v>
      </c>
    </row>
    <row r="1172" spans="1:17" ht="14.4" customHeight="1" x14ac:dyDescent="0.3">
      <c r="A1172" s="505" t="s">
        <v>1806</v>
      </c>
      <c r="B1172" s="506" t="s">
        <v>1542</v>
      </c>
      <c r="C1172" s="506" t="s">
        <v>1543</v>
      </c>
      <c r="D1172" s="506" t="s">
        <v>1717</v>
      </c>
      <c r="E1172" s="506" t="s">
        <v>1719</v>
      </c>
      <c r="F1172" s="510"/>
      <c r="G1172" s="510"/>
      <c r="H1172" s="510"/>
      <c r="I1172" s="510"/>
      <c r="J1172" s="510"/>
      <c r="K1172" s="510"/>
      <c r="L1172" s="510"/>
      <c r="M1172" s="510"/>
      <c r="N1172" s="510">
        <v>1</v>
      </c>
      <c r="O1172" s="510">
        <v>814</v>
      </c>
      <c r="P1172" s="548"/>
      <c r="Q1172" s="511">
        <v>814</v>
      </c>
    </row>
    <row r="1173" spans="1:17" ht="14.4" customHeight="1" x14ac:dyDescent="0.3">
      <c r="A1173" s="505" t="s">
        <v>1807</v>
      </c>
      <c r="B1173" s="506" t="s">
        <v>1542</v>
      </c>
      <c r="C1173" s="506" t="s">
        <v>1543</v>
      </c>
      <c r="D1173" s="506" t="s">
        <v>1544</v>
      </c>
      <c r="E1173" s="506" t="s">
        <v>1545</v>
      </c>
      <c r="F1173" s="510">
        <v>1</v>
      </c>
      <c r="G1173" s="510">
        <v>1187</v>
      </c>
      <c r="H1173" s="510"/>
      <c r="I1173" s="510">
        <v>1187</v>
      </c>
      <c r="J1173" s="510"/>
      <c r="K1173" s="510"/>
      <c r="L1173" s="510"/>
      <c r="M1173" s="510"/>
      <c r="N1173" s="510"/>
      <c r="O1173" s="510"/>
      <c r="P1173" s="548"/>
      <c r="Q1173" s="511"/>
    </row>
    <row r="1174" spans="1:17" ht="14.4" customHeight="1" x14ac:dyDescent="0.3">
      <c r="A1174" s="505" t="s">
        <v>1807</v>
      </c>
      <c r="B1174" s="506" t="s">
        <v>1542</v>
      </c>
      <c r="C1174" s="506" t="s">
        <v>1543</v>
      </c>
      <c r="D1174" s="506" t="s">
        <v>1570</v>
      </c>
      <c r="E1174" s="506" t="s">
        <v>1571</v>
      </c>
      <c r="F1174" s="510">
        <v>1</v>
      </c>
      <c r="G1174" s="510">
        <v>168</v>
      </c>
      <c r="H1174" s="510"/>
      <c r="I1174" s="510">
        <v>168</v>
      </c>
      <c r="J1174" s="510"/>
      <c r="K1174" s="510"/>
      <c r="L1174" s="510"/>
      <c r="M1174" s="510"/>
      <c r="N1174" s="510">
        <v>2</v>
      </c>
      <c r="O1174" s="510">
        <v>336</v>
      </c>
      <c r="P1174" s="548"/>
      <c r="Q1174" s="511">
        <v>168</v>
      </c>
    </row>
    <row r="1175" spans="1:17" ht="14.4" customHeight="1" x14ac:dyDescent="0.3">
      <c r="A1175" s="505" t="s">
        <v>1807</v>
      </c>
      <c r="B1175" s="506" t="s">
        <v>1542</v>
      </c>
      <c r="C1175" s="506" t="s">
        <v>1543</v>
      </c>
      <c r="D1175" s="506" t="s">
        <v>1570</v>
      </c>
      <c r="E1175" s="506" t="s">
        <v>1572</v>
      </c>
      <c r="F1175" s="510">
        <v>3</v>
      </c>
      <c r="G1175" s="510">
        <v>504</v>
      </c>
      <c r="H1175" s="510">
        <v>0.75</v>
      </c>
      <c r="I1175" s="510">
        <v>168</v>
      </c>
      <c r="J1175" s="510">
        <v>4</v>
      </c>
      <c r="K1175" s="510">
        <v>672</v>
      </c>
      <c r="L1175" s="510">
        <v>1</v>
      </c>
      <c r="M1175" s="510">
        <v>168</v>
      </c>
      <c r="N1175" s="510"/>
      <c r="O1175" s="510"/>
      <c r="P1175" s="548"/>
      <c r="Q1175" s="511"/>
    </row>
    <row r="1176" spans="1:17" ht="14.4" customHeight="1" x14ac:dyDescent="0.3">
      <c r="A1176" s="505" t="s">
        <v>1807</v>
      </c>
      <c r="B1176" s="506" t="s">
        <v>1542</v>
      </c>
      <c r="C1176" s="506" t="s">
        <v>1543</v>
      </c>
      <c r="D1176" s="506" t="s">
        <v>1573</v>
      </c>
      <c r="E1176" s="506" t="s">
        <v>1574</v>
      </c>
      <c r="F1176" s="510">
        <v>1</v>
      </c>
      <c r="G1176" s="510">
        <v>174</v>
      </c>
      <c r="H1176" s="510"/>
      <c r="I1176" s="510">
        <v>174</v>
      </c>
      <c r="J1176" s="510"/>
      <c r="K1176" s="510"/>
      <c r="L1176" s="510"/>
      <c r="M1176" s="510"/>
      <c r="N1176" s="510">
        <v>2</v>
      </c>
      <c r="O1176" s="510">
        <v>348</v>
      </c>
      <c r="P1176" s="548"/>
      <c r="Q1176" s="511">
        <v>174</v>
      </c>
    </row>
    <row r="1177" spans="1:17" ht="14.4" customHeight="1" x14ac:dyDescent="0.3">
      <c r="A1177" s="505" t="s">
        <v>1807</v>
      </c>
      <c r="B1177" s="506" t="s">
        <v>1542</v>
      </c>
      <c r="C1177" s="506" t="s">
        <v>1543</v>
      </c>
      <c r="D1177" s="506" t="s">
        <v>1573</v>
      </c>
      <c r="E1177" s="506" t="s">
        <v>1575</v>
      </c>
      <c r="F1177" s="510">
        <v>3</v>
      </c>
      <c r="G1177" s="510">
        <v>522</v>
      </c>
      <c r="H1177" s="510">
        <v>0.75</v>
      </c>
      <c r="I1177" s="510">
        <v>174</v>
      </c>
      <c r="J1177" s="510">
        <v>4</v>
      </c>
      <c r="K1177" s="510">
        <v>696</v>
      </c>
      <c r="L1177" s="510">
        <v>1</v>
      </c>
      <c r="M1177" s="510">
        <v>174</v>
      </c>
      <c r="N1177" s="510"/>
      <c r="O1177" s="510"/>
      <c r="P1177" s="548"/>
      <c r="Q1177" s="511"/>
    </row>
    <row r="1178" spans="1:17" ht="14.4" customHeight="1" x14ac:dyDescent="0.3">
      <c r="A1178" s="505" t="s">
        <v>1807</v>
      </c>
      <c r="B1178" s="506" t="s">
        <v>1542</v>
      </c>
      <c r="C1178" s="506" t="s">
        <v>1543</v>
      </c>
      <c r="D1178" s="506" t="s">
        <v>1604</v>
      </c>
      <c r="E1178" s="506" t="s">
        <v>1605</v>
      </c>
      <c r="F1178" s="510">
        <v>1</v>
      </c>
      <c r="G1178" s="510">
        <v>349</v>
      </c>
      <c r="H1178" s="510"/>
      <c r="I1178" s="510">
        <v>349</v>
      </c>
      <c r="J1178" s="510"/>
      <c r="K1178" s="510"/>
      <c r="L1178" s="510"/>
      <c r="M1178" s="510"/>
      <c r="N1178" s="510"/>
      <c r="O1178" s="510"/>
      <c r="P1178" s="548"/>
      <c r="Q1178" s="511"/>
    </row>
    <row r="1179" spans="1:17" ht="14.4" customHeight="1" x14ac:dyDescent="0.3">
      <c r="A1179" s="505" t="s">
        <v>1807</v>
      </c>
      <c r="B1179" s="506" t="s">
        <v>1542</v>
      </c>
      <c r="C1179" s="506" t="s">
        <v>1543</v>
      </c>
      <c r="D1179" s="506" t="s">
        <v>1625</v>
      </c>
      <c r="E1179" s="506" t="s">
        <v>1627</v>
      </c>
      <c r="F1179" s="510">
        <v>1</v>
      </c>
      <c r="G1179" s="510">
        <v>17</v>
      </c>
      <c r="H1179" s="510"/>
      <c r="I1179" s="510">
        <v>17</v>
      </c>
      <c r="J1179" s="510"/>
      <c r="K1179" s="510"/>
      <c r="L1179" s="510"/>
      <c r="M1179" s="510"/>
      <c r="N1179" s="510"/>
      <c r="O1179" s="510"/>
      <c r="P1179" s="548"/>
      <c r="Q1179" s="511"/>
    </row>
    <row r="1180" spans="1:17" ht="14.4" customHeight="1" x14ac:dyDescent="0.3">
      <c r="A1180" s="505" t="s">
        <v>1807</v>
      </c>
      <c r="B1180" s="506" t="s">
        <v>1542</v>
      </c>
      <c r="C1180" s="506" t="s">
        <v>1543</v>
      </c>
      <c r="D1180" s="506" t="s">
        <v>1630</v>
      </c>
      <c r="E1180" s="506" t="s">
        <v>1631</v>
      </c>
      <c r="F1180" s="510">
        <v>16</v>
      </c>
      <c r="G1180" s="510">
        <v>5600</v>
      </c>
      <c r="H1180" s="510">
        <v>1.2307692307692308</v>
      </c>
      <c r="I1180" s="510">
        <v>350</v>
      </c>
      <c r="J1180" s="510">
        <v>13</v>
      </c>
      <c r="K1180" s="510">
        <v>4550</v>
      </c>
      <c r="L1180" s="510">
        <v>1</v>
      </c>
      <c r="M1180" s="510">
        <v>350</v>
      </c>
      <c r="N1180" s="510">
        <v>10</v>
      </c>
      <c r="O1180" s="510">
        <v>3500</v>
      </c>
      <c r="P1180" s="548">
        <v>0.76923076923076927</v>
      </c>
      <c r="Q1180" s="511">
        <v>350</v>
      </c>
    </row>
    <row r="1181" spans="1:17" ht="14.4" customHeight="1" x14ac:dyDescent="0.3">
      <c r="A1181" s="505" t="s">
        <v>1807</v>
      </c>
      <c r="B1181" s="506" t="s">
        <v>1542</v>
      </c>
      <c r="C1181" s="506" t="s">
        <v>1543</v>
      </c>
      <c r="D1181" s="506" t="s">
        <v>1644</v>
      </c>
      <c r="E1181" s="506" t="s">
        <v>1645</v>
      </c>
      <c r="F1181" s="510">
        <v>1</v>
      </c>
      <c r="G1181" s="510">
        <v>40</v>
      </c>
      <c r="H1181" s="510"/>
      <c r="I1181" s="510">
        <v>40</v>
      </c>
      <c r="J1181" s="510"/>
      <c r="K1181" s="510"/>
      <c r="L1181" s="510"/>
      <c r="M1181" s="510"/>
      <c r="N1181" s="510">
        <v>2</v>
      </c>
      <c r="O1181" s="510">
        <v>80</v>
      </c>
      <c r="P1181" s="548"/>
      <c r="Q1181" s="511">
        <v>40</v>
      </c>
    </row>
    <row r="1182" spans="1:17" ht="14.4" customHeight="1" x14ac:dyDescent="0.3">
      <c r="A1182" s="505" t="s">
        <v>1807</v>
      </c>
      <c r="B1182" s="506" t="s">
        <v>1542</v>
      </c>
      <c r="C1182" s="506" t="s">
        <v>1543</v>
      </c>
      <c r="D1182" s="506" t="s">
        <v>1644</v>
      </c>
      <c r="E1182" s="506" t="s">
        <v>1646</v>
      </c>
      <c r="F1182" s="510">
        <v>1</v>
      </c>
      <c r="G1182" s="510">
        <v>40</v>
      </c>
      <c r="H1182" s="510">
        <v>1</v>
      </c>
      <c r="I1182" s="510">
        <v>40</v>
      </c>
      <c r="J1182" s="510">
        <v>1</v>
      </c>
      <c r="K1182" s="510">
        <v>40</v>
      </c>
      <c r="L1182" s="510">
        <v>1</v>
      </c>
      <c r="M1182" s="510">
        <v>40</v>
      </c>
      <c r="N1182" s="510"/>
      <c r="O1182" s="510"/>
      <c r="P1182" s="548"/>
      <c r="Q1182" s="511"/>
    </row>
    <row r="1183" spans="1:17" ht="14.4" customHeight="1" x14ac:dyDescent="0.3">
      <c r="A1183" s="505" t="s">
        <v>1807</v>
      </c>
      <c r="B1183" s="506" t="s">
        <v>1542</v>
      </c>
      <c r="C1183" s="506" t="s">
        <v>1543</v>
      </c>
      <c r="D1183" s="506" t="s">
        <v>1650</v>
      </c>
      <c r="E1183" s="506" t="s">
        <v>1651</v>
      </c>
      <c r="F1183" s="510">
        <v>1</v>
      </c>
      <c r="G1183" s="510">
        <v>171</v>
      </c>
      <c r="H1183" s="510"/>
      <c r="I1183" s="510">
        <v>171</v>
      </c>
      <c r="J1183" s="510"/>
      <c r="K1183" s="510"/>
      <c r="L1183" s="510"/>
      <c r="M1183" s="510"/>
      <c r="N1183" s="510">
        <v>2</v>
      </c>
      <c r="O1183" s="510">
        <v>342</v>
      </c>
      <c r="P1183" s="548"/>
      <c r="Q1183" s="511">
        <v>171</v>
      </c>
    </row>
    <row r="1184" spans="1:17" ht="14.4" customHeight="1" x14ac:dyDescent="0.3">
      <c r="A1184" s="505" t="s">
        <v>1807</v>
      </c>
      <c r="B1184" s="506" t="s">
        <v>1542</v>
      </c>
      <c r="C1184" s="506" t="s">
        <v>1543</v>
      </c>
      <c r="D1184" s="506" t="s">
        <v>1650</v>
      </c>
      <c r="E1184" s="506" t="s">
        <v>1652</v>
      </c>
      <c r="F1184" s="510">
        <v>3</v>
      </c>
      <c r="G1184" s="510">
        <v>513</v>
      </c>
      <c r="H1184" s="510">
        <v>0.75</v>
      </c>
      <c r="I1184" s="510">
        <v>171</v>
      </c>
      <c r="J1184" s="510">
        <v>4</v>
      </c>
      <c r="K1184" s="510">
        <v>684</v>
      </c>
      <c r="L1184" s="510">
        <v>1</v>
      </c>
      <c r="M1184" s="510">
        <v>171</v>
      </c>
      <c r="N1184" s="510"/>
      <c r="O1184" s="510"/>
      <c r="P1184" s="548"/>
      <c r="Q1184" s="511"/>
    </row>
    <row r="1185" spans="1:17" ht="14.4" customHeight="1" x14ac:dyDescent="0.3">
      <c r="A1185" s="505" t="s">
        <v>1807</v>
      </c>
      <c r="B1185" s="506" t="s">
        <v>1542</v>
      </c>
      <c r="C1185" s="506" t="s">
        <v>1543</v>
      </c>
      <c r="D1185" s="506" t="s">
        <v>1659</v>
      </c>
      <c r="E1185" s="506" t="s">
        <v>1660</v>
      </c>
      <c r="F1185" s="510"/>
      <c r="G1185" s="510"/>
      <c r="H1185" s="510"/>
      <c r="I1185" s="510"/>
      <c r="J1185" s="510"/>
      <c r="K1185" s="510"/>
      <c r="L1185" s="510"/>
      <c r="M1185" s="510"/>
      <c r="N1185" s="510">
        <v>2</v>
      </c>
      <c r="O1185" s="510">
        <v>700</v>
      </c>
      <c r="P1185" s="548"/>
      <c r="Q1185" s="511">
        <v>350</v>
      </c>
    </row>
    <row r="1186" spans="1:17" ht="14.4" customHeight="1" x14ac:dyDescent="0.3">
      <c r="A1186" s="505" t="s">
        <v>1807</v>
      </c>
      <c r="B1186" s="506" t="s">
        <v>1542</v>
      </c>
      <c r="C1186" s="506" t="s">
        <v>1543</v>
      </c>
      <c r="D1186" s="506" t="s">
        <v>1662</v>
      </c>
      <c r="E1186" s="506" t="s">
        <v>1663</v>
      </c>
      <c r="F1186" s="510">
        <v>1</v>
      </c>
      <c r="G1186" s="510">
        <v>174</v>
      </c>
      <c r="H1186" s="510"/>
      <c r="I1186" s="510">
        <v>174</v>
      </c>
      <c r="J1186" s="510"/>
      <c r="K1186" s="510"/>
      <c r="L1186" s="510"/>
      <c r="M1186" s="510"/>
      <c r="N1186" s="510">
        <v>2</v>
      </c>
      <c r="O1186" s="510">
        <v>348</v>
      </c>
      <c r="P1186" s="548"/>
      <c r="Q1186" s="511">
        <v>174</v>
      </c>
    </row>
    <row r="1187" spans="1:17" ht="14.4" customHeight="1" x14ac:dyDescent="0.3">
      <c r="A1187" s="505" t="s">
        <v>1807</v>
      </c>
      <c r="B1187" s="506" t="s">
        <v>1542</v>
      </c>
      <c r="C1187" s="506" t="s">
        <v>1543</v>
      </c>
      <c r="D1187" s="506" t="s">
        <v>1662</v>
      </c>
      <c r="E1187" s="506" t="s">
        <v>1664</v>
      </c>
      <c r="F1187" s="510">
        <v>3</v>
      </c>
      <c r="G1187" s="510">
        <v>522</v>
      </c>
      <c r="H1187" s="510">
        <v>0.75</v>
      </c>
      <c r="I1187" s="510">
        <v>174</v>
      </c>
      <c r="J1187" s="510">
        <v>4</v>
      </c>
      <c r="K1187" s="510">
        <v>696</v>
      </c>
      <c r="L1187" s="510">
        <v>1</v>
      </c>
      <c r="M1187" s="510">
        <v>174</v>
      </c>
      <c r="N1187" s="510"/>
      <c r="O1187" s="510"/>
      <c r="P1187" s="548"/>
      <c r="Q1187" s="511"/>
    </row>
    <row r="1188" spans="1:17" ht="14.4" customHeight="1" x14ac:dyDescent="0.3">
      <c r="A1188" s="505" t="s">
        <v>1807</v>
      </c>
      <c r="B1188" s="506" t="s">
        <v>1542</v>
      </c>
      <c r="C1188" s="506" t="s">
        <v>1543</v>
      </c>
      <c r="D1188" s="506" t="s">
        <v>1693</v>
      </c>
      <c r="E1188" s="506" t="s">
        <v>1694</v>
      </c>
      <c r="F1188" s="510">
        <v>1</v>
      </c>
      <c r="G1188" s="510">
        <v>168</v>
      </c>
      <c r="H1188" s="510"/>
      <c r="I1188" s="510">
        <v>168</v>
      </c>
      <c r="J1188" s="510"/>
      <c r="K1188" s="510"/>
      <c r="L1188" s="510"/>
      <c r="M1188" s="510"/>
      <c r="N1188" s="510">
        <v>2</v>
      </c>
      <c r="O1188" s="510">
        <v>336</v>
      </c>
      <c r="P1188" s="548"/>
      <c r="Q1188" s="511">
        <v>168</v>
      </c>
    </row>
    <row r="1189" spans="1:17" ht="14.4" customHeight="1" x14ac:dyDescent="0.3">
      <c r="A1189" s="505" t="s">
        <v>1807</v>
      </c>
      <c r="B1189" s="506" t="s">
        <v>1542</v>
      </c>
      <c r="C1189" s="506" t="s">
        <v>1543</v>
      </c>
      <c r="D1189" s="506" t="s">
        <v>1693</v>
      </c>
      <c r="E1189" s="506" t="s">
        <v>1695</v>
      </c>
      <c r="F1189" s="510">
        <v>3</v>
      </c>
      <c r="G1189" s="510">
        <v>504</v>
      </c>
      <c r="H1189" s="510">
        <v>0.75</v>
      </c>
      <c r="I1189" s="510">
        <v>168</v>
      </c>
      <c r="J1189" s="510">
        <v>4</v>
      </c>
      <c r="K1189" s="510">
        <v>672</v>
      </c>
      <c r="L1189" s="510">
        <v>1</v>
      </c>
      <c r="M1189" s="510">
        <v>168</v>
      </c>
      <c r="N1189" s="510"/>
      <c r="O1189" s="510"/>
      <c r="P1189" s="548"/>
      <c r="Q1189" s="511"/>
    </row>
    <row r="1190" spans="1:17" ht="14.4" customHeight="1" x14ac:dyDescent="0.3">
      <c r="A1190" s="505" t="s">
        <v>1808</v>
      </c>
      <c r="B1190" s="506" t="s">
        <v>1542</v>
      </c>
      <c r="C1190" s="506" t="s">
        <v>1543</v>
      </c>
      <c r="D1190" s="506" t="s">
        <v>1544</v>
      </c>
      <c r="E1190" s="506" t="s">
        <v>1545</v>
      </c>
      <c r="F1190" s="510">
        <v>15</v>
      </c>
      <c r="G1190" s="510">
        <v>17805</v>
      </c>
      <c r="H1190" s="510">
        <v>0.85757634139292938</v>
      </c>
      <c r="I1190" s="510">
        <v>1187</v>
      </c>
      <c r="J1190" s="510">
        <v>14</v>
      </c>
      <c r="K1190" s="510">
        <v>20762</v>
      </c>
      <c r="L1190" s="510">
        <v>1</v>
      </c>
      <c r="M1190" s="510">
        <v>1483</v>
      </c>
      <c r="N1190" s="510">
        <v>5</v>
      </c>
      <c r="O1190" s="510">
        <v>7415</v>
      </c>
      <c r="P1190" s="548">
        <v>0.35714285714285715</v>
      </c>
      <c r="Q1190" s="511">
        <v>1483</v>
      </c>
    </row>
    <row r="1191" spans="1:17" ht="14.4" customHeight="1" x14ac:dyDescent="0.3">
      <c r="A1191" s="505" t="s">
        <v>1808</v>
      </c>
      <c r="B1191" s="506" t="s">
        <v>1542</v>
      </c>
      <c r="C1191" s="506" t="s">
        <v>1543</v>
      </c>
      <c r="D1191" s="506" t="s">
        <v>1546</v>
      </c>
      <c r="E1191" s="506" t="s">
        <v>1547</v>
      </c>
      <c r="F1191" s="510">
        <v>28</v>
      </c>
      <c r="G1191" s="510">
        <v>109536</v>
      </c>
      <c r="H1191" s="510">
        <v>1.0365071254187248</v>
      </c>
      <c r="I1191" s="510">
        <v>3912</v>
      </c>
      <c r="J1191" s="510">
        <v>27</v>
      </c>
      <c r="K1191" s="510">
        <v>105678</v>
      </c>
      <c r="L1191" s="510">
        <v>1</v>
      </c>
      <c r="M1191" s="510">
        <v>3914</v>
      </c>
      <c r="N1191" s="510">
        <v>28</v>
      </c>
      <c r="O1191" s="510">
        <v>109648</v>
      </c>
      <c r="P1191" s="548">
        <v>1.0375669486553494</v>
      </c>
      <c r="Q1191" s="511">
        <v>3916</v>
      </c>
    </row>
    <row r="1192" spans="1:17" ht="14.4" customHeight="1" x14ac:dyDescent="0.3">
      <c r="A1192" s="505" t="s">
        <v>1808</v>
      </c>
      <c r="B1192" s="506" t="s">
        <v>1542</v>
      </c>
      <c r="C1192" s="506" t="s">
        <v>1543</v>
      </c>
      <c r="D1192" s="506" t="s">
        <v>1546</v>
      </c>
      <c r="E1192" s="506" t="s">
        <v>1548</v>
      </c>
      <c r="F1192" s="510">
        <v>12</v>
      </c>
      <c r="G1192" s="510">
        <v>46944</v>
      </c>
      <c r="H1192" s="510">
        <v>1.0903516514145026</v>
      </c>
      <c r="I1192" s="510">
        <v>3912</v>
      </c>
      <c r="J1192" s="510">
        <v>11</v>
      </c>
      <c r="K1192" s="510">
        <v>43054</v>
      </c>
      <c r="L1192" s="510">
        <v>1</v>
      </c>
      <c r="M1192" s="510">
        <v>3914</v>
      </c>
      <c r="N1192" s="510">
        <v>2</v>
      </c>
      <c r="O1192" s="510">
        <v>7832</v>
      </c>
      <c r="P1192" s="548">
        <v>0.18191108840061318</v>
      </c>
      <c r="Q1192" s="511">
        <v>3916</v>
      </c>
    </row>
    <row r="1193" spans="1:17" ht="14.4" customHeight="1" x14ac:dyDescent="0.3">
      <c r="A1193" s="505" t="s">
        <v>1808</v>
      </c>
      <c r="B1193" s="506" t="s">
        <v>1542</v>
      </c>
      <c r="C1193" s="506" t="s">
        <v>1543</v>
      </c>
      <c r="D1193" s="506" t="s">
        <v>1549</v>
      </c>
      <c r="E1193" s="506" t="s">
        <v>1550</v>
      </c>
      <c r="F1193" s="510"/>
      <c r="G1193" s="510"/>
      <c r="H1193" s="510"/>
      <c r="I1193" s="510"/>
      <c r="J1193" s="510">
        <v>1</v>
      </c>
      <c r="K1193" s="510">
        <v>658</v>
      </c>
      <c r="L1193" s="510">
        <v>1</v>
      </c>
      <c r="M1193" s="510">
        <v>658</v>
      </c>
      <c r="N1193" s="510">
        <v>1</v>
      </c>
      <c r="O1193" s="510">
        <v>658</v>
      </c>
      <c r="P1193" s="548">
        <v>1</v>
      </c>
      <c r="Q1193" s="511">
        <v>658</v>
      </c>
    </row>
    <row r="1194" spans="1:17" ht="14.4" customHeight="1" x14ac:dyDescent="0.3">
      <c r="A1194" s="505" t="s">
        <v>1808</v>
      </c>
      <c r="B1194" s="506" t="s">
        <v>1542</v>
      </c>
      <c r="C1194" s="506" t="s">
        <v>1543</v>
      </c>
      <c r="D1194" s="506" t="s">
        <v>1793</v>
      </c>
      <c r="E1194" s="506" t="s">
        <v>1794</v>
      </c>
      <c r="F1194" s="510"/>
      <c r="G1194" s="510"/>
      <c r="H1194" s="510"/>
      <c r="I1194" s="510"/>
      <c r="J1194" s="510">
        <v>1</v>
      </c>
      <c r="K1194" s="510">
        <v>333</v>
      </c>
      <c r="L1194" s="510">
        <v>1</v>
      </c>
      <c r="M1194" s="510">
        <v>333</v>
      </c>
      <c r="N1194" s="510"/>
      <c r="O1194" s="510"/>
      <c r="P1194" s="548"/>
      <c r="Q1194" s="511"/>
    </row>
    <row r="1195" spans="1:17" ht="14.4" customHeight="1" x14ac:dyDescent="0.3">
      <c r="A1195" s="505" t="s">
        <v>1808</v>
      </c>
      <c r="B1195" s="506" t="s">
        <v>1542</v>
      </c>
      <c r="C1195" s="506" t="s">
        <v>1543</v>
      </c>
      <c r="D1195" s="506" t="s">
        <v>1552</v>
      </c>
      <c r="E1195" s="506" t="s">
        <v>1553</v>
      </c>
      <c r="F1195" s="510"/>
      <c r="G1195" s="510"/>
      <c r="H1195" s="510"/>
      <c r="I1195" s="510"/>
      <c r="J1195" s="510">
        <v>5</v>
      </c>
      <c r="K1195" s="510">
        <v>5150</v>
      </c>
      <c r="L1195" s="510">
        <v>1</v>
      </c>
      <c r="M1195" s="510">
        <v>1030</v>
      </c>
      <c r="N1195" s="510">
        <v>71</v>
      </c>
      <c r="O1195" s="510">
        <v>73414</v>
      </c>
      <c r="P1195" s="548">
        <v>14.255145631067961</v>
      </c>
      <c r="Q1195" s="511">
        <v>1034</v>
      </c>
    </row>
    <row r="1196" spans="1:17" ht="14.4" customHeight="1" x14ac:dyDescent="0.3">
      <c r="A1196" s="505" t="s">
        <v>1808</v>
      </c>
      <c r="B1196" s="506" t="s">
        <v>1542</v>
      </c>
      <c r="C1196" s="506" t="s">
        <v>1543</v>
      </c>
      <c r="D1196" s="506" t="s">
        <v>1552</v>
      </c>
      <c r="E1196" s="506" t="s">
        <v>1554</v>
      </c>
      <c r="F1196" s="510">
        <v>5</v>
      </c>
      <c r="G1196" s="510">
        <v>5140</v>
      </c>
      <c r="H1196" s="510">
        <v>7.797330097087378E-2</v>
      </c>
      <c r="I1196" s="510">
        <v>1028</v>
      </c>
      <c r="J1196" s="510">
        <v>64</v>
      </c>
      <c r="K1196" s="510">
        <v>65920</v>
      </c>
      <c r="L1196" s="510">
        <v>1</v>
      </c>
      <c r="M1196" s="510">
        <v>1030</v>
      </c>
      <c r="N1196" s="510">
        <v>13</v>
      </c>
      <c r="O1196" s="510">
        <v>13442</v>
      </c>
      <c r="P1196" s="548">
        <v>0.20391383495145632</v>
      </c>
      <c r="Q1196" s="511">
        <v>1034</v>
      </c>
    </row>
    <row r="1197" spans="1:17" ht="14.4" customHeight="1" x14ac:dyDescent="0.3">
      <c r="A1197" s="505" t="s">
        <v>1808</v>
      </c>
      <c r="B1197" s="506" t="s">
        <v>1542</v>
      </c>
      <c r="C1197" s="506" t="s">
        <v>1543</v>
      </c>
      <c r="D1197" s="506" t="s">
        <v>1558</v>
      </c>
      <c r="E1197" s="506" t="s">
        <v>1559</v>
      </c>
      <c r="F1197" s="510">
        <v>3</v>
      </c>
      <c r="G1197" s="510">
        <v>2526</v>
      </c>
      <c r="H1197" s="510">
        <v>0.49940688018979834</v>
      </c>
      <c r="I1197" s="510">
        <v>842</v>
      </c>
      <c r="J1197" s="510">
        <v>6</v>
      </c>
      <c r="K1197" s="510">
        <v>5058</v>
      </c>
      <c r="L1197" s="510">
        <v>1</v>
      </c>
      <c r="M1197" s="510">
        <v>843</v>
      </c>
      <c r="N1197" s="510">
        <v>3</v>
      </c>
      <c r="O1197" s="510">
        <v>2529</v>
      </c>
      <c r="P1197" s="548">
        <v>0.5</v>
      </c>
      <c r="Q1197" s="511">
        <v>843</v>
      </c>
    </row>
    <row r="1198" spans="1:17" ht="14.4" customHeight="1" x14ac:dyDescent="0.3">
      <c r="A1198" s="505" t="s">
        <v>1808</v>
      </c>
      <c r="B1198" s="506" t="s">
        <v>1542</v>
      </c>
      <c r="C1198" s="506" t="s">
        <v>1543</v>
      </c>
      <c r="D1198" s="506" t="s">
        <v>1558</v>
      </c>
      <c r="E1198" s="506" t="s">
        <v>1560</v>
      </c>
      <c r="F1198" s="510">
        <v>1</v>
      </c>
      <c r="G1198" s="510">
        <v>842</v>
      </c>
      <c r="H1198" s="510">
        <v>0.14268768005422811</v>
      </c>
      <c r="I1198" s="510">
        <v>842</v>
      </c>
      <c r="J1198" s="510">
        <v>7</v>
      </c>
      <c r="K1198" s="510">
        <v>5901</v>
      </c>
      <c r="L1198" s="510">
        <v>1</v>
      </c>
      <c r="M1198" s="510">
        <v>843</v>
      </c>
      <c r="N1198" s="510">
        <v>4</v>
      </c>
      <c r="O1198" s="510">
        <v>3372</v>
      </c>
      <c r="P1198" s="548">
        <v>0.5714285714285714</v>
      </c>
      <c r="Q1198" s="511">
        <v>843</v>
      </c>
    </row>
    <row r="1199" spans="1:17" ht="14.4" customHeight="1" x14ac:dyDescent="0.3">
      <c r="A1199" s="505" t="s">
        <v>1808</v>
      </c>
      <c r="B1199" s="506" t="s">
        <v>1542</v>
      </c>
      <c r="C1199" s="506" t="s">
        <v>1543</v>
      </c>
      <c r="D1199" s="506" t="s">
        <v>1564</v>
      </c>
      <c r="E1199" s="506" t="s">
        <v>1565</v>
      </c>
      <c r="F1199" s="510">
        <v>3</v>
      </c>
      <c r="G1199" s="510">
        <v>2439</v>
      </c>
      <c r="H1199" s="510"/>
      <c r="I1199" s="510">
        <v>813</v>
      </c>
      <c r="J1199" s="510"/>
      <c r="K1199" s="510"/>
      <c r="L1199" s="510"/>
      <c r="M1199" s="510"/>
      <c r="N1199" s="510">
        <v>1</v>
      </c>
      <c r="O1199" s="510">
        <v>814</v>
      </c>
      <c r="P1199" s="548"/>
      <c r="Q1199" s="511">
        <v>814</v>
      </c>
    </row>
    <row r="1200" spans="1:17" ht="14.4" customHeight="1" x14ac:dyDescent="0.3">
      <c r="A1200" s="505" t="s">
        <v>1808</v>
      </c>
      <c r="B1200" s="506" t="s">
        <v>1542</v>
      </c>
      <c r="C1200" s="506" t="s">
        <v>1543</v>
      </c>
      <c r="D1200" s="506" t="s">
        <v>1564</v>
      </c>
      <c r="E1200" s="506" t="s">
        <v>1566</v>
      </c>
      <c r="F1200" s="510"/>
      <c r="G1200" s="510"/>
      <c r="H1200" s="510"/>
      <c r="I1200" s="510"/>
      <c r="J1200" s="510"/>
      <c r="K1200" s="510"/>
      <c r="L1200" s="510"/>
      <c r="M1200" s="510"/>
      <c r="N1200" s="510">
        <v>2</v>
      </c>
      <c r="O1200" s="510">
        <v>1628</v>
      </c>
      <c r="P1200" s="548"/>
      <c r="Q1200" s="511">
        <v>814</v>
      </c>
    </row>
    <row r="1201" spans="1:17" ht="14.4" customHeight="1" x14ac:dyDescent="0.3">
      <c r="A1201" s="505" t="s">
        <v>1808</v>
      </c>
      <c r="B1201" s="506" t="s">
        <v>1542</v>
      </c>
      <c r="C1201" s="506" t="s">
        <v>1543</v>
      </c>
      <c r="D1201" s="506" t="s">
        <v>1567</v>
      </c>
      <c r="E1201" s="506" t="s">
        <v>1568</v>
      </c>
      <c r="F1201" s="510">
        <v>3</v>
      </c>
      <c r="G1201" s="510">
        <v>2439</v>
      </c>
      <c r="H1201" s="510"/>
      <c r="I1201" s="510">
        <v>813</v>
      </c>
      <c r="J1201" s="510"/>
      <c r="K1201" s="510"/>
      <c r="L1201" s="510"/>
      <c r="M1201" s="510"/>
      <c r="N1201" s="510">
        <v>1</v>
      </c>
      <c r="O1201" s="510">
        <v>814</v>
      </c>
      <c r="P1201" s="548"/>
      <c r="Q1201" s="511">
        <v>814</v>
      </c>
    </row>
    <row r="1202" spans="1:17" ht="14.4" customHeight="1" x14ac:dyDescent="0.3">
      <c r="A1202" s="505" t="s">
        <v>1808</v>
      </c>
      <c r="B1202" s="506" t="s">
        <v>1542</v>
      </c>
      <c r="C1202" s="506" t="s">
        <v>1543</v>
      </c>
      <c r="D1202" s="506" t="s">
        <v>1567</v>
      </c>
      <c r="E1202" s="506" t="s">
        <v>1569</v>
      </c>
      <c r="F1202" s="510"/>
      <c r="G1202" s="510"/>
      <c r="H1202" s="510"/>
      <c r="I1202" s="510"/>
      <c r="J1202" s="510"/>
      <c r="K1202" s="510"/>
      <c r="L1202" s="510"/>
      <c r="M1202" s="510"/>
      <c r="N1202" s="510">
        <v>2</v>
      </c>
      <c r="O1202" s="510">
        <v>1628</v>
      </c>
      <c r="P1202" s="548"/>
      <c r="Q1202" s="511">
        <v>814</v>
      </c>
    </row>
    <row r="1203" spans="1:17" ht="14.4" customHeight="1" x14ac:dyDescent="0.3">
      <c r="A1203" s="505" t="s">
        <v>1808</v>
      </c>
      <c r="B1203" s="506" t="s">
        <v>1542</v>
      </c>
      <c r="C1203" s="506" t="s">
        <v>1543</v>
      </c>
      <c r="D1203" s="506" t="s">
        <v>1570</v>
      </c>
      <c r="E1203" s="506" t="s">
        <v>1571</v>
      </c>
      <c r="F1203" s="510">
        <v>7</v>
      </c>
      <c r="G1203" s="510">
        <v>1176</v>
      </c>
      <c r="H1203" s="510">
        <v>7</v>
      </c>
      <c r="I1203" s="510">
        <v>168</v>
      </c>
      <c r="J1203" s="510">
        <v>1</v>
      </c>
      <c r="K1203" s="510">
        <v>168</v>
      </c>
      <c r="L1203" s="510">
        <v>1</v>
      </c>
      <c r="M1203" s="510">
        <v>168</v>
      </c>
      <c r="N1203" s="510">
        <v>3</v>
      </c>
      <c r="O1203" s="510">
        <v>504</v>
      </c>
      <c r="P1203" s="548">
        <v>3</v>
      </c>
      <c r="Q1203" s="511">
        <v>168</v>
      </c>
    </row>
    <row r="1204" spans="1:17" ht="14.4" customHeight="1" x14ac:dyDescent="0.3">
      <c r="A1204" s="505" t="s">
        <v>1808</v>
      </c>
      <c r="B1204" s="506" t="s">
        <v>1542</v>
      </c>
      <c r="C1204" s="506" t="s">
        <v>1543</v>
      </c>
      <c r="D1204" s="506" t="s">
        <v>1570</v>
      </c>
      <c r="E1204" s="506" t="s">
        <v>1572</v>
      </c>
      <c r="F1204" s="510"/>
      <c r="G1204" s="510"/>
      <c r="H1204" s="510"/>
      <c r="I1204" s="510"/>
      <c r="J1204" s="510">
        <v>1</v>
      </c>
      <c r="K1204" s="510">
        <v>168</v>
      </c>
      <c r="L1204" s="510">
        <v>1</v>
      </c>
      <c r="M1204" s="510">
        <v>168</v>
      </c>
      <c r="N1204" s="510">
        <v>2</v>
      </c>
      <c r="O1204" s="510">
        <v>335</v>
      </c>
      <c r="P1204" s="548">
        <v>1.9940476190476191</v>
      </c>
      <c r="Q1204" s="511">
        <v>167.5</v>
      </c>
    </row>
    <row r="1205" spans="1:17" ht="14.4" customHeight="1" x14ac:dyDescent="0.3">
      <c r="A1205" s="505" t="s">
        <v>1808</v>
      </c>
      <c r="B1205" s="506" t="s">
        <v>1542</v>
      </c>
      <c r="C1205" s="506" t="s">
        <v>1543</v>
      </c>
      <c r="D1205" s="506" t="s">
        <v>1573</v>
      </c>
      <c r="E1205" s="506" t="s">
        <v>1574</v>
      </c>
      <c r="F1205" s="510">
        <v>3</v>
      </c>
      <c r="G1205" s="510">
        <v>522</v>
      </c>
      <c r="H1205" s="510"/>
      <c r="I1205" s="510">
        <v>174</v>
      </c>
      <c r="J1205" s="510"/>
      <c r="K1205" s="510"/>
      <c r="L1205" s="510"/>
      <c r="M1205" s="510"/>
      <c r="N1205" s="510"/>
      <c r="O1205" s="510"/>
      <c r="P1205" s="548"/>
      <c r="Q1205" s="511"/>
    </row>
    <row r="1206" spans="1:17" ht="14.4" customHeight="1" x14ac:dyDescent="0.3">
      <c r="A1206" s="505" t="s">
        <v>1808</v>
      </c>
      <c r="B1206" s="506" t="s">
        <v>1542</v>
      </c>
      <c r="C1206" s="506" t="s">
        <v>1543</v>
      </c>
      <c r="D1206" s="506" t="s">
        <v>1573</v>
      </c>
      <c r="E1206" s="506" t="s">
        <v>1575</v>
      </c>
      <c r="F1206" s="510"/>
      <c r="G1206" s="510"/>
      <c r="H1206" s="510"/>
      <c r="I1206" s="510"/>
      <c r="J1206" s="510">
        <v>4</v>
      </c>
      <c r="K1206" s="510">
        <v>696</v>
      </c>
      <c r="L1206" s="510">
        <v>1</v>
      </c>
      <c r="M1206" s="510">
        <v>174</v>
      </c>
      <c r="N1206" s="510"/>
      <c r="O1206" s="510"/>
      <c r="P1206" s="548"/>
      <c r="Q1206" s="511"/>
    </row>
    <row r="1207" spans="1:17" ht="14.4" customHeight="1" x14ac:dyDescent="0.3">
      <c r="A1207" s="505" t="s">
        <v>1808</v>
      </c>
      <c r="B1207" s="506" t="s">
        <v>1542</v>
      </c>
      <c r="C1207" s="506" t="s">
        <v>1543</v>
      </c>
      <c r="D1207" s="506" t="s">
        <v>1576</v>
      </c>
      <c r="E1207" s="506" t="s">
        <v>1577</v>
      </c>
      <c r="F1207" s="510">
        <v>6</v>
      </c>
      <c r="G1207" s="510">
        <v>2112</v>
      </c>
      <c r="H1207" s="510">
        <v>0.75</v>
      </c>
      <c r="I1207" s="510">
        <v>352</v>
      </c>
      <c r="J1207" s="510">
        <v>8</v>
      </c>
      <c r="K1207" s="510">
        <v>2816</v>
      </c>
      <c r="L1207" s="510">
        <v>1</v>
      </c>
      <c r="M1207" s="510">
        <v>352</v>
      </c>
      <c r="N1207" s="510">
        <v>3</v>
      </c>
      <c r="O1207" s="510">
        <v>1056</v>
      </c>
      <c r="P1207" s="548">
        <v>0.375</v>
      </c>
      <c r="Q1207" s="511">
        <v>352</v>
      </c>
    </row>
    <row r="1208" spans="1:17" ht="14.4" customHeight="1" x14ac:dyDescent="0.3">
      <c r="A1208" s="505" t="s">
        <v>1808</v>
      </c>
      <c r="B1208" s="506" t="s">
        <v>1542</v>
      </c>
      <c r="C1208" s="506" t="s">
        <v>1543</v>
      </c>
      <c r="D1208" s="506" t="s">
        <v>1576</v>
      </c>
      <c r="E1208" s="506" t="s">
        <v>1578</v>
      </c>
      <c r="F1208" s="510">
        <v>5</v>
      </c>
      <c r="G1208" s="510">
        <v>1760</v>
      </c>
      <c r="H1208" s="510">
        <v>2.5</v>
      </c>
      <c r="I1208" s="510">
        <v>352</v>
      </c>
      <c r="J1208" s="510">
        <v>2</v>
      </c>
      <c r="K1208" s="510">
        <v>704</v>
      </c>
      <c r="L1208" s="510">
        <v>1</v>
      </c>
      <c r="M1208" s="510">
        <v>352</v>
      </c>
      <c r="N1208" s="510"/>
      <c r="O1208" s="510"/>
      <c r="P1208" s="548"/>
      <c r="Q1208" s="511"/>
    </row>
    <row r="1209" spans="1:17" ht="14.4" customHeight="1" x14ac:dyDescent="0.3">
      <c r="A1209" s="505" t="s">
        <v>1808</v>
      </c>
      <c r="B1209" s="506" t="s">
        <v>1542</v>
      </c>
      <c r="C1209" s="506" t="s">
        <v>1543</v>
      </c>
      <c r="D1209" s="506" t="s">
        <v>1746</v>
      </c>
      <c r="E1209" s="506" t="s">
        <v>1747</v>
      </c>
      <c r="F1209" s="510"/>
      <c r="G1209" s="510"/>
      <c r="H1209" s="510"/>
      <c r="I1209" s="510"/>
      <c r="J1209" s="510">
        <v>4</v>
      </c>
      <c r="K1209" s="510">
        <v>4152</v>
      </c>
      <c r="L1209" s="510">
        <v>1</v>
      </c>
      <c r="M1209" s="510">
        <v>1038</v>
      </c>
      <c r="N1209" s="510"/>
      <c r="O1209" s="510"/>
      <c r="P1209" s="548"/>
      <c r="Q1209" s="511"/>
    </row>
    <row r="1210" spans="1:17" ht="14.4" customHeight="1" x14ac:dyDescent="0.3">
      <c r="A1210" s="505" t="s">
        <v>1808</v>
      </c>
      <c r="B1210" s="506" t="s">
        <v>1542</v>
      </c>
      <c r="C1210" s="506" t="s">
        <v>1543</v>
      </c>
      <c r="D1210" s="506" t="s">
        <v>1579</v>
      </c>
      <c r="E1210" s="506" t="s">
        <v>1580</v>
      </c>
      <c r="F1210" s="510">
        <v>2</v>
      </c>
      <c r="G1210" s="510">
        <v>380</v>
      </c>
      <c r="H1210" s="510">
        <v>1</v>
      </c>
      <c r="I1210" s="510">
        <v>190</v>
      </c>
      <c r="J1210" s="510">
        <v>2</v>
      </c>
      <c r="K1210" s="510">
        <v>380</v>
      </c>
      <c r="L1210" s="510">
        <v>1</v>
      </c>
      <c r="M1210" s="510">
        <v>190</v>
      </c>
      <c r="N1210" s="510">
        <v>2</v>
      </c>
      <c r="O1210" s="510">
        <v>380</v>
      </c>
      <c r="P1210" s="548">
        <v>1</v>
      </c>
      <c r="Q1210" s="511">
        <v>190</v>
      </c>
    </row>
    <row r="1211" spans="1:17" ht="14.4" customHeight="1" x14ac:dyDescent="0.3">
      <c r="A1211" s="505" t="s">
        <v>1808</v>
      </c>
      <c r="B1211" s="506" t="s">
        <v>1542</v>
      </c>
      <c r="C1211" s="506" t="s">
        <v>1543</v>
      </c>
      <c r="D1211" s="506" t="s">
        <v>1579</v>
      </c>
      <c r="E1211" s="506" t="s">
        <v>1581</v>
      </c>
      <c r="F1211" s="510">
        <v>2</v>
      </c>
      <c r="G1211" s="510">
        <v>380</v>
      </c>
      <c r="H1211" s="510">
        <v>2</v>
      </c>
      <c r="I1211" s="510">
        <v>190</v>
      </c>
      <c r="J1211" s="510">
        <v>1</v>
      </c>
      <c r="K1211" s="510">
        <v>190</v>
      </c>
      <c r="L1211" s="510">
        <v>1</v>
      </c>
      <c r="M1211" s="510">
        <v>190</v>
      </c>
      <c r="N1211" s="510"/>
      <c r="O1211" s="510"/>
      <c r="P1211" s="548"/>
      <c r="Q1211" s="511"/>
    </row>
    <row r="1212" spans="1:17" ht="14.4" customHeight="1" x14ac:dyDescent="0.3">
      <c r="A1212" s="505" t="s">
        <v>1808</v>
      </c>
      <c r="B1212" s="506" t="s">
        <v>1542</v>
      </c>
      <c r="C1212" s="506" t="s">
        <v>1543</v>
      </c>
      <c r="D1212" s="506" t="s">
        <v>1586</v>
      </c>
      <c r="E1212" s="506" t="s">
        <v>1587</v>
      </c>
      <c r="F1212" s="510">
        <v>27</v>
      </c>
      <c r="G1212" s="510">
        <v>14823</v>
      </c>
      <c r="H1212" s="510">
        <v>1.588235294117647</v>
      </c>
      <c r="I1212" s="510">
        <v>549</v>
      </c>
      <c r="J1212" s="510">
        <v>17</v>
      </c>
      <c r="K1212" s="510">
        <v>9333</v>
      </c>
      <c r="L1212" s="510">
        <v>1</v>
      </c>
      <c r="M1212" s="510">
        <v>549</v>
      </c>
      <c r="N1212" s="510">
        <v>10</v>
      </c>
      <c r="O1212" s="510">
        <v>5500</v>
      </c>
      <c r="P1212" s="548">
        <v>0.58930676095574841</v>
      </c>
      <c r="Q1212" s="511">
        <v>550</v>
      </c>
    </row>
    <row r="1213" spans="1:17" ht="14.4" customHeight="1" x14ac:dyDescent="0.3">
      <c r="A1213" s="505" t="s">
        <v>1808</v>
      </c>
      <c r="B1213" s="506" t="s">
        <v>1542</v>
      </c>
      <c r="C1213" s="506" t="s">
        <v>1543</v>
      </c>
      <c r="D1213" s="506" t="s">
        <v>1586</v>
      </c>
      <c r="E1213" s="506" t="s">
        <v>1588</v>
      </c>
      <c r="F1213" s="510">
        <v>5</v>
      </c>
      <c r="G1213" s="510">
        <v>2745</v>
      </c>
      <c r="H1213" s="510">
        <v>2.5</v>
      </c>
      <c r="I1213" s="510">
        <v>549</v>
      </c>
      <c r="J1213" s="510">
        <v>2</v>
      </c>
      <c r="K1213" s="510">
        <v>1098</v>
      </c>
      <c r="L1213" s="510">
        <v>1</v>
      </c>
      <c r="M1213" s="510">
        <v>549</v>
      </c>
      <c r="N1213" s="510">
        <v>7</v>
      </c>
      <c r="O1213" s="510">
        <v>3850</v>
      </c>
      <c r="P1213" s="548">
        <v>3.5063752276867031</v>
      </c>
      <c r="Q1213" s="511">
        <v>550</v>
      </c>
    </row>
    <row r="1214" spans="1:17" ht="14.4" customHeight="1" x14ac:dyDescent="0.3">
      <c r="A1214" s="505" t="s">
        <v>1808</v>
      </c>
      <c r="B1214" s="506" t="s">
        <v>1542</v>
      </c>
      <c r="C1214" s="506" t="s">
        <v>1543</v>
      </c>
      <c r="D1214" s="506" t="s">
        <v>1589</v>
      </c>
      <c r="E1214" s="506" t="s">
        <v>1590</v>
      </c>
      <c r="F1214" s="510">
        <v>4</v>
      </c>
      <c r="G1214" s="510">
        <v>2616</v>
      </c>
      <c r="H1214" s="510">
        <v>1.3333333333333333</v>
      </c>
      <c r="I1214" s="510">
        <v>654</v>
      </c>
      <c r="J1214" s="510">
        <v>3</v>
      </c>
      <c r="K1214" s="510">
        <v>1962</v>
      </c>
      <c r="L1214" s="510">
        <v>1</v>
      </c>
      <c r="M1214" s="510">
        <v>654</v>
      </c>
      <c r="N1214" s="510">
        <v>1</v>
      </c>
      <c r="O1214" s="510">
        <v>655</v>
      </c>
      <c r="P1214" s="548">
        <v>0.33384301732925586</v>
      </c>
      <c r="Q1214" s="511">
        <v>655</v>
      </c>
    </row>
    <row r="1215" spans="1:17" ht="14.4" customHeight="1" x14ac:dyDescent="0.3">
      <c r="A1215" s="505" t="s">
        <v>1808</v>
      </c>
      <c r="B1215" s="506" t="s">
        <v>1542</v>
      </c>
      <c r="C1215" s="506" t="s">
        <v>1543</v>
      </c>
      <c r="D1215" s="506" t="s">
        <v>1589</v>
      </c>
      <c r="E1215" s="506" t="s">
        <v>1591</v>
      </c>
      <c r="F1215" s="510">
        <v>7</v>
      </c>
      <c r="G1215" s="510">
        <v>4578</v>
      </c>
      <c r="H1215" s="510">
        <v>2.3333333333333335</v>
      </c>
      <c r="I1215" s="510">
        <v>654</v>
      </c>
      <c r="J1215" s="510">
        <v>3</v>
      </c>
      <c r="K1215" s="510">
        <v>1962</v>
      </c>
      <c r="L1215" s="510">
        <v>1</v>
      </c>
      <c r="M1215" s="510">
        <v>654</v>
      </c>
      <c r="N1215" s="510"/>
      <c r="O1215" s="510"/>
      <c r="P1215" s="548"/>
      <c r="Q1215" s="511"/>
    </row>
    <row r="1216" spans="1:17" ht="14.4" customHeight="1" x14ac:dyDescent="0.3">
      <c r="A1216" s="505" t="s">
        <v>1808</v>
      </c>
      <c r="B1216" s="506" t="s">
        <v>1542</v>
      </c>
      <c r="C1216" s="506" t="s">
        <v>1543</v>
      </c>
      <c r="D1216" s="506" t="s">
        <v>1592</v>
      </c>
      <c r="E1216" s="506" t="s">
        <v>1593</v>
      </c>
      <c r="F1216" s="510">
        <v>7</v>
      </c>
      <c r="G1216" s="510">
        <v>4578</v>
      </c>
      <c r="H1216" s="510">
        <v>2.3333333333333335</v>
      </c>
      <c r="I1216" s="510">
        <v>654</v>
      </c>
      <c r="J1216" s="510">
        <v>3</v>
      </c>
      <c r="K1216" s="510">
        <v>1962</v>
      </c>
      <c r="L1216" s="510">
        <v>1</v>
      </c>
      <c r="M1216" s="510">
        <v>654</v>
      </c>
      <c r="N1216" s="510"/>
      <c r="O1216" s="510"/>
      <c r="P1216" s="548"/>
      <c r="Q1216" s="511"/>
    </row>
    <row r="1217" spans="1:17" ht="14.4" customHeight="1" x14ac:dyDescent="0.3">
      <c r="A1217" s="505" t="s">
        <v>1808</v>
      </c>
      <c r="B1217" s="506" t="s">
        <v>1542</v>
      </c>
      <c r="C1217" s="506" t="s">
        <v>1543</v>
      </c>
      <c r="D1217" s="506" t="s">
        <v>1592</v>
      </c>
      <c r="E1217" s="506" t="s">
        <v>1594</v>
      </c>
      <c r="F1217" s="510">
        <v>4</v>
      </c>
      <c r="G1217" s="510">
        <v>2616</v>
      </c>
      <c r="H1217" s="510">
        <v>1.3333333333333333</v>
      </c>
      <c r="I1217" s="510">
        <v>654</v>
      </c>
      <c r="J1217" s="510">
        <v>3</v>
      </c>
      <c r="K1217" s="510">
        <v>1962</v>
      </c>
      <c r="L1217" s="510">
        <v>1</v>
      </c>
      <c r="M1217" s="510">
        <v>654</v>
      </c>
      <c r="N1217" s="510">
        <v>1</v>
      </c>
      <c r="O1217" s="510">
        <v>655</v>
      </c>
      <c r="P1217" s="548">
        <v>0.33384301732925586</v>
      </c>
      <c r="Q1217" s="511">
        <v>655</v>
      </c>
    </row>
    <row r="1218" spans="1:17" ht="14.4" customHeight="1" x14ac:dyDescent="0.3">
      <c r="A1218" s="505" t="s">
        <v>1808</v>
      </c>
      <c r="B1218" s="506" t="s">
        <v>1542</v>
      </c>
      <c r="C1218" s="506" t="s">
        <v>1543</v>
      </c>
      <c r="D1218" s="506" t="s">
        <v>1595</v>
      </c>
      <c r="E1218" s="506" t="s">
        <v>1596</v>
      </c>
      <c r="F1218" s="510"/>
      <c r="G1218" s="510"/>
      <c r="H1218" s="510"/>
      <c r="I1218" s="510"/>
      <c r="J1218" s="510">
        <v>4</v>
      </c>
      <c r="K1218" s="510">
        <v>2712</v>
      </c>
      <c r="L1218" s="510">
        <v>1</v>
      </c>
      <c r="M1218" s="510">
        <v>678</v>
      </c>
      <c r="N1218" s="510">
        <v>1</v>
      </c>
      <c r="O1218" s="510">
        <v>678</v>
      </c>
      <c r="P1218" s="548">
        <v>0.25</v>
      </c>
      <c r="Q1218" s="511">
        <v>678</v>
      </c>
    </row>
    <row r="1219" spans="1:17" ht="14.4" customHeight="1" x14ac:dyDescent="0.3">
      <c r="A1219" s="505" t="s">
        <v>1808</v>
      </c>
      <c r="B1219" s="506" t="s">
        <v>1542</v>
      </c>
      <c r="C1219" s="506" t="s">
        <v>1543</v>
      </c>
      <c r="D1219" s="506" t="s">
        <v>1595</v>
      </c>
      <c r="E1219" s="506" t="s">
        <v>1597</v>
      </c>
      <c r="F1219" s="510">
        <v>4</v>
      </c>
      <c r="G1219" s="510">
        <v>2712</v>
      </c>
      <c r="H1219" s="510">
        <v>2</v>
      </c>
      <c r="I1219" s="510">
        <v>678</v>
      </c>
      <c r="J1219" s="510">
        <v>2</v>
      </c>
      <c r="K1219" s="510">
        <v>1356</v>
      </c>
      <c r="L1219" s="510">
        <v>1</v>
      </c>
      <c r="M1219" s="510">
        <v>678</v>
      </c>
      <c r="N1219" s="510"/>
      <c r="O1219" s="510"/>
      <c r="P1219" s="548"/>
      <c r="Q1219" s="511"/>
    </row>
    <row r="1220" spans="1:17" ht="14.4" customHeight="1" x14ac:dyDescent="0.3">
      <c r="A1220" s="505" t="s">
        <v>1808</v>
      </c>
      <c r="B1220" s="506" t="s">
        <v>1542</v>
      </c>
      <c r="C1220" s="506" t="s">
        <v>1543</v>
      </c>
      <c r="D1220" s="506" t="s">
        <v>1598</v>
      </c>
      <c r="E1220" s="506" t="s">
        <v>1599</v>
      </c>
      <c r="F1220" s="510">
        <v>2</v>
      </c>
      <c r="G1220" s="510">
        <v>1026</v>
      </c>
      <c r="H1220" s="510">
        <v>0.66666666666666663</v>
      </c>
      <c r="I1220" s="510">
        <v>513</v>
      </c>
      <c r="J1220" s="510">
        <v>3</v>
      </c>
      <c r="K1220" s="510">
        <v>1539</v>
      </c>
      <c r="L1220" s="510">
        <v>1</v>
      </c>
      <c r="M1220" s="510">
        <v>513</v>
      </c>
      <c r="N1220" s="510">
        <v>1</v>
      </c>
      <c r="O1220" s="510">
        <v>514</v>
      </c>
      <c r="P1220" s="548">
        <v>0.33398310591293046</v>
      </c>
      <c r="Q1220" s="511">
        <v>514</v>
      </c>
    </row>
    <row r="1221" spans="1:17" ht="14.4" customHeight="1" x14ac:dyDescent="0.3">
      <c r="A1221" s="505" t="s">
        <v>1808</v>
      </c>
      <c r="B1221" s="506" t="s">
        <v>1542</v>
      </c>
      <c r="C1221" s="506" t="s">
        <v>1543</v>
      </c>
      <c r="D1221" s="506" t="s">
        <v>1598</v>
      </c>
      <c r="E1221" s="506" t="s">
        <v>1600</v>
      </c>
      <c r="F1221" s="510">
        <v>2</v>
      </c>
      <c r="G1221" s="510">
        <v>1026</v>
      </c>
      <c r="H1221" s="510">
        <v>2</v>
      </c>
      <c r="I1221" s="510">
        <v>513</v>
      </c>
      <c r="J1221" s="510">
        <v>1</v>
      </c>
      <c r="K1221" s="510">
        <v>513</v>
      </c>
      <c r="L1221" s="510">
        <v>1</v>
      </c>
      <c r="M1221" s="510">
        <v>513</v>
      </c>
      <c r="N1221" s="510">
        <v>2</v>
      </c>
      <c r="O1221" s="510">
        <v>1028</v>
      </c>
      <c r="P1221" s="548">
        <v>2.003898635477583</v>
      </c>
      <c r="Q1221" s="511">
        <v>514</v>
      </c>
    </row>
    <row r="1222" spans="1:17" ht="14.4" customHeight="1" x14ac:dyDescent="0.3">
      <c r="A1222" s="505" t="s">
        <v>1808</v>
      </c>
      <c r="B1222" s="506" t="s">
        <v>1542</v>
      </c>
      <c r="C1222" s="506" t="s">
        <v>1543</v>
      </c>
      <c r="D1222" s="506" t="s">
        <v>1601</v>
      </c>
      <c r="E1222" s="506" t="s">
        <v>1602</v>
      </c>
      <c r="F1222" s="510">
        <v>2</v>
      </c>
      <c r="G1222" s="510">
        <v>846</v>
      </c>
      <c r="H1222" s="510">
        <v>2</v>
      </c>
      <c r="I1222" s="510">
        <v>423</v>
      </c>
      <c r="J1222" s="510">
        <v>1</v>
      </c>
      <c r="K1222" s="510">
        <v>423</v>
      </c>
      <c r="L1222" s="510">
        <v>1</v>
      </c>
      <c r="M1222" s="510">
        <v>423</v>
      </c>
      <c r="N1222" s="510">
        <v>2</v>
      </c>
      <c r="O1222" s="510">
        <v>848</v>
      </c>
      <c r="P1222" s="548">
        <v>2.0047281323877066</v>
      </c>
      <c r="Q1222" s="511">
        <v>424</v>
      </c>
    </row>
    <row r="1223" spans="1:17" ht="14.4" customHeight="1" x14ac:dyDescent="0.3">
      <c r="A1223" s="505" t="s">
        <v>1808</v>
      </c>
      <c r="B1223" s="506" t="s">
        <v>1542</v>
      </c>
      <c r="C1223" s="506" t="s">
        <v>1543</v>
      </c>
      <c r="D1223" s="506" t="s">
        <v>1601</v>
      </c>
      <c r="E1223" s="506" t="s">
        <v>1603</v>
      </c>
      <c r="F1223" s="510">
        <v>2</v>
      </c>
      <c r="G1223" s="510">
        <v>846</v>
      </c>
      <c r="H1223" s="510">
        <v>0.66666666666666663</v>
      </c>
      <c r="I1223" s="510">
        <v>423</v>
      </c>
      <c r="J1223" s="510">
        <v>3</v>
      </c>
      <c r="K1223" s="510">
        <v>1269</v>
      </c>
      <c r="L1223" s="510">
        <v>1</v>
      </c>
      <c r="M1223" s="510">
        <v>423</v>
      </c>
      <c r="N1223" s="510">
        <v>1</v>
      </c>
      <c r="O1223" s="510">
        <v>424</v>
      </c>
      <c r="P1223" s="548">
        <v>0.33412135539795113</v>
      </c>
      <c r="Q1223" s="511">
        <v>424</v>
      </c>
    </row>
    <row r="1224" spans="1:17" ht="14.4" customHeight="1" x14ac:dyDescent="0.3">
      <c r="A1224" s="505" t="s">
        <v>1808</v>
      </c>
      <c r="B1224" s="506" t="s">
        <v>1542</v>
      </c>
      <c r="C1224" s="506" t="s">
        <v>1543</v>
      </c>
      <c r="D1224" s="506" t="s">
        <v>1604</v>
      </c>
      <c r="E1224" s="506" t="s">
        <v>1605</v>
      </c>
      <c r="F1224" s="510">
        <v>4</v>
      </c>
      <c r="G1224" s="510">
        <v>1396</v>
      </c>
      <c r="H1224" s="510">
        <v>1.3333333333333333</v>
      </c>
      <c r="I1224" s="510">
        <v>349</v>
      </c>
      <c r="J1224" s="510">
        <v>3</v>
      </c>
      <c r="K1224" s="510">
        <v>1047</v>
      </c>
      <c r="L1224" s="510">
        <v>1</v>
      </c>
      <c r="M1224" s="510">
        <v>349</v>
      </c>
      <c r="N1224" s="510">
        <v>7</v>
      </c>
      <c r="O1224" s="510">
        <v>2450</v>
      </c>
      <c r="P1224" s="548">
        <v>2.3400191021967527</v>
      </c>
      <c r="Q1224" s="511">
        <v>350</v>
      </c>
    </row>
    <row r="1225" spans="1:17" ht="14.4" customHeight="1" x14ac:dyDescent="0.3">
      <c r="A1225" s="505" t="s">
        <v>1808</v>
      </c>
      <c r="B1225" s="506" t="s">
        <v>1542</v>
      </c>
      <c r="C1225" s="506" t="s">
        <v>1543</v>
      </c>
      <c r="D1225" s="506" t="s">
        <v>1604</v>
      </c>
      <c r="E1225" s="506" t="s">
        <v>1606</v>
      </c>
      <c r="F1225" s="510">
        <v>25</v>
      </c>
      <c r="G1225" s="510">
        <v>8725</v>
      </c>
      <c r="H1225" s="510">
        <v>1.3157894736842106</v>
      </c>
      <c r="I1225" s="510">
        <v>349</v>
      </c>
      <c r="J1225" s="510">
        <v>19</v>
      </c>
      <c r="K1225" s="510">
        <v>6631</v>
      </c>
      <c r="L1225" s="510">
        <v>1</v>
      </c>
      <c r="M1225" s="510">
        <v>349</v>
      </c>
      <c r="N1225" s="510">
        <v>13</v>
      </c>
      <c r="O1225" s="510">
        <v>4550</v>
      </c>
      <c r="P1225" s="548">
        <v>0.68617101492987487</v>
      </c>
      <c r="Q1225" s="511">
        <v>350</v>
      </c>
    </row>
    <row r="1226" spans="1:17" ht="14.4" customHeight="1" x14ac:dyDescent="0.3">
      <c r="A1226" s="505" t="s">
        <v>1808</v>
      </c>
      <c r="B1226" s="506" t="s">
        <v>1542</v>
      </c>
      <c r="C1226" s="506" t="s">
        <v>1543</v>
      </c>
      <c r="D1226" s="506" t="s">
        <v>1607</v>
      </c>
      <c r="E1226" s="506" t="s">
        <v>1608</v>
      </c>
      <c r="F1226" s="510">
        <v>39</v>
      </c>
      <c r="G1226" s="510">
        <v>8619</v>
      </c>
      <c r="H1226" s="510">
        <v>0.38613861386138615</v>
      </c>
      <c r="I1226" s="510">
        <v>221</v>
      </c>
      <c r="J1226" s="510">
        <v>101</v>
      </c>
      <c r="K1226" s="510">
        <v>22321</v>
      </c>
      <c r="L1226" s="510">
        <v>1</v>
      </c>
      <c r="M1226" s="510">
        <v>221</v>
      </c>
      <c r="N1226" s="510">
        <v>102</v>
      </c>
      <c r="O1226" s="510">
        <v>22644</v>
      </c>
      <c r="P1226" s="548">
        <v>1.0144706778370145</v>
      </c>
      <c r="Q1226" s="511">
        <v>222</v>
      </c>
    </row>
    <row r="1227" spans="1:17" ht="14.4" customHeight="1" x14ac:dyDescent="0.3">
      <c r="A1227" s="505" t="s">
        <v>1808</v>
      </c>
      <c r="B1227" s="506" t="s">
        <v>1542</v>
      </c>
      <c r="C1227" s="506" t="s">
        <v>1543</v>
      </c>
      <c r="D1227" s="506" t="s">
        <v>1609</v>
      </c>
      <c r="E1227" s="506" t="s">
        <v>1610</v>
      </c>
      <c r="F1227" s="510">
        <v>6</v>
      </c>
      <c r="G1227" s="510">
        <v>3048</v>
      </c>
      <c r="H1227" s="510">
        <v>1.5</v>
      </c>
      <c r="I1227" s="510">
        <v>508</v>
      </c>
      <c r="J1227" s="510">
        <v>4</v>
      </c>
      <c r="K1227" s="510">
        <v>2032</v>
      </c>
      <c r="L1227" s="510">
        <v>1</v>
      </c>
      <c r="M1227" s="510">
        <v>508</v>
      </c>
      <c r="N1227" s="510">
        <v>2</v>
      </c>
      <c r="O1227" s="510">
        <v>1018</v>
      </c>
      <c r="P1227" s="548">
        <v>0.50098425196850394</v>
      </c>
      <c r="Q1227" s="511">
        <v>509</v>
      </c>
    </row>
    <row r="1228" spans="1:17" ht="14.4" customHeight="1" x14ac:dyDescent="0.3">
      <c r="A1228" s="505" t="s">
        <v>1808</v>
      </c>
      <c r="B1228" s="506" t="s">
        <v>1542</v>
      </c>
      <c r="C1228" s="506" t="s">
        <v>1543</v>
      </c>
      <c r="D1228" s="506" t="s">
        <v>1613</v>
      </c>
      <c r="E1228" s="506" t="s">
        <v>1614</v>
      </c>
      <c r="F1228" s="510">
        <v>6</v>
      </c>
      <c r="G1228" s="510">
        <v>1434</v>
      </c>
      <c r="H1228" s="510">
        <v>2</v>
      </c>
      <c r="I1228" s="510">
        <v>239</v>
      </c>
      <c r="J1228" s="510">
        <v>3</v>
      </c>
      <c r="K1228" s="510">
        <v>717</v>
      </c>
      <c r="L1228" s="510">
        <v>1</v>
      </c>
      <c r="M1228" s="510">
        <v>239</v>
      </c>
      <c r="N1228" s="510">
        <v>2</v>
      </c>
      <c r="O1228" s="510">
        <v>478</v>
      </c>
      <c r="P1228" s="548">
        <v>0.66666666666666663</v>
      </c>
      <c r="Q1228" s="511">
        <v>239</v>
      </c>
    </row>
    <row r="1229" spans="1:17" ht="14.4" customHeight="1" x14ac:dyDescent="0.3">
      <c r="A1229" s="505" t="s">
        <v>1808</v>
      </c>
      <c r="B1229" s="506" t="s">
        <v>1542</v>
      </c>
      <c r="C1229" s="506" t="s">
        <v>1543</v>
      </c>
      <c r="D1229" s="506" t="s">
        <v>1615</v>
      </c>
      <c r="E1229" s="506" t="s">
        <v>1616</v>
      </c>
      <c r="F1229" s="510">
        <v>29</v>
      </c>
      <c r="G1229" s="510">
        <v>3219</v>
      </c>
      <c r="H1229" s="510">
        <v>1.7058823529411764</v>
      </c>
      <c r="I1229" s="510">
        <v>111</v>
      </c>
      <c r="J1229" s="510">
        <v>17</v>
      </c>
      <c r="K1229" s="510">
        <v>1887</v>
      </c>
      <c r="L1229" s="510">
        <v>1</v>
      </c>
      <c r="M1229" s="510">
        <v>111</v>
      </c>
      <c r="N1229" s="510">
        <v>15</v>
      </c>
      <c r="O1229" s="510">
        <v>1665</v>
      </c>
      <c r="P1229" s="548">
        <v>0.88235294117647056</v>
      </c>
      <c r="Q1229" s="511">
        <v>111</v>
      </c>
    </row>
    <row r="1230" spans="1:17" ht="14.4" customHeight="1" x14ac:dyDescent="0.3">
      <c r="A1230" s="505" t="s">
        <v>1808</v>
      </c>
      <c r="B1230" s="506" t="s">
        <v>1542</v>
      </c>
      <c r="C1230" s="506" t="s">
        <v>1543</v>
      </c>
      <c r="D1230" s="506" t="s">
        <v>1617</v>
      </c>
      <c r="E1230" s="506" t="s">
        <v>1618</v>
      </c>
      <c r="F1230" s="510">
        <v>1</v>
      </c>
      <c r="G1230" s="510">
        <v>331</v>
      </c>
      <c r="H1230" s="510">
        <v>1</v>
      </c>
      <c r="I1230" s="510">
        <v>331</v>
      </c>
      <c r="J1230" s="510">
        <v>1</v>
      </c>
      <c r="K1230" s="510">
        <v>331</v>
      </c>
      <c r="L1230" s="510">
        <v>1</v>
      </c>
      <c r="M1230" s="510">
        <v>331</v>
      </c>
      <c r="N1230" s="510"/>
      <c r="O1230" s="510"/>
      <c r="P1230" s="548"/>
      <c r="Q1230" s="511"/>
    </row>
    <row r="1231" spans="1:17" ht="14.4" customHeight="1" x14ac:dyDescent="0.3">
      <c r="A1231" s="505" t="s">
        <v>1808</v>
      </c>
      <c r="B1231" s="506" t="s">
        <v>1542</v>
      </c>
      <c r="C1231" s="506" t="s">
        <v>1543</v>
      </c>
      <c r="D1231" s="506" t="s">
        <v>1619</v>
      </c>
      <c r="E1231" s="506" t="s">
        <v>1620</v>
      </c>
      <c r="F1231" s="510">
        <v>1</v>
      </c>
      <c r="G1231" s="510">
        <v>312</v>
      </c>
      <c r="H1231" s="510">
        <v>0.33333333333333331</v>
      </c>
      <c r="I1231" s="510">
        <v>312</v>
      </c>
      <c r="J1231" s="510">
        <v>3</v>
      </c>
      <c r="K1231" s="510">
        <v>936</v>
      </c>
      <c r="L1231" s="510">
        <v>1</v>
      </c>
      <c r="M1231" s="510">
        <v>312</v>
      </c>
      <c r="N1231" s="510"/>
      <c r="O1231" s="510"/>
      <c r="P1231" s="548"/>
      <c r="Q1231" s="511"/>
    </row>
    <row r="1232" spans="1:17" ht="14.4" customHeight="1" x14ac:dyDescent="0.3">
      <c r="A1232" s="505" t="s">
        <v>1808</v>
      </c>
      <c r="B1232" s="506" t="s">
        <v>1542</v>
      </c>
      <c r="C1232" s="506" t="s">
        <v>1543</v>
      </c>
      <c r="D1232" s="506" t="s">
        <v>1619</v>
      </c>
      <c r="E1232" s="506" t="s">
        <v>1621</v>
      </c>
      <c r="F1232" s="510">
        <v>20</v>
      </c>
      <c r="G1232" s="510">
        <v>6240</v>
      </c>
      <c r="H1232" s="510">
        <v>3.3333333333333335</v>
      </c>
      <c r="I1232" s="510">
        <v>312</v>
      </c>
      <c r="J1232" s="510">
        <v>6</v>
      </c>
      <c r="K1232" s="510">
        <v>1872</v>
      </c>
      <c r="L1232" s="510">
        <v>1</v>
      </c>
      <c r="M1232" s="510">
        <v>312</v>
      </c>
      <c r="N1232" s="510">
        <v>2</v>
      </c>
      <c r="O1232" s="510">
        <v>624</v>
      </c>
      <c r="P1232" s="548">
        <v>0.33333333333333331</v>
      </c>
      <c r="Q1232" s="511">
        <v>312</v>
      </c>
    </row>
    <row r="1233" spans="1:17" ht="14.4" customHeight="1" x14ac:dyDescent="0.3">
      <c r="A1233" s="505" t="s">
        <v>1808</v>
      </c>
      <c r="B1233" s="506" t="s">
        <v>1542</v>
      </c>
      <c r="C1233" s="506" t="s">
        <v>1543</v>
      </c>
      <c r="D1233" s="506" t="s">
        <v>1622</v>
      </c>
      <c r="E1233" s="506" t="s">
        <v>1623</v>
      </c>
      <c r="F1233" s="510">
        <v>89</v>
      </c>
      <c r="G1233" s="510">
        <v>2047</v>
      </c>
      <c r="H1233" s="510">
        <v>1.5084745762711864</v>
      </c>
      <c r="I1233" s="510">
        <v>23</v>
      </c>
      <c r="J1233" s="510">
        <v>59</v>
      </c>
      <c r="K1233" s="510">
        <v>1357</v>
      </c>
      <c r="L1233" s="510">
        <v>1</v>
      </c>
      <c r="M1233" s="510">
        <v>23</v>
      </c>
      <c r="N1233" s="510">
        <v>62</v>
      </c>
      <c r="O1233" s="510">
        <v>744</v>
      </c>
      <c r="P1233" s="548">
        <v>0.54826823876197495</v>
      </c>
      <c r="Q1233" s="511">
        <v>12</v>
      </c>
    </row>
    <row r="1234" spans="1:17" ht="14.4" customHeight="1" x14ac:dyDescent="0.3">
      <c r="A1234" s="505" t="s">
        <v>1808</v>
      </c>
      <c r="B1234" s="506" t="s">
        <v>1542</v>
      </c>
      <c r="C1234" s="506" t="s">
        <v>1543</v>
      </c>
      <c r="D1234" s="506" t="s">
        <v>1622</v>
      </c>
      <c r="E1234" s="506" t="s">
        <v>1624</v>
      </c>
      <c r="F1234" s="510">
        <v>35</v>
      </c>
      <c r="G1234" s="510">
        <v>805</v>
      </c>
      <c r="H1234" s="510">
        <v>1.0294117647058822</v>
      </c>
      <c r="I1234" s="510">
        <v>23</v>
      </c>
      <c r="J1234" s="510">
        <v>34</v>
      </c>
      <c r="K1234" s="510">
        <v>782</v>
      </c>
      <c r="L1234" s="510">
        <v>1</v>
      </c>
      <c r="M1234" s="510">
        <v>23</v>
      </c>
      <c r="N1234" s="510"/>
      <c r="O1234" s="510"/>
      <c r="P1234" s="548"/>
      <c r="Q1234" s="511"/>
    </row>
    <row r="1235" spans="1:17" ht="14.4" customHeight="1" x14ac:dyDescent="0.3">
      <c r="A1235" s="505" t="s">
        <v>1808</v>
      </c>
      <c r="B1235" s="506" t="s">
        <v>1542</v>
      </c>
      <c r="C1235" s="506" t="s">
        <v>1543</v>
      </c>
      <c r="D1235" s="506" t="s">
        <v>1625</v>
      </c>
      <c r="E1235" s="506" t="s">
        <v>1626</v>
      </c>
      <c r="F1235" s="510">
        <v>1</v>
      </c>
      <c r="G1235" s="510">
        <v>17</v>
      </c>
      <c r="H1235" s="510">
        <v>0.33333333333333331</v>
      </c>
      <c r="I1235" s="510">
        <v>17</v>
      </c>
      <c r="J1235" s="510">
        <v>3</v>
      </c>
      <c r="K1235" s="510">
        <v>51</v>
      </c>
      <c r="L1235" s="510">
        <v>1</v>
      </c>
      <c r="M1235" s="510">
        <v>17</v>
      </c>
      <c r="N1235" s="510"/>
      <c r="O1235" s="510"/>
      <c r="P1235" s="548"/>
      <c r="Q1235" s="511"/>
    </row>
    <row r="1236" spans="1:17" ht="14.4" customHeight="1" x14ac:dyDescent="0.3">
      <c r="A1236" s="505" t="s">
        <v>1808</v>
      </c>
      <c r="B1236" s="506" t="s">
        <v>1542</v>
      </c>
      <c r="C1236" s="506" t="s">
        <v>1543</v>
      </c>
      <c r="D1236" s="506" t="s">
        <v>1625</v>
      </c>
      <c r="E1236" s="506" t="s">
        <v>1627</v>
      </c>
      <c r="F1236" s="510">
        <v>1</v>
      </c>
      <c r="G1236" s="510">
        <v>17</v>
      </c>
      <c r="H1236" s="510">
        <v>1</v>
      </c>
      <c r="I1236" s="510">
        <v>17</v>
      </c>
      <c r="J1236" s="510">
        <v>1</v>
      </c>
      <c r="K1236" s="510">
        <v>17</v>
      </c>
      <c r="L1236" s="510">
        <v>1</v>
      </c>
      <c r="M1236" s="510">
        <v>17</v>
      </c>
      <c r="N1236" s="510">
        <v>1</v>
      </c>
      <c r="O1236" s="510">
        <v>17</v>
      </c>
      <c r="P1236" s="548">
        <v>1</v>
      </c>
      <c r="Q1236" s="511">
        <v>17</v>
      </c>
    </row>
    <row r="1237" spans="1:17" ht="14.4" customHeight="1" x14ac:dyDescent="0.3">
      <c r="A1237" s="505" t="s">
        <v>1808</v>
      </c>
      <c r="B1237" s="506" t="s">
        <v>1542</v>
      </c>
      <c r="C1237" s="506" t="s">
        <v>1543</v>
      </c>
      <c r="D1237" s="506" t="s">
        <v>1630</v>
      </c>
      <c r="E1237" s="506" t="s">
        <v>1631</v>
      </c>
      <c r="F1237" s="510">
        <v>15</v>
      </c>
      <c r="G1237" s="510">
        <v>5250</v>
      </c>
      <c r="H1237" s="510">
        <v>0.75</v>
      </c>
      <c r="I1237" s="510">
        <v>350</v>
      </c>
      <c r="J1237" s="510">
        <v>20</v>
      </c>
      <c r="K1237" s="510">
        <v>7000</v>
      </c>
      <c r="L1237" s="510">
        <v>1</v>
      </c>
      <c r="M1237" s="510">
        <v>350</v>
      </c>
      <c r="N1237" s="510">
        <v>4</v>
      </c>
      <c r="O1237" s="510">
        <v>1400</v>
      </c>
      <c r="P1237" s="548">
        <v>0.2</v>
      </c>
      <c r="Q1237" s="511">
        <v>350</v>
      </c>
    </row>
    <row r="1238" spans="1:17" ht="14.4" customHeight="1" x14ac:dyDescent="0.3">
      <c r="A1238" s="505" t="s">
        <v>1808</v>
      </c>
      <c r="B1238" s="506" t="s">
        <v>1542</v>
      </c>
      <c r="C1238" s="506" t="s">
        <v>1543</v>
      </c>
      <c r="D1238" s="506" t="s">
        <v>1632</v>
      </c>
      <c r="E1238" s="506"/>
      <c r="F1238" s="510">
        <v>11</v>
      </c>
      <c r="G1238" s="510">
        <v>14113</v>
      </c>
      <c r="H1238" s="510">
        <v>1.2203199308257675</v>
      </c>
      <c r="I1238" s="510">
        <v>1283</v>
      </c>
      <c r="J1238" s="510">
        <v>9</v>
      </c>
      <c r="K1238" s="510">
        <v>11565</v>
      </c>
      <c r="L1238" s="510">
        <v>1</v>
      </c>
      <c r="M1238" s="510">
        <v>1285</v>
      </c>
      <c r="N1238" s="510"/>
      <c r="O1238" s="510"/>
      <c r="P1238" s="548"/>
      <c r="Q1238" s="511"/>
    </row>
    <row r="1239" spans="1:17" ht="14.4" customHeight="1" x14ac:dyDescent="0.3">
      <c r="A1239" s="505" t="s">
        <v>1808</v>
      </c>
      <c r="B1239" s="506" t="s">
        <v>1542</v>
      </c>
      <c r="C1239" s="506" t="s">
        <v>1543</v>
      </c>
      <c r="D1239" s="506" t="s">
        <v>1632</v>
      </c>
      <c r="E1239" s="506" t="s">
        <v>1633</v>
      </c>
      <c r="F1239" s="510">
        <v>18</v>
      </c>
      <c r="G1239" s="510">
        <v>23094</v>
      </c>
      <c r="H1239" s="510">
        <v>3.5943968871595331</v>
      </c>
      <c r="I1239" s="510">
        <v>1283</v>
      </c>
      <c r="J1239" s="510">
        <v>5</v>
      </c>
      <c r="K1239" s="510">
        <v>6425</v>
      </c>
      <c r="L1239" s="510">
        <v>1</v>
      </c>
      <c r="M1239" s="510">
        <v>1285</v>
      </c>
      <c r="N1239" s="510"/>
      <c r="O1239" s="510"/>
      <c r="P1239" s="548"/>
      <c r="Q1239" s="511"/>
    </row>
    <row r="1240" spans="1:17" ht="14.4" customHeight="1" x14ac:dyDescent="0.3">
      <c r="A1240" s="505" t="s">
        <v>1808</v>
      </c>
      <c r="B1240" s="506" t="s">
        <v>1542</v>
      </c>
      <c r="C1240" s="506" t="s">
        <v>1543</v>
      </c>
      <c r="D1240" s="506" t="s">
        <v>1634</v>
      </c>
      <c r="E1240" s="506" t="s">
        <v>1636</v>
      </c>
      <c r="F1240" s="510"/>
      <c r="G1240" s="510"/>
      <c r="H1240" s="510"/>
      <c r="I1240" s="510"/>
      <c r="J1240" s="510">
        <v>1</v>
      </c>
      <c r="K1240" s="510">
        <v>149</v>
      </c>
      <c r="L1240" s="510">
        <v>1</v>
      </c>
      <c r="M1240" s="510">
        <v>149</v>
      </c>
      <c r="N1240" s="510"/>
      <c r="O1240" s="510"/>
      <c r="P1240" s="548"/>
      <c r="Q1240" s="511"/>
    </row>
    <row r="1241" spans="1:17" ht="14.4" customHeight="1" x14ac:dyDescent="0.3">
      <c r="A1241" s="505" t="s">
        <v>1808</v>
      </c>
      <c r="B1241" s="506" t="s">
        <v>1542</v>
      </c>
      <c r="C1241" s="506" t="s">
        <v>1543</v>
      </c>
      <c r="D1241" s="506" t="s">
        <v>1639</v>
      </c>
      <c r="E1241" s="506" t="s">
        <v>1640</v>
      </c>
      <c r="F1241" s="510">
        <v>5</v>
      </c>
      <c r="G1241" s="510">
        <v>1475</v>
      </c>
      <c r="H1241" s="510">
        <v>2.5</v>
      </c>
      <c r="I1241" s="510">
        <v>295</v>
      </c>
      <c r="J1241" s="510">
        <v>2</v>
      </c>
      <c r="K1241" s="510">
        <v>590</v>
      </c>
      <c r="L1241" s="510">
        <v>1</v>
      </c>
      <c r="M1241" s="510">
        <v>295</v>
      </c>
      <c r="N1241" s="510">
        <v>2</v>
      </c>
      <c r="O1241" s="510">
        <v>590</v>
      </c>
      <c r="P1241" s="548">
        <v>1</v>
      </c>
      <c r="Q1241" s="511">
        <v>295</v>
      </c>
    </row>
    <row r="1242" spans="1:17" ht="14.4" customHeight="1" x14ac:dyDescent="0.3">
      <c r="A1242" s="505" t="s">
        <v>1808</v>
      </c>
      <c r="B1242" s="506" t="s">
        <v>1542</v>
      </c>
      <c r="C1242" s="506" t="s">
        <v>1543</v>
      </c>
      <c r="D1242" s="506" t="s">
        <v>1641</v>
      </c>
      <c r="E1242" s="506" t="s">
        <v>1642</v>
      </c>
      <c r="F1242" s="510">
        <v>5</v>
      </c>
      <c r="G1242" s="510">
        <v>1045</v>
      </c>
      <c r="H1242" s="510">
        <v>1.25</v>
      </c>
      <c r="I1242" s="510">
        <v>209</v>
      </c>
      <c r="J1242" s="510">
        <v>4</v>
      </c>
      <c r="K1242" s="510">
        <v>836</v>
      </c>
      <c r="L1242" s="510">
        <v>1</v>
      </c>
      <c r="M1242" s="510">
        <v>209</v>
      </c>
      <c r="N1242" s="510">
        <v>7</v>
      </c>
      <c r="O1242" s="510">
        <v>1470</v>
      </c>
      <c r="P1242" s="548">
        <v>1.7583732057416268</v>
      </c>
      <c r="Q1242" s="511">
        <v>210</v>
      </c>
    </row>
    <row r="1243" spans="1:17" ht="14.4" customHeight="1" x14ac:dyDescent="0.3">
      <c r="A1243" s="505" t="s">
        <v>1808</v>
      </c>
      <c r="B1243" s="506" t="s">
        <v>1542</v>
      </c>
      <c r="C1243" s="506" t="s">
        <v>1543</v>
      </c>
      <c r="D1243" s="506" t="s">
        <v>1641</v>
      </c>
      <c r="E1243" s="506" t="s">
        <v>1643</v>
      </c>
      <c r="F1243" s="510">
        <v>27</v>
      </c>
      <c r="G1243" s="510">
        <v>5643</v>
      </c>
      <c r="H1243" s="510">
        <v>1.8</v>
      </c>
      <c r="I1243" s="510">
        <v>209</v>
      </c>
      <c r="J1243" s="510">
        <v>15</v>
      </c>
      <c r="K1243" s="510">
        <v>3135</v>
      </c>
      <c r="L1243" s="510">
        <v>1</v>
      </c>
      <c r="M1243" s="510">
        <v>209</v>
      </c>
      <c r="N1243" s="510">
        <v>13</v>
      </c>
      <c r="O1243" s="510">
        <v>2730</v>
      </c>
      <c r="P1243" s="548">
        <v>0.87081339712918659</v>
      </c>
      <c r="Q1243" s="511">
        <v>210</v>
      </c>
    </row>
    <row r="1244" spans="1:17" ht="14.4" customHeight="1" x14ac:dyDescent="0.3">
      <c r="A1244" s="505" t="s">
        <v>1808</v>
      </c>
      <c r="B1244" s="506" t="s">
        <v>1542</v>
      </c>
      <c r="C1244" s="506" t="s">
        <v>1543</v>
      </c>
      <c r="D1244" s="506" t="s">
        <v>1644</v>
      </c>
      <c r="E1244" s="506" t="s">
        <v>1645</v>
      </c>
      <c r="F1244" s="510">
        <v>7</v>
      </c>
      <c r="G1244" s="510">
        <v>280</v>
      </c>
      <c r="H1244" s="510">
        <v>1</v>
      </c>
      <c r="I1244" s="510">
        <v>40</v>
      </c>
      <c r="J1244" s="510">
        <v>7</v>
      </c>
      <c r="K1244" s="510">
        <v>280</v>
      </c>
      <c r="L1244" s="510">
        <v>1</v>
      </c>
      <c r="M1244" s="510">
        <v>40</v>
      </c>
      <c r="N1244" s="510">
        <v>2</v>
      </c>
      <c r="O1244" s="510">
        <v>80</v>
      </c>
      <c r="P1244" s="548">
        <v>0.2857142857142857</v>
      </c>
      <c r="Q1244" s="511">
        <v>40</v>
      </c>
    </row>
    <row r="1245" spans="1:17" ht="14.4" customHeight="1" x14ac:dyDescent="0.3">
      <c r="A1245" s="505" t="s">
        <v>1808</v>
      </c>
      <c r="B1245" s="506" t="s">
        <v>1542</v>
      </c>
      <c r="C1245" s="506" t="s">
        <v>1543</v>
      </c>
      <c r="D1245" s="506" t="s">
        <v>1644</v>
      </c>
      <c r="E1245" s="506" t="s">
        <v>1646</v>
      </c>
      <c r="F1245" s="510">
        <v>2</v>
      </c>
      <c r="G1245" s="510">
        <v>80</v>
      </c>
      <c r="H1245" s="510">
        <v>0.4</v>
      </c>
      <c r="I1245" s="510">
        <v>40</v>
      </c>
      <c r="J1245" s="510">
        <v>5</v>
      </c>
      <c r="K1245" s="510">
        <v>200</v>
      </c>
      <c r="L1245" s="510">
        <v>1</v>
      </c>
      <c r="M1245" s="510">
        <v>40</v>
      </c>
      <c r="N1245" s="510"/>
      <c r="O1245" s="510"/>
      <c r="P1245" s="548"/>
      <c r="Q1245" s="511"/>
    </row>
    <row r="1246" spans="1:17" ht="14.4" customHeight="1" x14ac:dyDescent="0.3">
      <c r="A1246" s="505" t="s">
        <v>1808</v>
      </c>
      <c r="B1246" s="506" t="s">
        <v>1542</v>
      </c>
      <c r="C1246" s="506" t="s">
        <v>1543</v>
      </c>
      <c r="D1246" s="506" t="s">
        <v>1647</v>
      </c>
      <c r="E1246" s="506" t="s">
        <v>1648</v>
      </c>
      <c r="F1246" s="510">
        <v>10</v>
      </c>
      <c r="G1246" s="510">
        <v>50220</v>
      </c>
      <c r="H1246" s="510">
        <v>9.9980091578737813</v>
      </c>
      <c r="I1246" s="510">
        <v>5022</v>
      </c>
      <c r="J1246" s="510">
        <v>1</v>
      </c>
      <c r="K1246" s="510">
        <v>5023</v>
      </c>
      <c r="L1246" s="510">
        <v>1</v>
      </c>
      <c r="M1246" s="510">
        <v>5023</v>
      </c>
      <c r="N1246" s="510">
        <v>5</v>
      </c>
      <c r="O1246" s="510">
        <v>25120</v>
      </c>
      <c r="P1246" s="548">
        <v>5.0009954210631093</v>
      </c>
      <c r="Q1246" s="511">
        <v>5024</v>
      </c>
    </row>
    <row r="1247" spans="1:17" ht="14.4" customHeight="1" x14ac:dyDescent="0.3">
      <c r="A1247" s="505" t="s">
        <v>1808</v>
      </c>
      <c r="B1247" s="506" t="s">
        <v>1542</v>
      </c>
      <c r="C1247" s="506" t="s">
        <v>1543</v>
      </c>
      <c r="D1247" s="506" t="s">
        <v>1647</v>
      </c>
      <c r="E1247" s="506" t="s">
        <v>1649</v>
      </c>
      <c r="F1247" s="510">
        <v>19</v>
      </c>
      <c r="G1247" s="510">
        <v>95418</v>
      </c>
      <c r="H1247" s="510">
        <v>0.59363179374875574</v>
      </c>
      <c r="I1247" s="510">
        <v>5022</v>
      </c>
      <c r="J1247" s="510">
        <v>32</v>
      </c>
      <c r="K1247" s="510">
        <v>160736</v>
      </c>
      <c r="L1247" s="510">
        <v>1</v>
      </c>
      <c r="M1247" s="510">
        <v>5023</v>
      </c>
      <c r="N1247" s="510">
        <v>21</v>
      </c>
      <c r="O1247" s="510">
        <v>105504</v>
      </c>
      <c r="P1247" s="548">
        <v>0.65638064901453319</v>
      </c>
      <c r="Q1247" s="511">
        <v>5024</v>
      </c>
    </row>
    <row r="1248" spans="1:17" ht="14.4" customHeight="1" x14ac:dyDescent="0.3">
      <c r="A1248" s="505" t="s">
        <v>1808</v>
      </c>
      <c r="B1248" s="506" t="s">
        <v>1542</v>
      </c>
      <c r="C1248" s="506" t="s">
        <v>1543</v>
      </c>
      <c r="D1248" s="506" t="s">
        <v>1650</v>
      </c>
      <c r="E1248" s="506" t="s">
        <v>1651</v>
      </c>
      <c r="F1248" s="510">
        <v>7</v>
      </c>
      <c r="G1248" s="510">
        <v>1197</v>
      </c>
      <c r="H1248" s="510">
        <v>7</v>
      </c>
      <c r="I1248" s="510">
        <v>171</v>
      </c>
      <c r="J1248" s="510">
        <v>1</v>
      </c>
      <c r="K1248" s="510">
        <v>171</v>
      </c>
      <c r="L1248" s="510">
        <v>1</v>
      </c>
      <c r="M1248" s="510">
        <v>171</v>
      </c>
      <c r="N1248" s="510">
        <v>3</v>
      </c>
      <c r="O1248" s="510">
        <v>513</v>
      </c>
      <c r="P1248" s="548">
        <v>3</v>
      </c>
      <c r="Q1248" s="511">
        <v>171</v>
      </c>
    </row>
    <row r="1249" spans="1:17" ht="14.4" customHeight="1" x14ac:dyDescent="0.3">
      <c r="A1249" s="505" t="s">
        <v>1808</v>
      </c>
      <c r="B1249" s="506" t="s">
        <v>1542</v>
      </c>
      <c r="C1249" s="506" t="s">
        <v>1543</v>
      </c>
      <c r="D1249" s="506" t="s">
        <v>1650</v>
      </c>
      <c r="E1249" s="506" t="s">
        <v>1652</v>
      </c>
      <c r="F1249" s="510"/>
      <c r="G1249" s="510"/>
      <c r="H1249" s="510"/>
      <c r="I1249" s="510"/>
      <c r="J1249" s="510">
        <v>1</v>
      </c>
      <c r="K1249" s="510">
        <v>171</v>
      </c>
      <c r="L1249" s="510">
        <v>1</v>
      </c>
      <c r="M1249" s="510">
        <v>171</v>
      </c>
      <c r="N1249" s="510">
        <v>2</v>
      </c>
      <c r="O1249" s="510">
        <v>341</v>
      </c>
      <c r="P1249" s="548">
        <v>1.9941520467836258</v>
      </c>
      <c r="Q1249" s="511">
        <v>170.5</v>
      </c>
    </row>
    <row r="1250" spans="1:17" ht="14.4" customHeight="1" x14ac:dyDescent="0.3">
      <c r="A1250" s="505" t="s">
        <v>1808</v>
      </c>
      <c r="B1250" s="506" t="s">
        <v>1542</v>
      </c>
      <c r="C1250" s="506" t="s">
        <v>1543</v>
      </c>
      <c r="D1250" s="506" t="s">
        <v>1653</v>
      </c>
      <c r="E1250" s="506" t="s">
        <v>1655</v>
      </c>
      <c r="F1250" s="510">
        <v>1</v>
      </c>
      <c r="G1250" s="510">
        <v>327</v>
      </c>
      <c r="H1250" s="510"/>
      <c r="I1250" s="510">
        <v>327</v>
      </c>
      <c r="J1250" s="510"/>
      <c r="K1250" s="510"/>
      <c r="L1250" s="510"/>
      <c r="M1250" s="510"/>
      <c r="N1250" s="510">
        <v>1</v>
      </c>
      <c r="O1250" s="510">
        <v>327</v>
      </c>
      <c r="P1250" s="548"/>
      <c r="Q1250" s="511">
        <v>327</v>
      </c>
    </row>
    <row r="1251" spans="1:17" ht="14.4" customHeight="1" x14ac:dyDescent="0.3">
      <c r="A1251" s="505" t="s">
        <v>1808</v>
      </c>
      <c r="B1251" s="506" t="s">
        <v>1542</v>
      </c>
      <c r="C1251" s="506" t="s">
        <v>1543</v>
      </c>
      <c r="D1251" s="506" t="s">
        <v>1656</v>
      </c>
      <c r="E1251" s="506" t="s">
        <v>1657</v>
      </c>
      <c r="F1251" s="510">
        <v>9</v>
      </c>
      <c r="G1251" s="510">
        <v>6210</v>
      </c>
      <c r="H1251" s="510">
        <v>2.25</v>
      </c>
      <c r="I1251" s="510">
        <v>690</v>
      </c>
      <c r="J1251" s="510">
        <v>4</v>
      </c>
      <c r="K1251" s="510">
        <v>2760</v>
      </c>
      <c r="L1251" s="510">
        <v>1</v>
      </c>
      <c r="M1251" s="510">
        <v>690</v>
      </c>
      <c r="N1251" s="510"/>
      <c r="O1251" s="510"/>
      <c r="P1251" s="548"/>
      <c r="Q1251" s="511"/>
    </row>
    <row r="1252" spans="1:17" ht="14.4" customHeight="1" x14ac:dyDescent="0.3">
      <c r="A1252" s="505" t="s">
        <v>1808</v>
      </c>
      <c r="B1252" s="506" t="s">
        <v>1542</v>
      </c>
      <c r="C1252" s="506" t="s">
        <v>1543</v>
      </c>
      <c r="D1252" s="506" t="s">
        <v>1656</v>
      </c>
      <c r="E1252" s="506" t="s">
        <v>1658</v>
      </c>
      <c r="F1252" s="510">
        <v>5</v>
      </c>
      <c r="G1252" s="510">
        <v>3450</v>
      </c>
      <c r="H1252" s="510">
        <v>1.25</v>
      </c>
      <c r="I1252" s="510">
        <v>690</v>
      </c>
      <c r="J1252" s="510">
        <v>4</v>
      </c>
      <c r="K1252" s="510">
        <v>2760</v>
      </c>
      <c r="L1252" s="510">
        <v>1</v>
      </c>
      <c r="M1252" s="510">
        <v>690</v>
      </c>
      <c r="N1252" s="510">
        <v>1</v>
      </c>
      <c r="O1252" s="510">
        <v>691</v>
      </c>
      <c r="P1252" s="548">
        <v>0.25036231884057969</v>
      </c>
      <c r="Q1252" s="511">
        <v>691</v>
      </c>
    </row>
    <row r="1253" spans="1:17" ht="14.4" customHeight="1" x14ac:dyDescent="0.3">
      <c r="A1253" s="505" t="s">
        <v>1808</v>
      </c>
      <c r="B1253" s="506" t="s">
        <v>1542</v>
      </c>
      <c r="C1253" s="506" t="s">
        <v>1543</v>
      </c>
      <c r="D1253" s="506" t="s">
        <v>1659</v>
      </c>
      <c r="E1253" s="506" t="s">
        <v>1660</v>
      </c>
      <c r="F1253" s="510">
        <v>6</v>
      </c>
      <c r="G1253" s="510">
        <v>2100</v>
      </c>
      <c r="H1253" s="510">
        <v>6</v>
      </c>
      <c r="I1253" s="510">
        <v>350</v>
      </c>
      <c r="J1253" s="510">
        <v>1</v>
      </c>
      <c r="K1253" s="510">
        <v>350</v>
      </c>
      <c r="L1253" s="510">
        <v>1</v>
      </c>
      <c r="M1253" s="510">
        <v>350</v>
      </c>
      <c r="N1253" s="510">
        <v>3</v>
      </c>
      <c r="O1253" s="510">
        <v>1050</v>
      </c>
      <c r="P1253" s="548">
        <v>3</v>
      </c>
      <c r="Q1253" s="511">
        <v>350</v>
      </c>
    </row>
    <row r="1254" spans="1:17" ht="14.4" customHeight="1" x14ac:dyDescent="0.3">
      <c r="A1254" s="505" t="s">
        <v>1808</v>
      </c>
      <c r="B1254" s="506" t="s">
        <v>1542</v>
      </c>
      <c r="C1254" s="506" t="s">
        <v>1543</v>
      </c>
      <c r="D1254" s="506" t="s">
        <v>1659</v>
      </c>
      <c r="E1254" s="506" t="s">
        <v>1661</v>
      </c>
      <c r="F1254" s="510"/>
      <c r="G1254" s="510"/>
      <c r="H1254" s="510"/>
      <c r="I1254" s="510"/>
      <c r="J1254" s="510">
        <v>1</v>
      </c>
      <c r="K1254" s="510">
        <v>350</v>
      </c>
      <c r="L1254" s="510">
        <v>1</v>
      </c>
      <c r="M1254" s="510">
        <v>350</v>
      </c>
      <c r="N1254" s="510">
        <v>2</v>
      </c>
      <c r="O1254" s="510">
        <v>700</v>
      </c>
      <c r="P1254" s="548">
        <v>2</v>
      </c>
      <c r="Q1254" s="511">
        <v>350</v>
      </c>
    </row>
    <row r="1255" spans="1:17" ht="14.4" customHeight="1" x14ac:dyDescent="0.3">
      <c r="A1255" s="505" t="s">
        <v>1808</v>
      </c>
      <c r="B1255" s="506" t="s">
        <v>1542</v>
      </c>
      <c r="C1255" s="506" t="s">
        <v>1543</v>
      </c>
      <c r="D1255" s="506" t="s">
        <v>1662</v>
      </c>
      <c r="E1255" s="506" t="s">
        <v>1663</v>
      </c>
      <c r="F1255" s="510">
        <v>6</v>
      </c>
      <c r="G1255" s="510">
        <v>1044</v>
      </c>
      <c r="H1255" s="510">
        <v>6</v>
      </c>
      <c r="I1255" s="510">
        <v>174</v>
      </c>
      <c r="J1255" s="510">
        <v>1</v>
      </c>
      <c r="K1255" s="510">
        <v>174</v>
      </c>
      <c r="L1255" s="510">
        <v>1</v>
      </c>
      <c r="M1255" s="510">
        <v>174</v>
      </c>
      <c r="N1255" s="510">
        <v>3</v>
      </c>
      <c r="O1255" s="510">
        <v>522</v>
      </c>
      <c r="P1255" s="548">
        <v>3</v>
      </c>
      <c r="Q1255" s="511">
        <v>174</v>
      </c>
    </row>
    <row r="1256" spans="1:17" ht="14.4" customHeight="1" x14ac:dyDescent="0.3">
      <c r="A1256" s="505" t="s">
        <v>1808</v>
      </c>
      <c r="B1256" s="506" t="s">
        <v>1542</v>
      </c>
      <c r="C1256" s="506" t="s">
        <v>1543</v>
      </c>
      <c r="D1256" s="506" t="s">
        <v>1662</v>
      </c>
      <c r="E1256" s="506" t="s">
        <v>1664</v>
      </c>
      <c r="F1256" s="510"/>
      <c r="G1256" s="510"/>
      <c r="H1256" s="510"/>
      <c r="I1256" s="510"/>
      <c r="J1256" s="510">
        <v>1</v>
      </c>
      <c r="K1256" s="510">
        <v>174</v>
      </c>
      <c r="L1256" s="510">
        <v>1</v>
      </c>
      <c r="M1256" s="510">
        <v>174</v>
      </c>
      <c r="N1256" s="510">
        <v>2</v>
      </c>
      <c r="O1256" s="510">
        <v>347</v>
      </c>
      <c r="P1256" s="548">
        <v>1.9942528735632183</v>
      </c>
      <c r="Q1256" s="511">
        <v>173.5</v>
      </c>
    </row>
    <row r="1257" spans="1:17" ht="14.4" customHeight="1" x14ac:dyDescent="0.3">
      <c r="A1257" s="505" t="s">
        <v>1808</v>
      </c>
      <c r="B1257" s="506" t="s">
        <v>1542</v>
      </c>
      <c r="C1257" s="506" t="s">
        <v>1543</v>
      </c>
      <c r="D1257" s="506" t="s">
        <v>1665</v>
      </c>
      <c r="E1257" s="506" t="s">
        <v>1666</v>
      </c>
      <c r="F1257" s="510"/>
      <c r="G1257" s="510"/>
      <c r="H1257" s="510"/>
      <c r="I1257" s="510"/>
      <c r="J1257" s="510">
        <v>4</v>
      </c>
      <c r="K1257" s="510">
        <v>1604</v>
      </c>
      <c r="L1257" s="510">
        <v>1</v>
      </c>
      <c r="M1257" s="510">
        <v>401</v>
      </c>
      <c r="N1257" s="510">
        <v>12</v>
      </c>
      <c r="O1257" s="510">
        <v>4808</v>
      </c>
      <c r="P1257" s="548">
        <v>2.9975062344139651</v>
      </c>
      <c r="Q1257" s="511">
        <v>400.66666666666669</v>
      </c>
    </row>
    <row r="1258" spans="1:17" ht="14.4" customHeight="1" x14ac:dyDescent="0.3">
      <c r="A1258" s="505" t="s">
        <v>1808</v>
      </c>
      <c r="B1258" s="506" t="s">
        <v>1542</v>
      </c>
      <c r="C1258" s="506" t="s">
        <v>1543</v>
      </c>
      <c r="D1258" s="506" t="s">
        <v>1667</v>
      </c>
      <c r="E1258" s="506" t="s">
        <v>1668</v>
      </c>
      <c r="F1258" s="510">
        <v>4</v>
      </c>
      <c r="G1258" s="510">
        <v>2616</v>
      </c>
      <c r="H1258" s="510">
        <v>1.3333333333333333</v>
      </c>
      <c r="I1258" s="510">
        <v>654</v>
      </c>
      <c r="J1258" s="510">
        <v>3</v>
      </c>
      <c r="K1258" s="510">
        <v>1962</v>
      </c>
      <c r="L1258" s="510">
        <v>1</v>
      </c>
      <c r="M1258" s="510">
        <v>654</v>
      </c>
      <c r="N1258" s="510">
        <v>1</v>
      </c>
      <c r="O1258" s="510">
        <v>655</v>
      </c>
      <c r="P1258" s="548">
        <v>0.33384301732925586</v>
      </c>
      <c r="Q1258" s="511">
        <v>655</v>
      </c>
    </row>
    <row r="1259" spans="1:17" ht="14.4" customHeight="1" x14ac:dyDescent="0.3">
      <c r="A1259" s="505" t="s">
        <v>1808</v>
      </c>
      <c r="B1259" s="506" t="s">
        <v>1542</v>
      </c>
      <c r="C1259" s="506" t="s">
        <v>1543</v>
      </c>
      <c r="D1259" s="506" t="s">
        <v>1667</v>
      </c>
      <c r="E1259" s="506" t="s">
        <v>1669</v>
      </c>
      <c r="F1259" s="510">
        <v>7</v>
      </c>
      <c r="G1259" s="510">
        <v>4578</v>
      </c>
      <c r="H1259" s="510">
        <v>2.3333333333333335</v>
      </c>
      <c r="I1259" s="510">
        <v>654</v>
      </c>
      <c r="J1259" s="510">
        <v>3</v>
      </c>
      <c r="K1259" s="510">
        <v>1962</v>
      </c>
      <c r="L1259" s="510">
        <v>1</v>
      </c>
      <c r="M1259" s="510">
        <v>654</v>
      </c>
      <c r="N1259" s="510"/>
      <c r="O1259" s="510"/>
      <c r="P1259" s="548"/>
      <c r="Q1259" s="511"/>
    </row>
    <row r="1260" spans="1:17" ht="14.4" customHeight="1" x14ac:dyDescent="0.3">
      <c r="A1260" s="505" t="s">
        <v>1808</v>
      </c>
      <c r="B1260" s="506" t="s">
        <v>1542</v>
      </c>
      <c r="C1260" s="506" t="s">
        <v>1543</v>
      </c>
      <c r="D1260" s="506" t="s">
        <v>1670</v>
      </c>
      <c r="E1260" s="506" t="s">
        <v>1671</v>
      </c>
      <c r="F1260" s="510">
        <v>7</v>
      </c>
      <c r="G1260" s="510">
        <v>4578</v>
      </c>
      <c r="H1260" s="510">
        <v>2.3333333333333335</v>
      </c>
      <c r="I1260" s="510">
        <v>654</v>
      </c>
      <c r="J1260" s="510">
        <v>3</v>
      </c>
      <c r="K1260" s="510">
        <v>1962</v>
      </c>
      <c r="L1260" s="510">
        <v>1</v>
      </c>
      <c r="M1260" s="510">
        <v>654</v>
      </c>
      <c r="N1260" s="510"/>
      <c r="O1260" s="510"/>
      <c r="P1260" s="548"/>
      <c r="Q1260" s="511"/>
    </row>
    <row r="1261" spans="1:17" ht="14.4" customHeight="1" x14ac:dyDescent="0.3">
      <c r="A1261" s="505" t="s">
        <v>1808</v>
      </c>
      <c r="B1261" s="506" t="s">
        <v>1542</v>
      </c>
      <c r="C1261" s="506" t="s">
        <v>1543</v>
      </c>
      <c r="D1261" s="506" t="s">
        <v>1670</v>
      </c>
      <c r="E1261" s="506" t="s">
        <v>1672</v>
      </c>
      <c r="F1261" s="510">
        <v>4</v>
      </c>
      <c r="G1261" s="510">
        <v>2616</v>
      </c>
      <c r="H1261" s="510">
        <v>1.3333333333333333</v>
      </c>
      <c r="I1261" s="510">
        <v>654</v>
      </c>
      <c r="J1261" s="510">
        <v>3</v>
      </c>
      <c r="K1261" s="510">
        <v>1962</v>
      </c>
      <c r="L1261" s="510">
        <v>1</v>
      </c>
      <c r="M1261" s="510">
        <v>654</v>
      </c>
      <c r="N1261" s="510">
        <v>1</v>
      </c>
      <c r="O1261" s="510">
        <v>655</v>
      </c>
      <c r="P1261" s="548">
        <v>0.33384301732925586</v>
      </c>
      <c r="Q1261" s="511">
        <v>655</v>
      </c>
    </row>
    <row r="1262" spans="1:17" ht="14.4" customHeight="1" x14ac:dyDescent="0.3">
      <c r="A1262" s="505" t="s">
        <v>1808</v>
      </c>
      <c r="B1262" s="506" t="s">
        <v>1542</v>
      </c>
      <c r="C1262" s="506" t="s">
        <v>1543</v>
      </c>
      <c r="D1262" s="506" t="s">
        <v>1673</v>
      </c>
      <c r="E1262" s="506" t="s">
        <v>1674</v>
      </c>
      <c r="F1262" s="510">
        <v>659</v>
      </c>
      <c r="G1262" s="510">
        <v>286665</v>
      </c>
      <c r="H1262" s="510"/>
      <c r="I1262" s="510">
        <v>435</v>
      </c>
      <c r="J1262" s="510"/>
      <c r="K1262" s="510"/>
      <c r="L1262" s="510"/>
      <c r="M1262" s="510"/>
      <c r="N1262" s="510"/>
      <c r="O1262" s="510"/>
      <c r="P1262" s="548"/>
      <c r="Q1262" s="511"/>
    </row>
    <row r="1263" spans="1:17" ht="14.4" customHeight="1" x14ac:dyDescent="0.3">
      <c r="A1263" s="505" t="s">
        <v>1808</v>
      </c>
      <c r="B1263" s="506" t="s">
        <v>1542</v>
      </c>
      <c r="C1263" s="506" t="s">
        <v>1543</v>
      </c>
      <c r="D1263" s="506" t="s">
        <v>1676</v>
      </c>
      <c r="E1263" s="506" t="s">
        <v>1677</v>
      </c>
      <c r="F1263" s="510">
        <v>1</v>
      </c>
      <c r="G1263" s="510">
        <v>694</v>
      </c>
      <c r="H1263" s="510">
        <v>1</v>
      </c>
      <c r="I1263" s="510">
        <v>694</v>
      </c>
      <c r="J1263" s="510">
        <v>1</v>
      </c>
      <c r="K1263" s="510">
        <v>694</v>
      </c>
      <c r="L1263" s="510">
        <v>1</v>
      </c>
      <c r="M1263" s="510">
        <v>694</v>
      </c>
      <c r="N1263" s="510">
        <v>1</v>
      </c>
      <c r="O1263" s="510">
        <v>695</v>
      </c>
      <c r="P1263" s="548">
        <v>1.0014409221902016</v>
      </c>
      <c r="Q1263" s="511">
        <v>695</v>
      </c>
    </row>
    <row r="1264" spans="1:17" ht="14.4" customHeight="1" x14ac:dyDescent="0.3">
      <c r="A1264" s="505" t="s">
        <v>1808</v>
      </c>
      <c r="B1264" s="506" t="s">
        <v>1542</v>
      </c>
      <c r="C1264" s="506" t="s">
        <v>1543</v>
      </c>
      <c r="D1264" s="506" t="s">
        <v>1676</v>
      </c>
      <c r="E1264" s="506" t="s">
        <v>1678</v>
      </c>
      <c r="F1264" s="510">
        <v>2</v>
      </c>
      <c r="G1264" s="510">
        <v>1388</v>
      </c>
      <c r="H1264" s="510"/>
      <c r="I1264" s="510">
        <v>694</v>
      </c>
      <c r="J1264" s="510"/>
      <c r="K1264" s="510"/>
      <c r="L1264" s="510"/>
      <c r="M1264" s="510"/>
      <c r="N1264" s="510"/>
      <c r="O1264" s="510"/>
      <c r="P1264" s="548"/>
      <c r="Q1264" s="511"/>
    </row>
    <row r="1265" spans="1:17" ht="14.4" customHeight="1" x14ac:dyDescent="0.3">
      <c r="A1265" s="505" t="s">
        <v>1808</v>
      </c>
      <c r="B1265" s="506" t="s">
        <v>1542</v>
      </c>
      <c r="C1265" s="506" t="s">
        <v>1543</v>
      </c>
      <c r="D1265" s="506" t="s">
        <v>1679</v>
      </c>
      <c r="E1265" s="506" t="s">
        <v>1680</v>
      </c>
      <c r="F1265" s="510">
        <v>4</v>
      </c>
      <c r="G1265" s="510">
        <v>2712</v>
      </c>
      <c r="H1265" s="510">
        <v>2</v>
      </c>
      <c r="I1265" s="510">
        <v>678</v>
      </c>
      <c r="J1265" s="510">
        <v>2</v>
      </c>
      <c r="K1265" s="510">
        <v>1356</v>
      </c>
      <c r="L1265" s="510">
        <v>1</v>
      </c>
      <c r="M1265" s="510">
        <v>678</v>
      </c>
      <c r="N1265" s="510"/>
      <c r="O1265" s="510"/>
      <c r="P1265" s="548"/>
      <c r="Q1265" s="511"/>
    </row>
    <row r="1266" spans="1:17" ht="14.4" customHeight="1" x14ac:dyDescent="0.3">
      <c r="A1266" s="505" t="s">
        <v>1808</v>
      </c>
      <c r="B1266" s="506" t="s">
        <v>1542</v>
      </c>
      <c r="C1266" s="506" t="s">
        <v>1543</v>
      </c>
      <c r="D1266" s="506" t="s">
        <v>1679</v>
      </c>
      <c r="E1266" s="506" t="s">
        <v>1681</v>
      </c>
      <c r="F1266" s="510"/>
      <c r="G1266" s="510"/>
      <c r="H1266" s="510"/>
      <c r="I1266" s="510"/>
      <c r="J1266" s="510">
        <v>4</v>
      </c>
      <c r="K1266" s="510">
        <v>2712</v>
      </c>
      <c r="L1266" s="510">
        <v>1</v>
      </c>
      <c r="M1266" s="510">
        <v>678</v>
      </c>
      <c r="N1266" s="510">
        <v>1</v>
      </c>
      <c r="O1266" s="510">
        <v>678</v>
      </c>
      <c r="P1266" s="548">
        <v>0.25</v>
      </c>
      <c r="Q1266" s="511">
        <v>678</v>
      </c>
    </row>
    <row r="1267" spans="1:17" ht="14.4" customHeight="1" x14ac:dyDescent="0.3">
      <c r="A1267" s="505" t="s">
        <v>1808</v>
      </c>
      <c r="B1267" s="506" t="s">
        <v>1542</v>
      </c>
      <c r="C1267" s="506" t="s">
        <v>1543</v>
      </c>
      <c r="D1267" s="506" t="s">
        <v>1682</v>
      </c>
      <c r="E1267" s="506" t="s">
        <v>1683</v>
      </c>
      <c r="F1267" s="510">
        <v>5</v>
      </c>
      <c r="G1267" s="510">
        <v>2385</v>
      </c>
      <c r="H1267" s="510">
        <v>1.6666666666666667</v>
      </c>
      <c r="I1267" s="510">
        <v>477</v>
      </c>
      <c r="J1267" s="510">
        <v>3</v>
      </c>
      <c r="K1267" s="510">
        <v>1431</v>
      </c>
      <c r="L1267" s="510">
        <v>1</v>
      </c>
      <c r="M1267" s="510">
        <v>477</v>
      </c>
      <c r="N1267" s="510">
        <v>7</v>
      </c>
      <c r="O1267" s="510">
        <v>3344</v>
      </c>
      <c r="P1267" s="548">
        <v>2.3368273934311672</v>
      </c>
      <c r="Q1267" s="511">
        <v>477.71428571428572</v>
      </c>
    </row>
    <row r="1268" spans="1:17" ht="14.4" customHeight="1" x14ac:dyDescent="0.3">
      <c r="A1268" s="505" t="s">
        <v>1808</v>
      </c>
      <c r="B1268" s="506" t="s">
        <v>1542</v>
      </c>
      <c r="C1268" s="506" t="s">
        <v>1543</v>
      </c>
      <c r="D1268" s="506" t="s">
        <v>1682</v>
      </c>
      <c r="E1268" s="506" t="s">
        <v>1684</v>
      </c>
      <c r="F1268" s="510">
        <v>20</v>
      </c>
      <c r="G1268" s="510">
        <v>9540</v>
      </c>
      <c r="H1268" s="510">
        <v>1.25</v>
      </c>
      <c r="I1268" s="510">
        <v>477</v>
      </c>
      <c r="J1268" s="510">
        <v>16</v>
      </c>
      <c r="K1268" s="510">
        <v>7632</v>
      </c>
      <c r="L1268" s="510">
        <v>1</v>
      </c>
      <c r="M1268" s="510">
        <v>477</v>
      </c>
      <c r="N1268" s="510">
        <v>11</v>
      </c>
      <c r="O1268" s="510">
        <v>5257</v>
      </c>
      <c r="P1268" s="548">
        <v>0.68881027253668758</v>
      </c>
      <c r="Q1268" s="511">
        <v>477.90909090909093</v>
      </c>
    </row>
    <row r="1269" spans="1:17" ht="14.4" customHeight="1" x14ac:dyDescent="0.3">
      <c r="A1269" s="505" t="s">
        <v>1808</v>
      </c>
      <c r="B1269" s="506" t="s">
        <v>1542</v>
      </c>
      <c r="C1269" s="506" t="s">
        <v>1543</v>
      </c>
      <c r="D1269" s="506" t="s">
        <v>1685</v>
      </c>
      <c r="E1269" s="506" t="s">
        <v>1686</v>
      </c>
      <c r="F1269" s="510">
        <v>2</v>
      </c>
      <c r="G1269" s="510">
        <v>582</v>
      </c>
      <c r="H1269" s="510">
        <v>0.66666666666666663</v>
      </c>
      <c r="I1269" s="510">
        <v>291</v>
      </c>
      <c r="J1269" s="510">
        <v>3</v>
      </c>
      <c r="K1269" s="510">
        <v>873</v>
      </c>
      <c r="L1269" s="510">
        <v>1</v>
      </c>
      <c r="M1269" s="510">
        <v>291</v>
      </c>
      <c r="N1269" s="510">
        <v>1</v>
      </c>
      <c r="O1269" s="510">
        <v>292</v>
      </c>
      <c r="P1269" s="548">
        <v>0.33447880870561281</v>
      </c>
      <c r="Q1269" s="511">
        <v>292</v>
      </c>
    </row>
    <row r="1270" spans="1:17" ht="14.4" customHeight="1" x14ac:dyDescent="0.3">
      <c r="A1270" s="505" t="s">
        <v>1808</v>
      </c>
      <c r="B1270" s="506" t="s">
        <v>1542</v>
      </c>
      <c r="C1270" s="506" t="s">
        <v>1543</v>
      </c>
      <c r="D1270" s="506" t="s">
        <v>1685</v>
      </c>
      <c r="E1270" s="506" t="s">
        <v>1687</v>
      </c>
      <c r="F1270" s="510">
        <v>2</v>
      </c>
      <c r="G1270" s="510">
        <v>582</v>
      </c>
      <c r="H1270" s="510">
        <v>2</v>
      </c>
      <c r="I1270" s="510">
        <v>291</v>
      </c>
      <c r="J1270" s="510">
        <v>1</v>
      </c>
      <c r="K1270" s="510">
        <v>291</v>
      </c>
      <c r="L1270" s="510">
        <v>1</v>
      </c>
      <c r="M1270" s="510">
        <v>291</v>
      </c>
      <c r="N1270" s="510">
        <v>2</v>
      </c>
      <c r="O1270" s="510">
        <v>584</v>
      </c>
      <c r="P1270" s="548">
        <v>2.006872852233677</v>
      </c>
      <c r="Q1270" s="511">
        <v>292</v>
      </c>
    </row>
    <row r="1271" spans="1:17" ht="14.4" customHeight="1" x14ac:dyDescent="0.3">
      <c r="A1271" s="505" t="s">
        <v>1808</v>
      </c>
      <c r="B1271" s="506" t="s">
        <v>1542</v>
      </c>
      <c r="C1271" s="506" t="s">
        <v>1543</v>
      </c>
      <c r="D1271" s="506" t="s">
        <v>1688</v>
      </c>
      <c r="E1271" s="506" t="s">
        <v>1689</v>
      </c>
      <c r="F1271" s="510">
        <v>3</v>
      </c>
      <c r="G1271" s="510">
        <v>2439</v>
      </c>
      <c r="H1271" s="510"/>
      <c r="I1271" s="510">
        <v>813</v>
      </c>
      <c r="J1271" s="510"/>
      <c r="K1271" s="510"/>
      <c r="L1271" s="510"/>
      <c r="M1271" s="510"/>
      <c r="N1271" s="510">
        <v>1</v>
      </c>
      <c r="O1271" s="510">
        <v>814</v>
      </c>
      <c r="P1271" s="548"/>
      <c r="Q1271" s="511">
        <v>814</v>
      </c>
    </row>
    <row r="1272" spans="1:17" ht="14.4" customHeight="1" x14ac:dyDescent="0.3">
      <c r="A1272" s="505" t="s">
        <v>1808</v>
      </c>
      <c r="B1272" s="506" t="s">
        <v>1542</v>
      </c>
      <c r="C1272" s="506" t="s">
        <v>1543</v>
      </c>
      <c r="D1272" s="506" t="s">
        <v>1688</v>
      </c>
      <c r="E1272" s="506" t="s">
        <v>1690</v>
      </c>
      <c r="F1272" s="510"/>
      <c r="G1272" s="510"/>
      <c r="H1272" s="510"/>
      <c r="I1272" s="510"/>
      <c r="J1272" s="510"/>
      <c r="K1272" s="510"/>
      <c r="L1272" s="510"/>
      <c r="M1272" s="510"/>
      <c r="N1272" s="510">
        <v>2</v>
      </c>
      <c r="O1272" s="510">
        <v>1628</v>
      </c>
      <c r="P1272" s="548"/>
      <c r="Q1272" s="511">
        <v>814</v>
      </c>
    </row>
    <row r="1273" spans="1:17" ht="14.4" customHeight="1" x14ac:dyDescent="0.3">
      <c r="A1273" s="505" t="s">
        <v>1808</v>
      </c>
      <c r="B1273" s="506" t="s">
        <v>1542</v>
      </c>
      <c r="C1273" s="506" t="s">
        <v>1543</v>
      </c>
      <c r="D1273" s="506" t="s">
        <v>1691</v>
      </c>
      <c r="E1273" s="506"/>
      <c r="F1273" s="510">
        <v>-63</v>
      </c>
      <c r="G1273" s="510">
        <v>-63693</v>
      </c>
      <c r="H1273" s="510"/>
      <c r="I1273" s="510">
        <v>1011</v>
      </c>
      <c r="J1273" s="510"/>
      <c r="K1273" s="510"/>
      <c r="L1273" s="510"/>
      <c r="M1273" s="510"/>
      <c r="N1273" s="510"/>
      <c r="O1273" s="510"/>
      <c r="P1273" s="548"/>
      <c r="Q1273" s="511"/>
    </row>
    <row r="1274" spans="1:17" ht="14.4" customHeight="1" x14ac:dyDescent="0.3">
      <c r="A1274" s="505" t="s">
        <v>1808</v>
      </c>
      <c r="B1274" s="506" t="s">
        <v>1542</v>
      </c>
      <c r="C1274" s="506" t="s">
        <v>1543</v>
      </c>
      <c r="D1274" s="506" t="s">
        <v>1691</v>
      </c>
      <c r="E1274" s="506" t="s">
        <v>1692</v>
      </c>
      <c r="F1274" s="510">
        <v>735</v>
      </c>
      <c r="G1274" s="510">
        <v>743085</v>
      </c>
      <c r="H1274" s="510"/>
      <c r="I1274" s="510">
        <v>1011</v>
      </c>
      <c r="J1274" s="510"/>
      <c r="K1274" s="510"/>
      <c r="L1274" s="510"/>
      <c r="M1274" s="510"/>
      <c r="N1274" s="510"/>
      <c r="O1274" s="510"/>
      <c r="P1274" s="548"/>
      <c r="Q1274" s="511"/>
    </row>
    <row r="1275" spans="1:17" ht="14.4" customHeight="1" x14ac:dyDescent="0.3">
      <c r="A1275" s="505" t="s">
        <v>1808</v>
      </c>
      <c r="B1275" s="506" t="s">
        <v>1542</v>
      </c>
      <c r="C1275" s="506" t="s">
        <v>1543</v>
      </c>
      <c r="D1275" s="506" t="s">
        <v>1693</v>
      </c>
      <c r="E1275" s="506" t="s">
        <v>1694</v>
      </c>
      <c r="F1275" s="510">
        <v>3</v>
      </c>
      <c r="G1275" s="510">
        <v>504</v>
      </c>
      <c r="H1275" s="510"/>
      <c r="I1275" s="510">
        <v>168</v>
      </c>
      <c r="J1275" s="510"/>
      <c r="K1275" s="510"/>
      <c r="L1275" s="510"/>
      <c r="M1275" s="510"/>
      <c r="N1275" s="510"/>
      <c r="O1275" s="510"/>
      <c r="P1275" s="548"/>
      <c r="Q1275" s="511"/>
    </row>
    <row r="1276" spans="1:17" ht="14.4" customHeight="1" x14ac:dyDescent="0.3">
      <c r="A1276" s="505" t="s">
        <v>1808</v>
      </c>
      <c r="B1276" s="506" t="s">
        <v>1542</v>
      </c>
      <c r="C1276" s="506" t="s">
        <v>1543</v>
      </c>
      <c r="D1276" s="506" t="s">
        <v>1693</v>
      </c>
      <c r="E1276" s="506" t="s">
        <v>1695</v>
      </c>
      <c r="F1276" s="510"/>
      <c r="G1276" s="510"/>
      <c r="H1276" s="510"/>
      <c r="I1276" s="510"/>
      <c r="J1276" s="510">
        <v>3</v>
      </c>
      <c r="K1276" s="510">
        <v>504</v>
      </c>
      <c r="L1276" s="510">
        <v>1</v>
      </c>
      <c r="M1276" s="510">
        <v>168</v>
      </c>
      <c r="N1276" s="510"/>
      <c r="O1276" s="510"/>
      <c r="P1276" s="548"/>
      <c r="Q1276" s="511"/>
    </row>
    <row r="1277" spans="1:17" ht="14.4" customHeight="1" x14ac:dyDescent="0.3">
      <c r="A1277" s="505" t="s">
        <v>1808</v>
      </c>
      <c r="B1277" s="506" t="s">
        <v>1542</v>
      </c>
      <c r="C1277" s="506" t="s">
        <v>1543</v>
      </c>
      <c r="D1277" s="506" t="s">
        <v>1698</v>
      </c>
      <c r="E1277" s="506" t="s">
        <v>1699</v>
      </c>
      <c r="F1277" s="510"/>
      <c r="G1277" s="510"/>
      <c r="H1277" s="510"/>
      <c r="I1277" s="510"/>
      <c r="J1277" s="510">
        <v>1</v>
      </c>
      <c r="K1277" s="510">
        <v>574</v>
      </c>
      <c r="L1277" s="510">
        <v>1</v>
      </c>
      <c r="M1277" s="510">
        <v>574</v>
      </c>
      <c r="N1277" s="510">
        <v>3</v>
      </c>
      <c r="O1277" s="510">
        <v>1721</v>
      </c>
      <c r="P1277" s="548">
        <v>2.9982578397212545</v>
      </c>
      <c r="Q1277" s="511">
        <v>573.66666666666663</v>
      </c>
    </row>
    <row r="1278" spans="1:17" ht="14.4" customHeight="1" x14ac:dyDescent="0.3">
      <c r="A1278" s="505" t="s">
        <v>1808</v>
      </c>
      <c r="B1278" s="506" t="s">
        <v>1542</v>
      </c>
      <c r="C1278" s="506" t="s">
        <v>1543</v>
      </c>
      <c r="D1278" s="506" t="s">
        <v>1700</v>
      </c>
      <c r="E1278" s="506"/>
      <c r="F1278" s="510">
        <v>132</v>
      </c>
      <c r="G1278" s="510">
        <v>302808</v>
      </c>
      <c r="H1278" s="510">
        <v>1.3732041793643883</v>
      </c>
      <c r="I1278" s="510">
        <v>2294</v>
      </c>
      <c r="J1278" s="510">
        <v>96</v>
      </c>
      <c r="K1278" s="510">
        <v>220512</v>
      </c>
      <c r="L1278" s="510">
        <v>1</v>
      </c>
      <c r="M1278" s="510">
        <v>2297</v>
      </c>
      <c r="N1278" s="510"/>
      <c r="O1278" s="510"/>
      <c r="P1278" s="548"/>
      <c r="Q1278" s="511"/>
    </row>
    <row r="1279" spans="1:17" ht="14.4" customHeight="1" x14ac:dyDescent="0.3">
      <c r="A1279" s="505" t="s">
        <v>1808</v>
      </c>
      <c r="B1279" s="506" t="s">
        <v>1542</v>
      </c>
      <c r="C1279" s="506" t="s">
        <v>1543</v>
      </c>
      <c r="D1279" s="506" t="s">
        <v>1700</v>
      </c>
      <c r="E1279" s="506" t="s">
        <v>1701</v>
      </c>
      <c r="F1279" s="510"/>
      <c r="G1279" s="510"/>
      <c r="H1279" s="510"/>
      <c r="I1279" s="510"/>
      <c r="J1279" s="510">
        <v>60</v>
      </c>
      <c r="K1279" s="510">
        <v>137820</v>
      </c>
      <c r="L1279" s="510">
        <v>1</v>
      </c>
      <c r="M1279" s="510">
        <v>2297</v>
      </c>
      <c r="N1279" s="510"/>
      <c r="O1279" s="510"/>
      <c r="P1279" s="548"/>
      <c r="Q1279" s="511"/>
    </row>
    <row r="1280" spans="1:17" ht="14.4" customHeight="1" x14ac:dyDescent="0.3">
      <c r="A1280" s="505" t="s">
        <v>1808</v>
      </c>
      <c r="B1280" s="506" t="s">
        <v>1542</v>
      </c>
      <c r="C1280" s="506" t="s">
        <v>1543</v>
      </c>
      <c r="D1280" s="506" t="s">
        <v>1702</v>
      </c>
      <c r="E1280" s="506" t="s">
        <v>1703</v>
      </c>
      <c r="F1280" s="510">
        <v>2</v>
      </c>
      <c r="G1280" s="510">
        <v>374</v>
      </c>
      <c r="H1280" s="510">
        <v>1</v>
      </c>
      <c r="I1280" s="510">
        <v>187</v>
      </c>
      <c r="J1280" s="510">
        <v>2</v>
      </c>
      <c r="K1280" s="510">
        <v>374</v>
      </c>
      <c r="L1280" s="510">
        <v>1</v>
      </c>
      <c r="M1280" s="510">
        <v>187</v>
      </c>
      <c r="N1280" s="510">
        <v>2</v>
      </c>
      <c r="O1280" s="510">
        <v>374</v>
      </c>
      <c r="P1280" s="548">
        <v>1</v>
      </c>
      <c r="Q1280" s="511">
        <v>187</v>
      </c>
    </row>
    <row r="1281" spans="1:17" ht="14.4" customHeight="1" x14ac:dyDescent="0.3">
      <c r="A1281" s="505" t="s">
        <v>1808</v>
      </c>
      <c r="B1281" s="506" t="s">
        <v>1542</v>
      </c>
      <c r="C1281" s="506" t="s">
        <v>1543</v>
      </c>
      <c r="D1281" s="506" t="s">
        <v>1702</v>
      </c>
      <c r="E1281" s="506" t="s">
        <v>1704</v>
      </c>
      <c r="F1281" s="510">
        <v>2</v>
      </c>
      <c r="G1281" s="510">
        <v>374</v>
      </c>
      <c r="H1281" s="510">
        <v>2</v>
      </c>
      <c r="I1281" s="510">
        <v>187</v>
      </c>
      <c r="J1281" s="510">
        <v>1</v>
      </c>
      <c r="K1281" s="510">
        <v>187</v>
      </c>
      <c r="L1281" s="510">
        <v>1</v>
      </c>
      <c r="M1281" s="510">
        <v>187</v>
      </c>
      <c r="N1281" s="510"/>
      <c r="O1281" s="510"/>
      <c r="P1281" s="548"/>
      <c r="Q1281" s="511"/>
    </row>
    <row r="1282" spans="1:17" ht="14.4" customHeight="1" x14ac:dyDescent="0.3">
      <c r="A1282" s="505" t="s">
        <v>1808</v>
      </c>
      <c r="B1282" s="506" t="s">
        <v>1542</v>
      </c>
      <c r="C1282" s="506" t="s">
        <v>1543</v>
      </c>
      <c r="D1282" s="506" t="s">
        <v>1709</v>
      </c>
      <c r="E1282" s="506" t="s">
        <v>1710</v>
      </c>
      <c r="F1282" s="510">
        <v>7</v>
      </c>
      <c r="G1282" s="510">
        <v>9793</v>
      </c>
      <c r="H1282" s="510">
        <v>2.3333333333333335</v>
      </c>
      <c r="I1282" s="510">
        <v>1399</v>
      </c>
      <c r="J1282" s="510">
        <v>3</v>
      </c>
      <c r="K1282" s="510">
        <v>4197</v>
      </c>
      <c r="L1282" s="510">
        <v>1</v>
      </c>
      <c r="M1282" s="510">
        <v>1399</v>
      </c>
      <c r="N1282" s="510"/>
      <c r="O1282" s="510"/>
      <c r="P1282" s="548"/>
      <c r="Q1282" s="511"/>
    </row>
    <row r="1283" spans="1:17" ht="14.4" customHeight="1" x14ac:dyDescent="0.3">
      <c r="A1283" s="505" t="s">
        <v>1808</v>
      </c>
      <c r="B1283" s="506" t="s">
        <v>1542</v>
      </c>
      <c r="C1283" s="506" t="s">
        <v>1543</v>
      </c>
      <c r="D1283" s="506" t="s">
        <v>1709</v>
      </c>
      <c r="E1283" s="506" t="s">
        <v>1711</v>
      </c>
      <c r="F1283" s="510">
        <v>4</v>
      </c>
      <c r="G1283" s="510">
        <v>5596</v>
      </c>
      <c r="H1283" s="510">
        <v>1.3333333333333333</v>
      </c>
      <c r="I1283" s="510">
        <v>1399</v>
      </c>
      <c r="J1283" s="510">
        <v>3</v>
      </c>
      <c r="K1283" s="510">
        <v>4197</v>
      </c>
      <c r="L1283" s="510">
        <v>1</v>
      </c>
      <c r="M1283" s="510">
        <v>1399</v>
      </c>
      <c r="N1283" s="510">
        <v>1</v>
      </c>
      <c r="O1283" s="510">
        <v>1400</v>
      </c>
      <c r="P1283" s="548">
        <v>0.33357159876101977</v>
      </c>
      <c r="Q1283" s="511">
        <v>1400</v>
      </c>
    </row>
    <row r="1284" spans="1:17" ht="14.4" customHeight="1" x14ac:dyDescent="0.3">
      <c r="A1284" s="505" t="s">
        <v>1808</v>
      </c>
      <c r="B1284" s="506" t="s">
        <v>1542</v>
      </c>
      <c r="C1284" s="506" t="s">
        <v>1543</v>
      </c>
      <c r="D1284" s="506" t="s">
        <v>1712</v>
      </c>
      <c r="E1284" s="506" t="s">
        <v>1713</v>
      </c>
      <c r="F1284" s="510">
        <v>13</v>
      </c>
      <c r="G1284" s="510">
        <v>13286</v>
      </c>
      <c r="H1284" s="510">
        <v>0.59090909090909094</v>
      </c>
      <c r="I1284" s="510">
        <v>1022</v>
      </c>
      <c r="J1284" s="510">
        <v>22</v>
      </c>
      <c r="K1284" s="510">
        <v>22484</v>
      </c>
      <c r="L1284" s="510">
        <v>1</v>
      </c>
      <c r="M1284" s="510">
        <v>1022</v>
      </c>
      <c r="N1284" s="510">
        <v>11</v>
      </c>
      <c r="O1284" s="510">
        <v>11252</v>
      </c>
      <c r="P1284" s="548">
        <v>0.50044476071873334</v>
      </c>
      <c r="Q1284" s="511">
        <v>1022.9090909090909</v>
      </c>
    </row>
    <row r="1285" spans="1:17" ht="14.4" customHeight="1" x14ac:dyDescent="0.3">
      <c r="A1285" s="505" t="s">
        <v>1808</v>
      </c>
      <c r="B1285" s="506" t="s">
        <v>1542</v>
      </c>
      <c r="C1285" s="506" t="s">
        <v>1543</v>
      </c>
      <c r="D1285" s="506" t="s">
        <v>1714</v>
      </c>
      <c r="E1285" s="506" t="s">
        <v>1715</v>
      </c>
      <c r="F1285" s="510"/>
      <c r="G1285" s="510"/>
      <c r="H1285" s="510"/>
      <c r="I1285" s="510"/>
      <c r="J1285" s="510">
        <v>1</v>
      </c>
      <c r="K1285" s="510">
        <v>190</v>
      </c>
      <c r="L1285" s="510">
        <v>1</v>
      </c>
      <c r="M1285" s="510">
        <v>190</v>
      </c>
      <c r="N1285" s="510"/>
      <c r="O1285" s="510"/>
      <c r="P1285" s="548"/>
      <c r="Q1285" s="511"/>
    </row>
    <row r="1286" spans="1:17" ht="14.4" customHeight="1" x14ac:dyDescent="0.3">
      <c r="A1286" s="505" t="s">
        <v>1808</v>
      </c>
      <c r="B1286" s="506" t="s">
        <v>1542</v>
      </c>
      <c r="C1286" s="506" t="s">
        <v>1543</v>
      </c>
      <c r="D1286" s="506" t="s">
        <v>1717</v>
      </c>
      <c r="E1286" s="506" t="s">
        <v>1718</v>
      </c>
      <c r="F1286" s="510">
        <v>3</v>
      </c>
      <c r="G1286" s="510">
        <v>2439</v>
      </c>
      <c r="H1286" s="510"/>
      <c r="I1286" s="510">
        <v>813</v>
      </c>
      <c r="J1286" s="510"/>
      <c r="K1286" s="510"/>
      <c r="L1286" s="510"/>
      <c r="M1286" s="510"/>
      <c r="N1286" s="510">
        <v>1</v>
      </c>
      <c r="O1286" s="510">
        <v>814</v>
      </c>
      <c r="P1286" s="548"/>
      <c r="Q1286" s="511">
        <v>814</v>
      </c>
    </row>
    <row r="1287" spans="1:17" ht="14.4" customHeight="1" x14ac:dyDescent="0.3">
      <c r="A1287" s="505" t="s">
        <v>1808</v>
      </c>
      <c r="B1287" s="506" t="s">
        <v>1542</v>
      </c>
      <c r="C1287" s="506" t="s">
        <v>1543</v>
      </c>
      <c r="D1287" s="506" t="s">
        <v>1717</v>
      </c>
      <c r="E1287" s="506" t="s">
        <v>1719</v>
      </c>
      <c r="F1287" s="510"/>
      <c r="G1287" s="510"/>
      <c r="H1287" s="510"/>
      <c r="I1287" s="510"/>
      <c r="J1287" s="510"/>
      <c r="K1287" s="510"/>
      <c r="L1287" s="510"/>
      <c r="M1287" s="510"/>
      <c r="N1287" s="510">
        <v>2</v>
      </c>
      <c r="O1287" s="510">
        <v>1628</v>
      </c>
      <c r="P1287" s="548"/>
      <c r="Q1287" s="511">
        <v>814</v>
      </c>
    </row>
    <row r="1288" spans="1:17" ht="14.4" customHeight="1" x14ac:dyDescent="0.3">
      <c r="A1288" s="505" t="s">
        <v>1808</v>
      </c>
      <c r="B1288" s="506" t="s">
        <v>1542</v>
      </c>
      <c r="C1288" s="506" t="s">
        <v>1543</v>
      </c>
      <c r="D1288" s="506" t="s">
        <v>1720</v>
      </c>
      <c r="E1288" s="506" t="s">
        <v>1722</v>
      </c>
      <c r="F1288" s="510"/>
      <c r="G1288" s="510"/>
      <c r="H1288" s="510"/>
      <c r="I1288" s="510"/>
      <c r="J1288" s="510">
        <v>1</v>
      </c>
      <c r="K1288" s="510">
        <v>338</v>
      </c>
      <c r="L1288" s="510">
        <v>1</v>
      </c>
      <c r="M1288" s="510">
        <v>338</v>
      </c>
      <c r="N1288" s="510"/>
      <c r="O1288" s="510"/>
      <c r="P1288" s="548"/>
      <c r="Q1288" s="511"/>
    </row>
    <row r="1289" spans="1:17" ht="14.4" customHeight="1" x14ac:dyDescent="0.3">
      <c r="A1289" s="505" t="s">
        <v>1808</v>
      </c>
      <c r="B1289" s="506" t="s">
        <v>1542</v>
      </c>
      <c r="C1289" s="506" t="s">
        <v>1543</v>
      </c>
      <c r="D1289" s="506" t="s">
        <v>1723</v>
      </c>
      <c r="E1289" s="506" t="s">
        <v>1724</v>
      </c>
      <c r="F1289" s="510"/>
      <c r="G1289" s="510"/>
      <c r="H1289" s="510"/>
      <c r="I1289" s="510"/>
      <c r="J1289" s="510">
        <v>1</v>
      </c>
      <c r="K1289" s="510">
        <v>260</v>
      </c>
      <c r="L1289" s="510">
        <v>1</v>
      </c>
      <c r="M1289" s="510">
        <v>260</v>
      </c>
      <c r="N1289" s="510">
        <v>1</v>
      </c>
      <c r="O1289" s="510">
        <v>261</v>
      </c>
      <c r="P1289" s="548">
        <v>1.0038461538461538</v>
      </c>
      <c r="Q1289" s="511">
        <v>261</v>
      </c>
    </row>
    <row r="1290" spans="1:17" ht="14.4" customHeight="1" x14ac:dyDescent="0.3">
      <c r="A1290" s="505" t="s">
        <v>1808</v>
      </c>
      <c r="B1290" s="506" t="s">
        <v>1542</v>
      </c>
      <c r="C1290" s="506" t="s">
        <v>1543</v>
      </c>
      <c r="D1290" s="506" t="s">
        <v>1723</v>
      </c>
      <c r="E1290" s="506" t="s">
        <v>1725</v>
      </c>
      <c r="F1290" s="510"/>
      <c r="G1290" s="510"/>
      <c r="H1290" s="510"/>
      <c r="I1290" s="510"/>
      <c r="J1290" s="510">
        <v>1</v>
      </c>
      <c r="K1290" s="510">
        <v>260</v>
      </c>
      <c r="L1290" s="510">
        <v>1</v>
      </c>
      <c r="M1290" s="510">
        <v>260</v>
      </c>
      <c r="N1290" s="510"/>
      <c r="O1290" s="510"/>
      <c r="P1290" s="548"/>
      <c r="Q1290" s="511"/>
    </row>
    <row r="1291" spans="1:17" ht="14.4" customHeight="1" x14ac:dyDescent="0.3">
      <c r="A1291" s="505" t="s">
        <v>1808</v>
      </c>
      <c r="B1291" s="506" t="s">
        <v>1542</v>
      </c>
      <c r="C1291" s="506" t="s">
        <v>1543</v>
      </c>
      <c r="D1291" s="506" t="s">
        <v>1727</v>
      </c>
      <c r="E1291" s="506" t="s">
        <v>1728</v>
      </c>
      <c r="F1291" s="510"/>
      <c r="G1291" s="510"/>
      <c r="H1291" s="510"/>
      <c r="I1291" s="510"/>
      <c r="J1291" s="510"/>
      <c r="K1291" s="510"/>
      <c r="L1291" s="510"/>
      <c r="M1291" s="510"/>
      <c r="N1291" s="510">
        <v>2</v>
      </c>
      <c r="O1291" s="510">
        <v>8174</v>
      </c>
      <c r="P1291" s="548"/>
      <c r="Q1291" s="511">
        <v>4087</v>
      </c>
    </row>
    <row r="1292" spans="1:17" ht="14.4" customHeight="1" x14ac:dyDescent="0.3">
      <c r="A1292" s="505" t="s">
        <v>1808</v>
      </c>
      <c r="B1292" s="506" t="s">
        <v>1542</v>
      </c>
      <c r="C1292" s="506" t="s">
        <v>1543</v>
      </c>
      <c r="D1292" s="506" t="s">
        <v>1732</v>
      </c>
      <c r="E1292" s="506" t="s">
        <v>1734</v>
      </c>
      <c r="F1292" s="510"/>
      <c r="G1292" s="510"/>
      <c r="H1292" s="510"/>
      <c r="I1292" s="510"/>
      <c r="J1292" s="510">
        <v>1</v>
      </c>
      <c r="K1292" s="510">
        <v>253</v>
      </c>
      <c r="L1292" s="510">
        <v>1</v>
      </c>
      <c r="M1292" s="510">
        <v>253</v>
      </c>
      <c r="N1292" s="510"/>
      <c r="O1292" s="510"/>
      <c r="P1292" s="548"/>
      <c r="Q1292" s="511"/>
    </row>
    <row r="1293" spans="1:17" ht="14.4" customHeight="1" x14ac:dyDescent="0.3">
      <c r="A1293" s="505" t="s">
        <v>1808</v>
      </c>
      <c r="B1293" s="506" t="s">
        <v>1542</v>
      </c>
      <c r="C1293" s="506" t="s">
        <v>1543</v>
      </c>
      <c r="D1293" s="506" t="s">
        <v>1735</v>
      </c>
      <c r="E1293" s="506" t="s">
        <v>1736</v>
      </c>
      <c r="F1293" s="510"/>
      <c r="G1293" s="510"/>
      <c r="H1293" s="510"/>
      <c r="I1293" s="510"/>
      <c r="J1293" s="510">
        <v>1</v>
      </c>
      <c r="K1293" s="510">
        <v>424</v>
      </c>
      <c r="L1293" s="510">
        <v>1</v>
      </c>
      <c r="M1293" s="510">
        <v>424</v>
      </c>
      <c r="N1293" s="510"/>
      <c r="O1293" s="510"/>
      <c r="P1293" s="548"/>
      <c r="Q1293" s="511"/>
    </row>
    <row r="1294" spans="1:17" ht="14.4" customHeight="1" x14ac:dyDescent="0.3">
      <c r="A1294" s="505" t="s">
        <v>1808</v>
      </c>
      <c r="B1294" s="506" t="s">
        <v>1542</v>
      </c>
      <c r="C1294" s="506" t="s">
        <v>1543</v>
      </c>
      <c r="D1294" s="506" t="s">
        <v>1738</v>
      </c>
      <c r="E1294" s="506" t="s">
        <v>1739</v>
      </c>
      <c r="F1294" s="510">
        <v>63</v>
      </c>
      <c r="G1294" s="510">
        <v>482958</v>
      </c>
      <c r="H1294" s="510">
        <v>0.71572236448997018</v>
      </c>
      <c r="I1294" s="510">
        <v>7666</v>
      </c>
      <c r="J1294" s="510">
        <v>88</v>
      </c>
      <c r="K1294" s="510">
        <v>674784</v>
      </c>
      <c r="L1294" s="510">
        <v>1</v>
      </c>
      <c r="M1294" s="510">
        <v>7668</v>
      </c>
      <c r="N1294" s="510">
        <v>136</v>
      </c>
      <c r="O1294" s="510">
        <v>1043664</v>
      </c>
      <c r="P1294" s="548">
        <v>1.5466638213117085</v>
      </c>
      <c r="Q1294" s="511">
        <v>7674</v>
      </c>
    </row>
    <row r="1295" spans="1:17" ht="14.4" customHeight="1" x14ac:dyDescent="0.3">
      <c r="A1295" s="505" t="s">
        <v>1808</v>
      </c>
      <c r="B1295" s="506" t="s">
        <v>1542</v>
      </c>
      <c r="C1295" s="506" t="s">
        <v>1543</v>
      </c>
      <c r="D1295" s="506" t="s">
        <v>1740</v>
      </c>
      <c r="E1295" s="506" t="s">
        <v>1741</v>
      </c>
      <c r="F1295" s="510">
        <v>104</v>
      </c>
      <c r="G1295" s="510">
        <v>1631656</v>
      </c>
      <c r="H1295" s="510">
        <v>0.87378249795967333</v>
      </c>
      <c r="I1295" s="510">
        <v>15689</v>
      </c>
      <c r="J1295" s="510">
        <v>119</v>
      </c>
      <c r="K1295" s="510">
        <v>1867348</v>
      </c>
      <c r="L1295" s="510">
        <v>1</v>
      </c>
      <c r="M1295" s="510">
        <v>15692</v>
      </c>
      <c r="N1295" s="510">
        <v>140</v>
      </c>
      <c r="O1295" s="510">
        <v>2197574</v>
      </c>
      <c r="P1295" s="548">
        <v>1.1768422382973072</v>
      </c>
      <c r="Q1295" s="511">
        <v>15696.957142857143</v>
      </c>
    </row>
    <row r="1296" spans="1:17" ht="14.4" customHeight="1" x14ac:dyDescent="0.3">
      <c r="A1296" s="505" t="s">
        <v>1808</v>
      </c>
      <c r="B1296" s="506" t="s">
        <v>1542</v>
      </c>
      <c r="C1296" s="506" t="s">
        <v>1543</v>
      </c>
      <c r="D1296" s="506" t="s">
        <v>1742</v>
      </c>
      <c r="E1296" s="506" t="s">
        <v>1743</v>
      </c>
      <c r="F1296" s="510"/>
      <c r="G1296" s="510"/>
      <c r="H1296" s="510"/>
      <c r="I1296" s="510"/>
      <c r="J1296" s="510"/>
      <c r="K1296" s="510"/>
      <c r="L1296" s="510"/>
      <c r="M1296" s="510"/>
      <c r="N1296" s="510">
        <v>3</v>
      </c>
      <c r="O1296" s="510">
        <v>7080</v>
      </c>
      <c r="P1296" s="548"/>
      <c r="Q1296" s="511">
        <v>2360</v>
      </c>
    </row>
    <row r="1297" spans="1:17" ht="14.4" customHeight="1" x14ac:dyDescent="0.3">
      <c r="A1297" s="505" t="s">
        <v>1808</v>
      </c>
      <c r="B1297" s="506" t="s">
        <v>1542</v>
      </c>
      <c r="C1297" s="506" t="s">
        <v>1543</v>
      </c>
      <c r="D1297" s="506" t="s">
        <v>1744</v>
      </c>
      <c r="E1297" s="506" t="s">
        <v>1745</v>
      </c>
      <c r="F1297" s="510"/>
      <c r="G1297" s="510"/>
      <c r="H1297" s="510"/>
      <c r="I1297" s="510"/>
      <c r="J1297" s="510"/>
      <c r="K1297" s="510"/>
      <c r="L1297" s="510"/>
      <c r="M1297" s="510"/>
      <c r="N1297" s="510">
        <v>1</v>
      </c>
      <c r="O1297" s="510">
        <v>6170</v>
      </c>
      <c r="P1297" s="548"/>
      <c r="Q1297" s="511">
        <v>6170</v>
      </c>
    </row>
    <row r="1298" spans="1:17" ht="14.4" customHeight="1" x14ac:dyDescent="0.3">
      <c r="A1298" s="505" t="s">
        <v>1808</v>
      </c>
      <c r="B1298" s="506" t="s">
        <v>1749</v>
      </c>
      <c r="C1298" s="506" t="s">
        <v>1543</v>
      </c>
      <c r="D1298" s="506" t="s">
        <v>1622</v>
      </c>
      <c r="E1298" s="506" t="s">
        <v>1624</v>
      </c>
      <c r="F1298" s="510"/>
      <c r="G1298" s="510"/>
      <c r="H1298" s="510"/>
      <c r="I1298" s="510"/>
      <c r="J1298" s="510"/>
      <c r="K1298" s="510"/>
      <c r="L1298" s="510"/>
      <c r="M1298" s="510"/>
      <c r="N1298" s="510">
        <v>63</v>
      </c>
      <c r="O1298" s="510">
        <v>756</v>
      </c>
      <c r="P1298" s="548"/>
      <c r="Q1298" s="511">
        <v>12</v>
      </c>
    </row>
    <row r="1299" spans="1:17" ht="14.4" customHeight="1" x14ac:dyDescent="0.3">
      <c r="A1299" s="505" t="s">
        <v>1808</v>
      </c>
      <c r="B1299" s="506" t="s">
        <v>1749</v>
      </c>
      <c r="C1299" s="506" t="s">
        <v>1543</v>
      </c>
      <c r="D1299" s="506" t="s">
        <v>1750</v>
      </c>
      <c r="E1299" s="506" t="s">
        <v>1751</v>
      </c>
      <c r="F1299" s="510"/>
      <c r="G1299" s="510"/>
      <c r="H1299" s="510"/>
      <c r="I1299" s="510"/>
      <c r="J1299" s="510"/>
      <c r="K1299" s="510"/>
      <c r="L1299" s="510"/>
      <c r="M1299" s="510"/>
      <c r="N1299" s="510">
        <v>26</v>
      </c>
      <c r="O1299" s="510">
        <v>15834</v>
      </c>
      <c r="P1299" s="548"/>
      <c r="Q1299" s="511">
        <v>609</v>
      </c>
    </row>
    <row r="1300" spans="1:17" ht="14.4" customHeight="1" x14ac:dyDescent="0.3">
      <c r="A1300" s="505" t="s">
        <v>1808</v>
      </c>
      <c r="B1300" s="506" t="s">
        <v>1749</v>
      </c>
      <c r="C1300" s="506" t="s">
        <v>1543</v>
      </c>
      <c r="D1300" s="506" t="s">
        <v>1752</v>
      </c>
      <c r="E1300" s="506" t="s">
        <v>1753</v>
      </c>
      <c r="F1300" s="510"/>
      <c r="G1300" s="510"/>
      <c r="H1300" s="510"/>
      <c r="I1300" s="510"/>
      <c r="J1300" s="510"/>
      <c r="K1300" s="510"/>
      <c r="L1300" s="510"/>
      <c r="M1300" s="510"/>
      <c r="N1300" s="510">
        <v>306</v>
      </c>
      <c r="O1300" s="510">
        <v>732891</v>
      </c>
      <c r="P1300" s="548"/>
      <c r="Q1300" s="511">
        <v>2395.0686274509803</v>
      </c>
    </row>
    <row r="1301" spans="1:17" ht="14.4" customHeight="1" x14ac:dyDescent="0.3">
      <c r="A1301" s="505" t="s">
        <v>1809</v>
      </c>
      <c r="B1301" s="506" t="s">
        <v>1542</v>
      </c>
      <c r="C1301" s="506" t="s">
        <v>1543</v>
      </c>
      <c r="D1301" s="506" t="s">
        <v>1544</v>
      </c>
      <c r="E1301" s="506" t="s">
        <v>1545</v>
      </c>
      <c r="F1301" s="510"/>
      <c r="G1301" s="510"/>
      <c r="H1301" s="510"/>
      <c r="I1301" s="510"/>
      <c r="J1301" s="510">
        <v>1</v>
      </c>
      <c r="K1301" s="510">
        <v>1483</v>
      </c>
      <c r="L1301" s="510">
        <v>1</v>
      </c>
      <c r="M1301" s="510">
        <v>1483</v>
      </c>
      <c r="N1301" s="510">
        <v>1</v>
      </c>
      <c r="O1301" s="510">
        <v>1483</v>
      </c>
      <c r="P1301" s="548">
        <v>1</v>
      </c>
      <c r="Q1301" s="511">
        <v>1483</v>
      </c>
    </row>
    <row r="1302" spans="1:17" ht="14.4" customHeight="1" x14ac:dyDescent="0.3">
      <c r="A1302" s="505" t="s">
        <v>1809</v>
      </c>
      <c r="B1302" s="506" t="s">
        <v>1542</v>
      </c>
      <c r="C1302" s="506" t="s">
        <v>1543</v>
      </c>
      <c r="D1302" s="506" t="s">
        <v>1558</v>
      </c>
      <c r="E1302" s="506" t="s">
        <v>1560</v>
      </c>
      <c r="F1302" s="510"/>
      <c r="G1302" s="510"/>
      <c r="H1302" s="510"/>
      <c r="I1302" s="510"/>
      <c r="J1302" s="510"/>
      <c r="K1302" s="510"/>
      <c r="L1302" s="510"/>
      <c r="M1302" s="510"/>
      <c r="N1302" s="510">
        <v>2</v>
      </c>
      <c r="O1302" s="510">
        <v>1686</v>
      </c>
      <c r="P1302" s="548"/>
      <c r="Q1302" s="511">
        <v>843</v>
      </c>
    </row>
    <row r="1303" spans="1:17" ht="14.4" customHeight="1" x14ac:dyDescent="0.3">
      <c r="A1303" s="505" t="s">
        <v>1809</v>
      </c>
      <c r="B1303" s="506" t="s">
        <v>1542</v>
      </c>
      <c r="C1303" s="506" t="s">
        <v>1543</v>
      </c>
      <c r="D1303" s="506" t="s">
        <v>1570</v>
      </c>
      <c r="E1303" s="506" t="s">
        <v>1572</v>
      </c>
      <c r="F1303" s="510"/>
      <c r="G1303" s="510"/>
      <c r="H1303" s="510"/>
      <c r="I1303" s="510"/>
      <c r="J1303" s="510"/>
      <c r="K1303" s="510"/>
      <c r="L1303" s="510"/>
      <c r="M1303" s="510"/>
      <c r="N1303" s="510">
        <v>2</v>
      </c>
      <c r="O1303" s="510">
        <v>334</v>
      </c>
      <c r="P1303" s="548"/>
      <c r="Q1303" s="511">
        <v>167</v>
      </c>
    </row>
    <row r="1304" spans="1:17" ht="14.4" customHeight="1" x14ac:dyDescent="0.3">
      <c r="A1304" s="505" t="s">
        <v>1809</v>
      </c>
      <c r="B1304" s="506" t="s">
        <v>1542</v>
      </c>
      <c r="C1304" s="506" t="s">
        <v>1543</v>
      </c>
      <c r="D1304" s="506" t="s">
        <v>1573</v>
      </c>
      <c r="E1304" s="506" t="s">
        <v>1575</v>
      </c>
      <c r="F1304" s="510"/>
      <c r="G1304" s="510"/>
      <c r="H1304" s="510"/>
      <c r="I1304" s="510"/>
      <c r="J1304" s="510"/>
      <c r="K1304" s="510"/>
      <c r="L1304" s="510"/>
      <c r="M1304" s="510"/>
      <c r="N1304" s="510">
        <v>3</v>
      </c>
      <c r="O1304" s="510">
        <v>522</v>
      </c>
      <c r="P1304" s="548"/>
      <c r="Q1304" s="511">
        <v>174</v>
      </c>
    </row>
    <row r="1305" spans="1:17" ht="14.4" customHeight="1" x14ac:dyDescent="0.3">
      <c r="A1305" s="505" t="s">
        <v>1809</v>
      </c>
      <c r="B1305" s="506" t="s">
        <v>1542</v>
      </c>
      <c r="C1305" s="506" t="s">
        <v>1543</v>
      </c>
      <c r="D1305" s="506" t="s">
        <v>1586</v>
      </c>
      <c r="E1305" s="506" t="s">
        <v>1587</v>
      </c>
      <c r="F1305" s="510">
        <v>1</v>
      </c>
      <c r="G1305" s="510">
        <v>549</v>
      </c>
      <c r="H1305" s="510"/>
      <c r="I1305" s="510">
        <v>549</v>
      </c>
      <c r="J1305" s="510"/>
      <c r="K1305" s="510"/>
      <c r="L1305" s="510"/>
      <c r="M1305" s="510"/>
      <c r="N1305" s="510"/>
      <c r="O1305" s="510"/>
      <c r="P1305" s="548"/>
      <c r="Q1305" s="511"/>
    </row>
    <row r="1306" spans="1:17" ht="14.4" customHeight="1" x14ac:dyDescent="0.3">
      <c r="A1306" s="505" t="s">
        <v>1809</v>
      </c>
      <c r="B1306" s="506" t="s">
        <v>1542</v>
      </c>
      <c r="C1306" s="506" t="s">
        <v>1543</v>
      </c>
      <c r="D1306" s="506" t="s">
        <v>1586</v>
      </c>
      <c r="E1306" s="506" t="s">
        <v>1588</v>
      </c>
      <c r="F1306" s="510"/>
      <c r="G1306" s="510"/>
      <c r="H1306" s="510"/>
      <c r="I1306" s="510"/>
      <c r="J1306" s="510"/>
      <c r="K1306" s="510"/>
      <c r="L1306" s="510"/>
      <c r="M1306" s="510"/>
      <c r="N1306" s="510">
        <v>4</v>
      </c>
      <c r="O1306" s="510">
        <v>2200</v>
      </c>
      <c r="P1306" s="548"/>
      <c r="Q1306" s="511">
        <v>550</v>
      </c>
    </row>
    <row r="1307" spans="1:17" ht="14.4" customHeight="1" x14ac:dyDescent="0.3">
      <c r="A1307" s="505" t="s">
        <v>1809</v>
      </c>
      <c r="B1307" s="506" t="s">
        <v>1542</v>
      </c>
      <c r="C1307" s="506" t="s">
        <v>1543</v>
      </c>
      <c r="D1307" s="506" t="s">
        <v>1598</v>
      </c>
      <c r="E1307" s="506" t="s">
        <v>1599</v>
      </c>
      <c r="F1307" s="510">
        <v>1</v>
      </c>
      <c r="G1307" s="510">
        <v>513</v>
      </c>
      <c r="H1307" s="510"/>
      <c r="I1307" s="510">
        <v>513</v>
      </c>
      <c r="J1307" s="510"/>
      <c r="K1307" s="510"/>
      <c r="L1307" s="510"/>
      <c r="M1307" s="510"/>
      <c r="N1307" s="510"/>
      <c r="O1307" s="510"/>
      <c r="P1307" s="548"/>
      <c r="Q1307" s="511"/>
    </row>
    <row r="1308" spans="1:17" ht="14.4" customHeight="1" x14ac:dyDescent="0.3">
      <c r="A1308" s="505" t="s">
        <v>1809</v>
      </c>
      <c r="B1308" s="506" t="s">
        <v>1542</v>
      </c>
      <c r="C1308" s="506" t="s">
        <v>1543</v>
      </c>
      <c r="D1308" s="506" t="s">
        <v>1598</v>
      </c>
      <c r="E1308" s="506" t="s">
        <v>1600</v>
      </c>
      <c r="F1308" s="510"/>
      <c r="G1308" s="510"/>
      <c r="H1308" s="510"/>
      <c r="I1308" s="510"/>
      <c r="J1308" s="510"/>
      <c r="K1308" s="510"/>
      <c r="L1308" s="510"/>
      <c r="M1308" s="510"/>
      <c r="N1308" s="510">
        <v>1</v>
      </c>
      <c r="O1308" s="510">
        <v>514</v>
      </c>
      <c r="P1308" s="548"/>
      <c r="Q1308" s="511">
        <v>514</v>
      </c>
    </row>
    <row r="1309" spans="1:17" ht="14.4" customHeight="1" x14ac:dyDescent="0.3">
      <c r="A1309" s="505" t="s">
        <v>1809</v>
      </c>
      <c r="B1309" s="506" t="s">
        <v>1542</v>
      </c>
      <c r="C1309" s="506" t="s">
        <v>1543</v>
      </c>
      <c r="D1309" s="506" t="s">
        <v>1601</v>
      </c>
      <c r="E1309" s="506" t="s">
        <v>1602</v>
      </c>
      <c r="F1309" s="510"/>
      <c r="G1309" s="510"/>
      <c r="H1309" s="510"/>
      <c r="I1309" s="510"/>
      <c r="J1309" s="510"/>
      <c r="K1309" s="510"/>
      <c r="L1309" s="510"/>
      <c r="M1309" s="510"/>
      <c r="N1309" s="510">
        <v>1</v>
      </c>
      <c r="O1309" s="510">
        <v>424</v>
      </c>
      <c r="P1309" s="548"/>
      <c r="Q1309" s="511">
        <v>424</v>
      </c>
    </row>
    <row r="1310" spans="1:17" ht="14.4" customHeight="1" x14ac:dyDescent="0.3">
      <c r="A1310" s="505" t="s">
        <v>1809</v>
      </c>
      <c r="B1310" s="506" t="s">
        <v>1542</v>
      </c>
      <c r="C1310" s="506" t="s">
        <v>1543</v>
      </c>
      <c r="D1310" s="506" t="s">
        <v>1601</v>
      </c>
      <c r="E1310" s="506" t="s">
        <v>1603</v>
      </c>
      <c r="F1310" s="510">
        <v>1</v>
      </c>
      <c r="G1310" s="510">
        <v>423</v>
      </c>
      <c r="H1310" s="510"/>
      <c r="I1310" s="510">
        <v>423</v>
      </c>
      <c r="J1310" s="510"/>
      <c r="K1310" s="510"/>
      <c r="L1310" s="510"/>
      <c r="M1310" s="510"/>
      <c r="N1310" s="510"/>
      <c r="O1310" s="510"/>
      <c r="P1310" s="548"/>
      <c r="Q1310" s="511"/>
    </row>
    <row r="1311" spans="1:17" ht="14.4" customHeight="1" x14ac:dyDescent="0.3">
      <c r="A1311" s="505" t="s">
        <v>1809</v>
      </c>
      <c r="B1311" s="506" t="s">
        <v>1542</v>
      </c>
      <c r="C1311" s="506" t="s">
        <v>1543</v>
      </c>
      <c r="D1311" s="506" t="s">
        <v>1604</v>
      </c>
      <c r="E1311" s="506" t="s">
        <v>1605</v>
      </c>
      <c r="F1311" s="510"/>
      <c r="G1311" s="510"/>
      <c r="H1311" s="510"/>
      <c r="I1311" s="510"/>
      <c r="J1311" s="510"/>
      <c r="K1311" s="510"/>
      <c r="L1311" s="510"/>
      <c r="M1311" s="510"/>
      <c r="N1311" s="510">
        <v>2</v>
      </c>
      <c r="O1311" s="510">
        <v>700</v>
      </c>
      <c r="P1311" s="548"/>
      <c r="Q1311" s="511">
        <v>350</v>
      </c>
    </row>
    <row r="1312" spans="1:17" ht="14.4" customHeight="1" x14ac:dyDescent="0.3">
      <c r="A1312" s="505" t="s">
        <v>1809</v>
      </c>
      <c r="B1312" s="506" t="s">
        <v>1542</v>
      </c>
      <c r="C1312" s="506" t="s">
        <v>1543</v>
      </c>
      <c r="D1312" s="506" t="s">
        <v>1604</v>
      </c>
      <c r="E1312" s="506" t="s">
        <v>1606</v>
      </c>
      <c r="F1312" s="510">
        <v>1</v>
      </c>
      <c r="G1312" s="510">
        <v>349</v>
      </c>
      <c r="H1312" s="510"/>
      <c r="I1312" s="510">
        <v>349</v>
      </c>
      <c r="J1312" s="510"/>
      <c r="K1312" s="510"/>
      <c r="L1312" s="510"/>
      <c r="M1312" s="510"/>
      <c r="N1312" s="510"/>
      <c r="O1312" s="510"/>
      <c r="P1312" s="548"/>
      <c r="Q1312" s="511"/>
    </row>
    <row r="1313" spans="1:17" ht="14.4" customHeight="1" x14ac:dyDescent="0.3">
      <c r="A1313" s="505" t="s">
        <v>1809</v>
      </c>
      <c r="B1313" s="506" t="s">
        <v>1542</v>
      </c>
      <c r="C1313" s="506" t="s">
        <v>1543</v>
      </c>
      <c r="D1313" s="506" t="s">
        <v>1615</v>
      </c>
      <c r="E1313" s="506" t="s">
        <v>1616</v>
      </c>
      <c r="F1313" s="510"/>
      <c r="G1313" s="510"/>
      <c r="H1313" s="510"/>
      <c r="I1313" s="510"/>
      <c r="J1313" s="510"/>
      <c r="K1313" s="510"/>
      <c r="L1313" s="510"/>
      <c r="M1313" s="510"/>
      <c r="N1313" s="510">
        <v>1</v>
      </c>
      <c r="O1313" s="510">
        <v>111</v>
      </c>
      <c r="P1313" s="548"/>
      <c r="Q1313" s="511">
        <v>111</v>
      </c>
    </row>
    <row r="1314" spans="1:17" ht="14.4" customHeight="1" x14ac:dyDescent="0.3">
      <c r="A1314" s="505" t="s">
        <v>1809</v>
      </c>
      <c r="B1314" s="506" t="s">
        <v>1542</v>
      </c>
      <c r="C1314" s="506" t="s">
        <v>1543</v>
      </c>
      <c r="D1314" s="506" t="s">
        <v>1630</v>
      </c>
      <c r="E1314" s="506" t="s">
        <v>1631</v>
      </c>
      <c r="F1314" s="510"/>
      <c r="G1314" s="510"/>
      <c r="H1314" s="510"/>
      <c r="I1314" s="510"/>
      <c r="J1314" s="510">
        <v>5</v>
      </c>
      <c r="K1314" s="510">
        <v>1750</v>
      </c>
      <c r="L1314" s="510">
        <v>1</v>
      </c>
      <c r="M1314" s="510">
        <v>350</v>
      </c>
      <c r="N1314" s="510">
        <v>10</v>
      </c>
      <c r="O1314" s="510">
        <v>3500</v>
      </c>
      <c r="P1314" s="548">
        <v>2</v>
      </c>
      <c r="Q1314" s="511">
        <v>350</v>
      </c>
    </row>
    <row r="1315" spans="1:17" ht="14.4" customHeight="1" x14ac:dyDescent="0.3">
      <c r="A1315" s="505" t="s">
        <v>1809</v>
      </c>
      <c r="B1315" s="506" t="s">
        <v>1542</v>
      </c>
      <c r="C1315" s="506" t="s">
        <v>1543</v>
      </c>
      <c r="D1315" s="506" t="s">
        <v>1634</v>
      </c>
      <c r="E1315" s="506" t="s">
        <v>1636</v>
      </c>
      <c r="F1315" s="510"/>
      <c r="G1315" s="510"/>
      <c r="H1315" s="510"/>
      <c r="I1315" s="510"/>
      <c r="J1315" s="510"/>
      <c r="K1315" s="510"/>
      <c r="L1315" s="510"/>
      <c r="M1315" s="510"/>
      <c r="N1315" s="510">
        <v>2</v>
      </c>
      <c r="O1315" s="510">
        <v>298</v>
      </c>
      <c r="P1315" s="548"/>
      <c r="Q1315" s="511">
        <v>149</v>
      </c>
    </row>
    <row r="1316" spans="1:17" ht="14.4" customHeight="1" x14ac:dyDescent="0.3">
      <c r="A1316" s="505" t="s">
        <v>1809</v>
      </c>
      <c r="B1316" s="506" t="s">
        <v>1542</v>
      </c>
      <c r="C1316" s="506" t="s">
        <v>1543</v>
      </c>
      <c r="D1316" s="506" t="s">
        <v>1641</v>
      </c>
      <c r="E1316" s="506" t="s">
        <v>1642</v>
      </c>
      <c r="F1316" s="510"/>
      <c r="G1316" s="510"/>
      <c r="H1316" s="510"/>
      <c r="I1316" s="510"/>
      <c r="J1316" s="510"/>
      <c r="K1316" s="510"/>
      <c r="L1316" s="510"/>
      <c r="M1316" s="510"/>
      <c r="N1316" s="510">
        <v>4</v>
      </c>
      <c r="O1316" s="510">
        <v>840</v>
      </c>
      <c r="P1316" s="548"/>
      <c r="Q1316" s="511">
        <v>210</v>
      </c>
    </row>
    <row r="1317" spans="1:17" ht="14.4" customHeight="1" x14ac:dyDescent="0.3">
      <c r="A1317" s="505" t="s">
        <v>1809</v>
      </c>
      <c r="B1317" s="506" t="s">
        <v>1542</v>
      </c>
      <c r="C1317" s="506" t="s">
        <v>1543</v>
      </c>
      <c r="D1317" s="506" t="s">
        <v>1644</v>
      </c>
      <c r="E1317" s="506" t="s">
        <v>1646</v>
      </c>
      <c r="F1317" s="510"/>
      <c r="G1317" s="510"/>
      <c r="H1317" s="510"/>
      <c r="I1317" s="510"/>
      <c r="J1317" s="510"/>
      <c r="K1317" s="510"/>
      <c r="L1317" s="510"/>
      <c r="M1317" s="510"/>
      <c r="N1317" s="510">
        <v>4</v>
      </c>
      <c r="O1317" s="510">
        <v>157</v>
      </c>
      <c r="P1317" s="548"/>
      <c r="Q1317" s="511">
        <v>39.25</v>
      </c>
    </row>
    <row r="1318" spans="1:17" ht="14.4" customHeight="1" x14ac:dyDescent="0.3">
      <c r="A1318" s="505" t="s">
        <v>1809</v>
      </c>
      <c r="B1318" s="506" t="s">
        <v>1542</v>
      </c>
      <c r="C1318" s="506" t="s">
        <v>1543</v>
      </c>
      <c r="D1318" s="506" t="s">
        <v>1647</v>
      </c>
      <c r="E1318" s="506" t="s">
        <v>1648</v>
      </c>
      <c r="F1318" s="510">
        <v>1</v>
      </c>
      <c r="G1318" s="510">
        <v>5022</v>
      </c>
      <c r="H1318" s="510"/>
      <c r="I1318" s="510">
        <v>5022</v>
      </c>
      <c r="J1318" s="510"/>
      <c r="K1318" s="510"/>
      <c r="L1318" s="510"/>
      <c r="M1318" s="510"/>
      <c r="N1318" s="510"/>
      <c r="O1318" s="510"/>
      <c r="P1318" s="548"/>
      <c r="Q1318" s="511"/>
    </row>
    <row r="1319" spans="1:17" ht="14.4" customHeight="1" x14ac:dyDescent="0.3">
      <c r="A1319" s="505" t="s">
        <v>1809</v>
      </c>
      <c r="B1319" s="506" t="s">
        <v>1542</v>
      </c>
      <c r="C1319" s="506" t="s">
        <v>1543</v>
      </c>
      <c r="D1319" s="506" t="s">
        <v>1650</v>
      </c>
      <c r="E1319" s="506" t="s">
        <v>1652</v>
      </c>
      <c r="F1319" s="510"/>
      <c r="G1319" s="510"/>
      <c r="H1319" s="510"/>
      <c r="I1319" s="510"/>
      <c r="J1319" s="510"/>
      <c r="K1319" s="510"/>
      <c r="L1319" s="510"/>
      <c r="M1319" s="510"/>
      <c r="N1319" s="510">
        <v>2</v>
      </c>
      <c r="O1319" s="510">
        <v>340</v>
      </c>
      <c r="P1319" s="548"/>
      <c r="Q1319" s="511">
        <v>170</v>
      </c>
    </row>
    <row r="1320" spans="1:17" ht="14.4" customHeight="1" x14ac:dyDescent="0.3">
      <c r="A1320" s="505" t="s">
        <v>1809</v>
      </c>
      <c r="B1320" s="506" t="s">
        <v>1542</v>
      </c>
      <c r="C1320" s="506" t="s">
        <v>1543</v>
      </c>
      <c r="D1320" s="506" t="s">
        <v>1656</v>
      </c>
      <c r="E1320" s="506" t="s">
        <v>1657</v>
      </c>
      <c r="F1320" s="510"/>
      <c r="G1320" s="510"/>
      <c r="H1320" s="510"/>
      <c r="I1320" s="510"/>
      <c r="J1320" s="510"/>
      <c r="K1320" s="510"/>
      <c r="L1320" s="510"/>
      <c r="M1320" s="510"/>
      <c r="N1320" s="510">
        <v>1</v>
      </c>
      <c r="O1320" s="510">
        <v>691</v>
      </c>
      <c r="P1320" s="548"/>
      <c r="Q1320" s="511">
        <v>691</v>
      </c>
    </row>
    <row r="1321" spans="1:17" ht="14.4" customHeight="1" x14ac:dyDescent="0.3">
      <c r="A1321" s="505" t="s">
        <v>1809</v>
      </c>
      <c r="B1321" s="506" t="s">
        <v>1542</v>
      </c>
      <c r="C1321" s="506" t="s">
        <v>1543</v>
      </c>
      <c r="D1321" s="506" t="s">
        <v>1659</v>
      </c>
      <c r="E1321" s="506" t="s">
        <v>1661</v>
      </c>
      <c r="F1321" s="510"/>
      <c r="G1321" s="510"/>
      <c r="H1321" s="510"/>
      <c r="I1321" s="510"/>
      <c r="J1321" s="510"/>
      <c r="K1321" s="510"/>
      <c r="L1321" s="510"/>
      <c r="M1321" s="510"/>
      <c r="N1321" s="510">
        <v>2</v>
      </c>
      <c r="O1321" s="510">
        <v>700</v>
      </c>
      <c r="P1321" s="548"/>
      <c r="Q1321" s="511">
        <v>350</v>
      </c>
    </row>
    <row r="1322" spans="1:17" ht="14.4" customHeight="1" x14ac:dyDescent="0.3">
      <c r="A1322" s="505" t="s">
        <v>1809</v>
      </c>
      <c r="B1322" s="506" t="s">
        <v>1542</v>
      </c>
      <c r="C1322" s="506" t="s">
        <v>1543</v>
      </c>
      <c r="D1322" s="506" t="s">
        <v>1662</v>
      </c>
      <c r="E1322" s="506" t="s">
        <v>1664</v>
      </c>
      <c r="F1322" s="510"/>
      <c r="G1322" s="510"/>
      <c r="H1322" s="510"/>
      <c r="I1322" s="510"/>
      <c r="J1322" s="510"/>
      <c r="K1322" s="510"/>
      <c r="L1322" s="510"/>
      <c r="M1322" s="510"/>
      <c r="N1322" s="510">
        <v>2</v>
      </c>
      <c r="O1322" s="510">
        <v>346</v>
      </c>
      <c r="P1322" s="548"/>
      <c r="Q1322" s="511">
        <v>173</v>
      </c>
    </row>
    <row r="1323" spans="1:17" ht="14.4" customHeight="1" x14ac:dyDescent="0.3">
      <c r="A1323" s="505" t="s">
        <v>1809</v>
      </c>
      <c r="B1323" s="506" t="s">
        <v>1542</v>
      </c>
      <c r="C1323" s="506" t="s">
        <v>1543</v>
      </c>
      <c r="D1323" s="506" t="s">
        <v>1676</v>
      </c>
      <c r="E1323" s="506" t="s">
        <v>1678</v>
      </c>
      <c r="F1323" s="510"/>
      <c r="G1323" s="510"/>
      <c r="H1323" s="510"/>
      <c r="I1323" s="510"/>
      <c r="J1323" s="510"/>
      <c r="K1323" s="510"/>
      <c r="L1323" s="510"/>
      <c r="M1323" s="510"/>
      <c r="N1323" s="510">
        <v>1</v>
      </c>
      <c r="O1323" s="510">
        <v>695</v>
      </c>
      <c r="P1323" s="548"/>
      <c r="Q1323" s="511">
        <v>695</v>
      </c>
    </row>
    <row r="1324" spans="1:17" ht="14.4" customHeight="1" x14ac:dyDescent="0.3">
      <c r="A1324" s="505" t="s">
        <v>1809</v>
      </c>
      <c r="B1324" s="506" t="s">
        <v>1542</v>
      </c>
      <c r="C1324" s="506" t="s">
        <v>1543</v>
      </c>
      <c r="D1324" s="506" t="s">
        <v>1682</v>
      </c>
      <c r="E1324" s="506" t="s">
        <v>1683</v>
      </c>
      <c r="F1324" s="510"/>
      <c r="G1324" s="510"/>
      <c r="H1324" s="510"/>
      <c r="I1324" s="510"/>
      <c r="J1324" s="510"/>
      <c r="K1324" s="510"/>
      <c r="L1324" s="510"/>
      <c r="M1324" s="510"/>
      <c r="N1324" s="510">
        <v>2</v>
      </c>
      <c r="O1324" s="510">
        <v>955</v>
      </c>
      <c r="P1324" s="548"/>
      <c r="Q1324" s="511">
        <v>477.5</v>
      </c>
    </row>
    <row r="1325" spans="1:17" ht="14.4" customHeight="1" x14ac:dyDescent="0.3">
      <c r="A1325" s="505" t="s">
        <v>1809</v>
      </c>
      <c r="B1325" s="506" t="s">
        <v>1542</v>
      </c>
      <c r="C1325" s="506" t="s">
        <v>1543</v>
      </c>
      <c r="D1325" s="506" t="s">
        <v>1685</v>
      </c>
      <c r="E1325" s="506" t="s">
        <v>1686</v>
      </c>
      <c r="F1325" s="510">
        <v>1</v>
      </c>
      <c r="G1325" s="510">
        <v>291</v>
      </c>
      <c r="H1325" s="510"/>
      <c r="I1325" s="510">
        <v>291</v>
      </c>
      <c r="J1325" s="510"/>
      <c r="K1325" s="510"/>
      <c r="L1325" s="510"/>
      <c r="M1325" s="510"/>
      <c r="N1325" s="510"/>
      <c r="O1325" s="510"/>
      <c r="P1325" s="548"/>
      <c r="Q1325" s="511"/>
    </row>
    <row r="1326" spans="1:17" ht="14.4" customHeight="1" x14ac:dyDescent="0.3">
      <c r="A1326" s="505" t="s">
        <v>1809</v>
      </c>
      <c r="B1326" s="506" t="s">
        <v>1542</v>
      </c>
      <c r="C1326" s="506" t="s">
        <v>1543</v>
      </c>
      <c r="D1326" s="506" t="s">
        <v>1685</v>
      </c>
      <c r="E1326" s="506" t="s">
        <v>1687</v>
      </c>
      <c r="F1326" s="510"/>
      <c r="G1326" s="510"/>
      <c r="H1326" s="510"/>
      <c r="I1326" s="510"/>
      <c r="J1326" s="510"/>
      <c r="K1326" s="510"/>
      <c r="L1326" s="510"/>
      <c r="M1326" s="510"/>
      <c r="N1326" s="510">
        <v>1</v>
      </c>
      <c r="O1326" s="510">
        <v>292</v>
      </c>
      <c r="P1326" s="548"/>
      <c r="Q1326" s="511">
        <v>292</v>
      </c>
    </row>
    <row r="1327" spans="1:17" ht="14.4" customHeight="1" x14ac:dyDescent="0.3">
      <c r="A1327" s="505" t="s">
        <v>1809</v>
      </c>
      <c r="B1327" s="506" t="s">
        <v>1542</v>
      </c>
      <c r="C1327" s="506" t="s">
        <v>1543</v>
      </c>
      <c r="D1327" s="506" t="s">
        <v>1693</v>
      </c>
      <c r="E1327" s="506" t="s">
        <v>1695</v>
      </c>
      <c r="F1327" s="510"/>
      <c r="G1327" s="510"/>
      <c r="H1327" s="510"/>
      <c r="I1327" s="510"/>
      <c r="J1327" s="510"/>
      <c r="K1327" s="510"/>
      <c r="L1327" s="510"/>
      <c r="M1327" s="510"/>
      <c r="N1327" s="510">
        <v>3</v>
      </c>
      <c r="O1327" s="510">
        <v>501</v>
      </c>
      <c r="P1327" s="548"/>
      <c r="Q1327" s="511">
        <v>167</v>
      </c>
    </row>
    <row r="1328" spans="1:17" ht="14.4" customHeight="1" x14ac:dyDescent="0.3">
      <c r="A1328" s="505" t="s">
        <v>1809</v>
      </c>
      <c r="B1328" s="506" t="s">
        <v>1542</v>
      </c>
      <c r="C1328" s="506" t="s">
        <v>1543</v>
      </c>
      <c r="D1328" s="506" t="s">
        <v>1727</v>
      </c>
      <c r="E1328" s="506" t="s">
        <v>1728</v>
      </c>
      <c r="F1328" s="510"/>
      <c r="G1328" s="510"/>
      <c r="H1328" s="510"/>
      <c r="I1328" s="510"/>
      <c r="J1328" s="510"/>
      <c r="K1328" s="510"/>
      <c r="L1328" s="510"/>
      <c r="M1328" s="510"/>
      <c r="N1328" s="510">
        <v>2</v>
      </c>
      <c r="O1328" s="510">
        <v>8174</v>
      </c>
      <c r="P1328" s="548"/>
      <c r="Q1328" s="511">
        <v>4087</v>
      </c>
    </row>
    <row r="1329" spans="1:17" ht="14.4" customHeight="1" x14ac:dyDescent="0.3">
      <c r="A1329" s="505" t="s">
        <v>1810</v>
      </c>
      <c r="B1329" s="506" t="s">
        <v>1542</v>
      </c>
      <c r="C1329" s="506" t="s">
        <v>1543</v>
      </c>
      <c r="D1329" s="506" t="s">
        <v>1558</v>
      </c>
      <c r="E1329" s="506" t="s">
        <v>1559</v>
      </c>
      <c r="F1329" s="510"/>
      <c r="G1329" s="510"/>
      <c r="H1329" s="510"/>
      <c r="I1329" s="510"/>
      <c r="J1329" s="510">
        <v>2</v>
      </c>
      <c r="K1329" s="510">
        <v>1686</v>
      </c>
      <c r="L1329" s="510">
        <v>1</v>
      </c>
      <c r="M1329" s="510">
        <v>843</v>
      </c>
      <c r="N1329" s="510"/>
      <c r="O1329" s="510"/>
      <c r="P1329" s="548"/>
      <c r="Q1329" s="511"/>
    </row>
    <row r="1330" spans="1:17" ht="14.4" customHeight="1" x14ac:dyDescent="0.3">
      <c r="A1330" s="505" t="s">
        <v>1810</v>
      </c>
      <c r="B1330" s="506" t="s">
        <v>1542</v>
      </c>
      <c r="C1330" s="506" t="s">
        <v>1543</v>
      </c>
      <c r="D1330" s="506" t="s">
        <v>1558</v>
      </c>
      <c r="E1330" s="506" t="s">
        <v>1560</v>
      </c>
      <c r="F1330" s="510">
        <v>1</v>
      </c>
      <c r="G1330" s="510">
        <v>842</v>
      </c>
      <c r="H1330" s="510">
        <v>0.99881376037959668</v>
      </c>
      <c r="I1330" s="510">
        <v>842</v>
      </c>
      <c r="J1330" s="510">
        <v>1</v>
      </c>
      <c r="K1330" s="510">
        <v>843</v>
      </c>
      <c r="L1330" s="510">
        <v>1</v>
      </c>
      <c r="M1330" s="510">
        <v>843</v>
      </c>
      <c r="N1330" s="510">
        <v>4</v>
      </c>
      <c r="O1330" s="510">
        <v>3372</v>
      </c>
      <c r="P1330" s="548">
        <v>4</v>
      </c>
      <c r="Q1330" s="511">
        <v>843</v>
      </c>
    </row>
    <row r="1331" spans="1:17" ht="14.4" customHeight="1" x14ac:dyDescent="0.3">
      <c r="A1331" s="505" t="s">
        <v>1810</v>
      </c>
      <c r="B1331" s="506" t="s">
        <v>1542</v>
      </c>
      <c r="C1331" s="506" t="s">
        <v>1543</v>
      </c>
      <c r="D1331" s="506" t="s">
        <v>1564</v>
      </c>
      <c r="E1331" s="506" t="s">
        <v>1566</v>
      </c>
      <c r="F1331" s="510"/>
      <c r="G1331" s="510"/>
      <c r="H1331" s="510"/>
      <c r="I1331" s="510"/>
      <c r="J1331" s="510"/>
      <c r="K1331" s="510"/>
      <c r="L1331" s="510"/>
      <c r="M1331" s="510"/>
      <c r="N1331" s="510">
        <v>1</v>
      </c>
      <c r="O1331" s="510">
        <v>814</v>
      </c>
      <c r="P1331" s="548"/>
      <c r="Q1331" s="511">
        <v>814</v>
      </c>
    </row>
    <row r="1332" spans="1:17" ht="14.4" customHeight="1" x14ac:dyDescent="0.3">
      <c r="A1332" s="505" t="s">
        <v>1810</v>
      </c>
      <c r="B1332" s="506" t="s">
        <v>1542</v>
      </c>
      <c r="C1332" s="506" t="s">
        <v>1543</v>
      </c>
      <c r="D1332" s="506" t="s">
        <v>1567</v>
      </c>
      <c r="E1332" s="506" t="s">
        <v>1569</v>
      </c>
      <c r="F1332" s="510"/>
      <c r="G1332" s="510"/>
      <c r="H1332" s="510"/>
      <c r="I1332" s="510"/>
      <c r="J1332" s="510"/>
      <c r="K1332" s="510"/>
      <c r="L1332" s="510"/>
      <c r="M1332" s="510"/>
      <c r="N1332" s="510">
        <v>1</v>
      </c>
      <c r="O1332" s="510">
        <v>814</v>
      </c>
      <c r="P1332" s="548"/>
      <c r="Q1332" s="511">
        <v>814</v>
      </c>
    </row>
    <row r="1333" spans="1:17" ht="14.4" customHeight="1" x14ac:dyDescent="0.3">
      <c r="A1333" s="505" t="s">
        <v>1810</v>
      </c>
      <c r="B1333" s="506" t="s">
        <v>1542</v>
      </c>
      <c r="C1333" s="506" t="s">
        <v>1543</v>
      </c>
      <c r="D1333" s="506" t="s">
        <v>1570</v>
      </c>
      <c r="E1333" s="506" t="s">
        <v>1571</v>
      </c>
      <c r="F1333" s="510">
        <v>20</v>
      </c>
      <c r="G1333" s="510">
        <v>3360</v>
      </c>
      <c r="H1333" s="510">
        <v>2.2222222222222223</v>
      </c>
      <c r="I1333" s="510">
        <v>168</v>
      </c>
      <c r="J1333" s="510">
        <v>9</v>
      </c>
      <c r="K1333" s="510">
        <v>1512</v>
      </c>
      <c r="L1333" s="510">
        <v>1</v>
      </c>
      <c r="M1333" s="510">
        <v>168</v>
      </c>
      <c r="N1333" s="510">
        <v>4</v>
      </c>
      <c r="O1333" s="510">
        <v>672</v>
      </c>
      <c r="P1333" s="548">
        <v>0.44444444444444442</v>
      </c>
      <c r="Q1333" s="511">
        <v>168</v>
      </c>
    </row>
    <row r="1334" spans="1:17" ht="14.4" customHeight="1" x14ac:dyDescent="0.3">
      <c r="A1334" s="505" t="s">
        <v>1810</v>
      </c>
      <c r="B1334" s="506" t="s">
        <v>1542</v>
      </c>
      <c r="C1334" s="506" t="s">
        <v>1543</v>
      </c>
      <c r="D1334" s="506" t="s">
        <v>1570</v>
      </c>
      <c r="E1334" s="506" t="s">
        <v>1572</v>
      </c>
      <c r="F1334" s="510">
        <v>4</v>
      </c>
      <c r="G1334" s="510">
        <v>672</v>
      </c>
      <c r="H1334" s="510">
        <v>2</v>
      </c>
      <c r="I1334" s="510">
        <v>168</v>
      </c>
      <c r="J1334" s="510">
        <v>2</v>
      </c>
      <c r="K1334" s="510">
        <v>336</v>
      </c>
      <c r="L1334" s="510">
        <v>1</v>
      </c>
      <c r="M1334" s="510">
        <v>168</v>
      </c>
      <c r="N1334" s="510">
        <v>11</v>
      </c>
      <c r="O1334" s="510">
        <v>1847</v>
      </c>
      <c r="P1334" s="548">
        <v>5.4970238095238093</v>
      </c>
      <c r="Q1334" s="511">
        <v>167.90909090909091</v>
      </c>
    </row>
    <row r="1335" spans="1:17" ht="14.4" customHeight="1" x14ac:dyDescent="0.3">
      <c r="A1335" s="505" t="s">
        <v>1810</v>
      </c>
      <c r="B1335" s="506" t="s">
        <v>1542</v>
      </c>
      <c r="C1335" s="506" t="s">
        <v>1543</v>
      </c>
      <c r="D1335" s="506" t="s">
        <v>1573</v>
      </c>
      <c r="E1335" s="506" t="s">
        <v>1574</v>
      </c>
      <c r="F1335" s="510">
        <v>19</v>
      </c>
      <c r="G1335" s="510">
        <v>3306</v>
      </c>
      <c r="H1335" s="510">
        <v>2.1111111111111112</v>
      </c>
      <c r="I1335" s="510">
        <v>174</v>
      </c>
      <c r="J1335" s="510">
        <v>9</v>
      </c>
      <c r="K1335" s="510">
        <v>1566</v>
      </c>
      <c r="L1335" s="510">
        <v>1</v>
      </c>
      <c r="M1335" s="510">
        <v>174</v>
      </c>
      <c r="N1335" s="510">
        <v>4</v>
      </c>
      <c r="O1335" s="510">
        <v>696</v>
      </c>
      <c r="P1335" s="548">
        <v>0.44444444444444442</v>
      </c>
      <c r="Q1335" s="511">
        <v>174</v>
      </c>
    </row>
    <row r="1336" spans="1:17" ht="14.4" customHeight="1" x14ac:dyDescent="0.3">
      <c r="A1336" s="505" t="s">
        <v>1810</v>
      </c>
      <c r="B1336" s="506" t="s">
        <v>1542</v>
      </c>
      <c r="C1336" s="506" t="s">
        <v>1543</v>
      </c>
      <c r="D1336" s="506" t="s">
        <v>1573</v>
      </c>
      <c r="E1336" s="506" t="s">
        <v>1575</v>
      </c>
      <c r="F1336" s="510">
        <v>5</v>
      </c>
      <c r="G1336" s="510">
        <v>870</v>
      </c>
      <c r="H1336" s="510">
        <v>5</v>
      </c>
      <c r="I1336" s="510">
        <v>174</v>
      </c>
      <c r="J1336" s="510">
        <v>1</v>
      </c>
      <c r="K1336" s="510">
        <v>174</v>
      </c>
      <c r="L1336" s="510">
        <v>1</v>
      </c>
      <c r="M1336" s="510">
        <v>174</v>
      </c>
      <c r="N1336" s="510">
        <v>11</v>
      </c>
      <c r="O1336" s="510">
        <v>1914</v>
      </c>
      <c r="P1336" s="548">
        <v>11</v>
      </c>
      <c r="Q1336" s="511">
        <v>174</v>
      </c>
    </row>
    <row r="1337" spans="1:17" ht="14.4" customHeight="1" x14ac:dyDescent="0.3">
      <c r="A1337" s="505" t="s">
        <v>1810</v>
      </c>
      <c r="B1337" s="506" t="s">
        <v>1542</v>
      </c>
      <c r="C1337" s="506" t="s">
        <v>1543</v>
      </c>
      <c r="D1337" s="506" t="s">
        <v>1576</v>
      </c>
      <c r="E1337" s="506" t="s">
        <v>1577</v>
      </c>
      <c r="F1337" s="510">
        <v>1</v>
      </c>
      <c r="G1337" s="510">
        <v>352</v>
      </c>
      <c r="H1337" s="510"/>
      <c r="I1337" s="510">
        <v>352</v>
      </c>
      <c r="J1337" s="510"/>
      <c r="K1337" s="510"/>
      <c r="L1337" s="510"/>
      <c r="M1337" s="510"/>
      <c r="N1337" s="510"/>
      <c r="O1337" s="510"/>
      <c r="P1337" s="548"/>
      <c r="Q1337" s="511"/>
    </row>
    <row r="1338" spans="1:17" ht="14.4" customHeight="1" x14ac:dyDescent="0.3">
      <c r="A1338" s="505" t="s">
        <v>1810</v>
      </c>
      <c r="B1338" s="506" t="s">
        <v>1542</v>
      </c>
      <c r="C1338" s="506" t="s">
        <v>1543</v>
      </c>
      <c r="D1338" s="506" t="s">
        <v>1586</v>
      </c>
      <c r="E1338" s="506" t="s">
        <v>1588</v>
      </c>
      <c r="F1338" s="510">
        <v>1</v>
      </c>
      <c r="G1338" s="510">
        <v>549</v>
      </c>
      <c r="H1338" s="510"/>
      <c r="I1338" s="510">
        <v>549</v>
      </c>
      <c r="J1338" s="510"/>
      <c r="K1338" s="510"/>
      <c r="L1338" s="510"/>
      <c r="M1338" s="510"/>
      <c r="N1338" s="510"/>
      <c r="O1338" s="510"/>
      <c r="P1338" s="548"/>
      <c r="Q1338" s="511"/>
    </row>
    <row r="1339" spans="1:17" ht="14.4" customHeight="1" x14ac:dyDescent="0.3">
      <c r="A1339" s="505" t="s">
        <v>1810</v>
      </c>
      <c r="B1339" s="506" t="s">
        <v>1542</v>
      </c>
      <c r="C1339" s="506" t="s">
        <v>1543</v>
      </c>
      <c r="D1339" s="506" t="s">
        <v>1598</v>
      </c>
      <c r="E1339" s="506" t="s">
        <v>1599</v>
      </c>
      <c r="F1339" s="510">
        <v>1</v>
      </c>
      <c r="G1339" s="510">
        <v>513</v>
      </c>
      <c r="H1339" s="510"/>
      <c r="I1339" s="510">
        <v>513</v>
      </c>
      <c r="J1339" s="510"/>
      <c r="K1339" s="510"/>
      <c r="L1339" s="510"/>
      <c r="M1339" s="510"/>
      <c r="N1339" s="510"/>
      <c r="O1339" s="510"/>
      <c r="P1339" s="548"/>
      <c r="Q1339" s="511"/>
    </row>
    <row r="1340" spans="1:17" ht="14.4" customHeight="1" x14ac:dyDescent="0.3">
      <c r="A1340" s="505" t="s">
        <v>1810</v>
      </c>
      <c r="B1340" s="506" t="s">
        <v>1542</v>
      </c>
      <c r="C1340" s="506" t="s">
        <v>1543</v>
      </c>
      <c r="D1340" s="506" t="s">
        <v>1598</v>
      </c>
      <c r="E1340" s="506" t="s">
        <v>1600</v>
      </c>
      <c r="F1340" s="510">
        <v>1</v>
      </c>
      <c r="G1340" s="510">
        <v>513</v>
      </c>
      <c r="H1340" s="510"/>
      <c r="I1340" s="510">
        <v>513</v>
      </c>
      <c r="J1340" s="510"/>
      <c r="K1340" s="510"/>
      <c r="L1340" s="510"/>
      <c r="M1340" s="510"/>
      <c r="N1340" s="510"/>
      <c r="O1340" s="510"/>
      <c r="P1340" s="548"/>
      <c r="Q1340" s="511"/>
    </row>
    <row r="1341" spans="1:17" ht="14.4" customHeight="1" x14ac:dyDescent="0.3">
      <c r="A1341" s="505" t="s">
        <v>1810</v>
      </c>
      <c r="B1341" s="506" t="s">
        <v>1542</v>
      </c>
      <c r="C1341" s="506" t="s">
        <v>1543</v>
      </c>
      <c r="D1341" s="506" t="s">
        <v>1601</v>
      </c>
      <c r="E1341" s="506" t="s">
        <v>1602</v>
      </c>
      <c r="F1341" s="510">
        <v>1</v>
      </c>
      <c r="G1341" s="510">
        <v>423</v>
      </c>
      <c r="H1341" s="510"/>
      <c r="I1341" s="510">
        <v>423</v>
      </c>
      <c r="J1341" s="510"/>
      <c r="K1341" s="510"/>
      <c r="L1341" s="510"/>
      <c r="M1341" s="510"/>
      <c r="N1341" s="510"/>
      <c r="O1341" s="510"/>
      <c r="P1341" s="548"/>
      <c r="Q1341" s="511"/>
    </row>
    <row r="1342" spans="1:17" ht="14.4" customHeight="1" x14ac:dyDescent="0.3">
      <c r="A1342" s="505" t="s">
        <v>1810</v>
      </c>
      <c r="B1342" s="506" t="s">
        <v>1542</v>
      </c>
      <c r="C1342" s="506" t="s">
        <v>1543</v>
      </c>
      <c r="D1342" s="506" t="s">
        <v>1601</v>
      </c>
      <c r="E1342" s="506" t="s">
        <v>1603</v>
      </c>
      <c r="F1342" s="510">
        <v>1</v>
      </c>
      <c r="G1342" s="510">
        <v>423</v>
      </c>
      <c r="H1342" s="510"/>
      <c r="I1342" s="510">
        <v>423</v>
      </c>
      <c r="J1342" s="510"/>
      <c r="K1342" s="510"/>
      <c r="L1342" s="510"/>
      <c r="M1342" s="510"/>
      <c r="N1342" s="510"/>
      <c r="O1342" s="510"/>
      <c r="P1342" s="548"/>
      <c r="Q1342" s="511"/>
    </row>
    <row r="1343" spans="1:17" ht="14.4" customHeight="1" x14ac:dyDescent="0.3">
      <c r="A1343" s="505" t="s">
        <v>1810</v>
      </c>
      <c r="B1343" s="506" t="s">
        <v>1542</v>
      </c>
      <c r="C1343" s="506" t="s">
        <v>1543</v>
      </c>
      <c r="D1343" s="506" t="s">
        <v>1604</v>
      </c>
      <c r="E1343" s="506" t="s">
        <v>1605</v>
      </c>
      <c r="F1343" s="510">
        <v>1</v>
      </c>
      <c r="G1343" s="510">
        <v>349</v>
      </c>
      <c r="H1343" s="510"/>
      <c r="I1343" s="510">
        <v>349</v>
      </c>
      <c r="J1343" s="510"/>
      <c r="K1343" s="510"/>
      <c r="L1343" s="510"/>
      <c r="M1343" s="510"/>
      <c r="N1343" s="510"/>
      <c r="O1343" s="510"/>
      <c r="P1343" s="548"/>
      <c r="Q1343" s="511"/>
    </row>
    <row r="1344" spans="1:17" ht="14.4" customHeight="1" x14ac:dyDescent="0.3">
      <c r="A1344" s="505" t="s">
        <v>1810</v>
      </c>
      <c r="B1344" s="506" t="s">
        <v>1542</v>
      </c>
      <c r="C1344" s="506" t="s">
        <v>1543</v>
      </c>
      <c r="D1344" s="506" t="s">
        <v>1609</v>
      </c>
      <c r="E1344" s="506" t="s">
        <v>1610</v>
      </c>
      <c r="F1344" s="510">
        <v>2</v>
      </c>
      <c r="G1344" s="510">
        <v>1016</v>
      </c>
      <c r="H1344" s="510"/>
      <c r="I1344" s="510">
        <v>508</v>
      </c>
      <c r="J1344" s="510"/>
      <c r="K1344" s="510"/>
      <c r="L1344" s="510"/>
      <c r="M1344" s="510"/>
      <c r="N1344" s="510"/>
      <c r="O1344" s="510"/>
      <c r="P1344" s="548"/>
      <c r="Q1344" s="511"/>
    </row>
    <row r="1345" spans="1:17" ht="14.4" customHeight="1" x14ac:dyDescent="0.3">
      <c r="A1345" s="505" t="s">
        <v>1810</v>
      </c>
      <c r="B1345" s="506" t="s">
        <v>1542</v>
      </c>
      <c r="C1345" s="506" t="s">
        <v>1543</v>
      </c>
      <c r="D1345" s="506" t="s">
        <v>1615</v>
      </c>
      <c r="E1345" s="506" t="s">
        <v>1616</v>
      </c>
      <c r="F1345" s="510">
        <v>1</v>
      </c>
      <c r="G1345" s="510">
        <v>111</v>
      </c>
      <c r="H1345" s="510"/>
      <c r="I1345" s="510">
        <v>111</v>
      </c>
      <c r="J1345" s="510"/>
      <c r="K1345" s="510"/>
      <c r="L1345" s="510"/>
      <c r="M1345" s="510"/>
      <c r="N1345" s="510"/>
      <c r="O1345" s="510"/>
      <c r="P1345" s="548"/>
      <c r="Q1345" s="511"/>
    </row>
    <row r="1346" spans="1:17" ht="14.4" customHeight="1" x14ac:dyDescent="0.3">
      <c r="A1346" s="505" t="s">
        <v>1810</v>
      </c>
      <c r="B1346" s="506" t="s">
        <v>1542</v>
      </c>
      <c r="C1346" s="506" t="s">
        <v>1543</v>
      </c>
      <c r="D1346" s="506" t="s">
        <v>1625</v>
      </c>
      <c r="E1346" s="506" t="s">
        <v>1626</v>
      </c>
      <c r="F1346" s="510"/>
      <c r="G1346" s="510"/>
      <c r="H1346" s="510"/>
      <c r="I1346" s="510"/>
      <c r="J1346" s="510">
        <v>1</v>
      </c>
      <c r="K1346" s="510">
        <v>17</v>
      </c>
      <c r="L1346" s="510">
        <v>1</v>
      </c>
      <c r="M1346" s="510">
        <v>17</v>
      </c>
      <c r="N1346" s="510"/>
      <c r="O1346" s="510"/>
      <c r="P1346" s="548"/>
      <c r="Q1346" s="511"/>
    </row>
    <row r="1347" spans="1:17" ht="14.4" customHeight="1" x14ac:dyDescent="0.3">
      <c r="A1347" s="505" t="s">
        <v>1810</v>
      </c>
      <c r="B1347" s="506" t="s">
        <v>1542</v>
      </c>
      <c r="C1347" s="506" t="s">
        <v>1543</v>
      </c>
      <c r="D1347" s="506" t="s">
        <v>1625</v>
      </c>
      <c r="E1347" s="506" t="s">
        <v>1627</v>
      </c>
      <c r="F1347" s="510">
        <v>1</v>
      </c>
      <c r="G1347" s="510">
        <v>17</v>
      </c>
      <c r="H1347" s="510"/>
      <c r="I1347" s="510">
        <v>17</v>
      </c>
      <c r="J1347" s="510"/>
      <c r="K1347" s="510"/>
      <c r="L1347" s="510"/>
      <c r="M1347" s="510"/>
      <c r="N1347" s="510">
        <v>1</v>
      </c>
      <c r="O1347" s="510">
        <v>17</v>
      </c>
      <c r="P1347" s="548"/>
      <c r="Q1347" s="511">
        <v>17</v>
      </c>
    </row>
    <row r="1348" spans="1:17" ht="14.4" customHeight="1" x14ac:dyDescent="0.3">
      <c r="A1348" s="505" t="s">
        <v>1810</v>
      </c>
      <c r="B1348" s="506" t="s">
        <v>1542</v>
      </c>
      <c r="C1348" s="506" t="s">
        <v>1543</v>
      </c>
      <c r="D1348" s="506" t="s">
        <v>1630</v>
      </c>
      <c r="E1348" s="506" t="s">
        <v>1631</v>
      </c>
      <c r="F1348" s="510">
        <v>70</v>
      </c>
      <c r="G1348" s="510">
        <v>24500</v>
      </c>
      <c r="H1348" s="510">
        <v>2.5925925925925926</v>
      </c>
      <c r="I1348" s="510">
        <v>350</v>
      </c>
      <c r="J1348" s="510">
        <v>27</v>
      </c>
      <c r="K1348" s="510">
        <v>9450</v>
      </c>
      <c r="L1348" s="510">
        <v>1</v>
      </c>
      <c r="M1348" s="510">
        <v>350</v>
      </c>
      <c r="N1348" s="510">
        <v>49</v>
      </c>
      <c r="O1348" s="510">
        <v>17150</v>
      </c>
      <c r="P1348" s="548">
        <v>1.8148148148148149</v>
      </c>
      <c r="Q1348" s="511">
        <v>350</v>
      </c>
    </row>
    <row r="1349" spans="1:17" ht="14.4" customHeight="1" x14ac:dyDescent="0.3">
      <c r="A1349" s="505" t="s">
        <v>1810</v>
      </c>
      <c r="B1349" s="506" t="s">
        <v>1542</v>
      </c>
      <c r="C1349" s="506" t="s">
        <v>1543</v>
      </c>
      <c r="D1349" s="506" t="s">
        <v>1641</v>
      </c>
      <c r="E1349" s="506" t="s">
        <v>1642</v>
      </c>
      <c r="F1349" s="510">
        <v>1</v>
      </c>
      <c r="G1349" s="510">
        <v>209</v>
      </c>
      <c r="H1349" s="510"/>
      <c r="I1349" s="510">
        <v>209</v>
      </c>
      <c r="J1349" s="510"/>
      <c r="K1349" s="510"/>
      <c r="L1349" s="510"/>
      <c r="M1349" s="510"/>
      <c r="N1349" s="510"/>
      <c r="O1349" s="510"/>
      <c r="P1349" s="548"/>
      <c r="Q1349" s="511"/>
    </row>
    <row r="1350" spans="1:17" ht="14.4" customHeight="1" x14ac:dyDescent="0.3">
      <c r="A1350" s="505" t="s">
        <v>1810</v>
      </c>
      <c r="B1350" s="506" t="s">
        <v>1542</v>
      </c>
      <c r="C1350" s="506" t="s">
        <v>1543</v>
      </c>
      <c r="D1350" s="506" t="s">
        <v>1644</v>
      </c>
      <c r="E1350" s="506" t="s">
        <v>1645</v>
      </c>
      <c r="F1350" s="510">
        <v>19</v>
      </c>
      <c r="G1350" s="510">
        <v>760</v>
      </c>
      <c r="H1350" s="510">
        <v>2.1111111111111112</v>
      </c>
      <c r="I1350" s="510">
        <v>40</v>
      </c>
      <c r="J1350" s="510">
        <v>9</v>
      </c>
      <c r="K1350" s="510">
        <v>360</v>
      </c>
      <c r="L1350" s="510">
        <v>1</v>
      </c>
      <c r="M1350" s="510">
        <v>40</v>
      </c>
      <c r="N1350" s="510">
        <v>3</v>
      </c>
      <c r="O1350" s="510">
        <v>120</v>
      </c>
      <c r="P1350" s="548">
        <v>0.33333333333333331</v>
      </c>
      <c r="Q1350" s="511">
        <v>40</v>
      </c>
    </row>
    <row r="1351" spans="1:17" ht="14.4" customHeight="1" x14ac:dyDescent="0.3">
      <c r="A1351" s="505" t="s">
        <v>1810</v>
      </c>
      <c r="B1351" s="506" t="s">
        <v>1542</v>
      </c>
      <c r="C1351" s="506" t="s">
        <v>1543</v>
      </c>
      <c r="D1351" s="506" t="s">
        <v>1644</v>
      </c>
      <c r="E1351" s="506" t="s">
        <v>1646</v>
      </c>
      <c r="F1351" s="510">
        <v>5</v>
      </c>
      <c r="G1351" s="510">
        <v>200</v>
      </c>
      <c r="H1351" s="510">
        <v>5</v>
      </c>
      <c r="I1351" s="510">
        <v>40</v>
      </c>
      <c r="J1351" s="510">
        <v>1</v>
      </c>
      <c r="K1351" s="510">
        <v>40</v>
      </c>
      <c r="L1351" s="510">
        <v>1</v>
      </c>
      <c r="M1351" s="510">
        <v>40</v>
      </c>
      <c r="N1351" s="510">
        <v>11</v>
      </c>
      <c r="O1351" s="510">
        <v>439</v>
      </c>
      <c r="P1351" s="548">
        <v>10.975</v>
      </c>
      <c r="Q1351" s="511">
        <v>39.909090909090907</v>
      </c>
    </row>
    <row r="1352" spans="1:17" ht="14.4" customHeight="1" x14ac:dyDescent="0.3">
      <c r="A1352" s="505" t="s">
        <v>1810</v>
      </c>
      <c r="B1352" s="506" t="s">
        <v>1542</v>
      </c>
      <c r="C1352" s="506" t="s">
        <v>1543</v>
      </c>
      <c r="D1352" s="506" t="s">
        <v>1650</v>
      </c>
      <c r="E1352" s="506" t="s">
        <v>1651</v>
      </c>
      <c r="F1352" s="510">
        <v>20</v>
      </c>
      <c r="G1352" s="510">
        <v>3420</v>
      </c>
      <c r="H1352" s="510">
        <v>2.2222222222222223</v>
      </c>
      <c r="I1352" s="510">
        <v>171</v>
      </c>
      <c r="J1352" s="510">
        <v>9</v>
      </c>
      <c r="K1352" s="510">
        <v>1539</v>
      </c>
      <c r="L1352" s="510">
        <v>1</v>
      </c>
      <c r="M1352" s="510">
        <v>171</v>
      </c>
      <c r="N1352" s="510">
        <v>4</v>
      </c>
      <c r="O1352" s="510">
        <v>684</v>
      </c>
      <c r="P1352" s="548">
        <v>0.44444444444444442</v>
      </c>
      <c r="Q1352" s="511">
        <v>171</v>
      </c>
    </row>
    <row r="1353" spans="1:17" ht="14.4" customHeight="1" x14ac:dyDescent="0.3">
      <c r="A1353" s="505" t="s">
        <v>1810</v>
      </c>
      <c r="B1353" s="506" t="s">
        <v>1542</v>
      </c>
      <c r="C1353" s="506" t="s">
        <v>1543</v>
      </c>
      <c r="D1353" s="506" t="s">
        <v>1650</v>
      </c>
      <c r="E1353" s="506" t="s">
        <v>1652</v>
      </c>
      <c r="F1353" s="510">
        <v>4</v>
      </c>
      <c r="G1353" s="510">
        <v>684</v>
      </c>
      <c r="H1353" s="510">
        <v>4</v>
      </c>
      <c r="I1353" s="510">
        <v>171</v>
      </c>
      <c r="J1353" s="510">
        <v>1</v>
      </c>
      <c r="K1353" s="510">
        <v>171</v>
      </c>
      <c r="L1353" s="510">
        <v>1</v>
      </c>
      <c r="M1353" s="510">
        <v>171</v>
      </c>
      <c r="N1353" s="510">
        <v>12</v>
      </c>
      <c r="O1353" s="510">
        <v>2050</v>
      </c>
      <c r="P1353" s="548">
        <v>11.988304093567251</v>
      </c>
      <c r="Q1353" s="511">
        <v>170.83333333333334</v>
      </c>
    </row>
    <row r="1354" spans="1:17" ht="14.4" customHeight="1" x14ac:dyDescent="0.3">
      <c r="A1354" s="505" t="s">
        <v>1810</v>
      </c>
      <c r="B1354" s="506" t="s">
        <v>1542</v>
      </c>
      <c r="C1354" s="506" t="s">
        <v>1543</v>
      </c>
      <c r="D1354" s="506" t="s">
        <v>1659</v>
      </c>
      <c r="E1354" s="506" t="s">
        <v>1660</v>
      </c>
      <c r="F1354" s="510">
        <v>1</v>
      </c>
      <c r="G1354" s="510">
        <v>350</v>
      </c>
      <c r="H1354" s="510">
        <v>1</v>
      </c>
      <c r="I1354" s="510">
        <v>350</v>
      </c>
      <c r="J1354" s="510">
        <v>1</v>
      </c>
      <c r="K1354" s="510">
        <v>350</v>
      </c>
      <c r="L1354" s="510">
        <v>1</v>
      </c>
      <c r="M1354" s="510">
        <v>350</v>
      </c>
      <c r="N1354" s="510"/>
      <c r="O1354" s="510"/>
      <c r="P1354" s="548"/>
      <c r="Q1354" s="511"/>
    </row>
    <row r="1355" spans="1:17" ht="14.4" customHeight="1" x14ac:dyDescent="0.3">
      <c r="A1355" s="505" t="s">
        <v>1810</v>
      </c>
      <c r="B1355" s="506" t="s">
        <v>1542</v>
      </c>
      <c r="C1355" s="506" t="s">
        <v>1543</v>
      </c>
      <c r="D1355" s="506" t="s">
        <v>1659</v>
      </c>
      <c r="E1355" s="506" t="s">
        <v>1661</v>
      </c>
      <c r="F1355" s="510">
        <v>2</v>
      </c>
      <c r="G1355" s="510">
        <v>700</v>
      </c>
      <c r="H1355" s="510"/>
      <c r="I1355" s="510">
        <v>350</v>
      </c>
      <c r="J1355" s="510"/>
      <c r="K1355" s="510"/>
      <c r="L1355" s="510"/>
      <c r="M1355" s="510"/>
      <c r="N1355" s="510">
        <v>1</v>
      </c>
      <c r="O1355" s="510">
        <v>350</v>
      </c>
      <c r="P1355" s="548"/>
      <c r="Q1355" s="511">
        <v>350</v>
      </c>
    </row>
    <row r="1356" spans="1:17" ht="14.4" customHeight="1" x14ac:dyDescent="0.3">
      <c r="A1356" s="505" t="s">
        <v>1810</v>
      </c>
      <c r="B1356" s="506" t="s">
        <v>1542</v>
      </c>
      <c r="C1356" s="506" t="s">
        <v>1543</v>
      </c>
      <c r="D1356" s="506" t="s">
        <v>1662</v>
      </c>
      <c r="E1356" s="506" t="s">
        <v>1663</v>
      </c>
      <c r="F1356" s="510">
        <v>20</v>
      </c>
      <c r="G1356" s="510">
        <v>3480</v>
      </c>
      <c r="H1356" s="510">
        <v>2.2222222222222223</v>
      </c>
      <c r="I1356" s="510">
        <v>174</v>
      </c>
      <c r="J1356" s="510">
        <v>9</v>
      </c>
      <c r="K1356" s="510">
        <v>1566</v>
      </c>
      <c r="L1356" s="510">
        <v>1</v>
      </c>
      <c r="M1356" s="510">
        <v>174</v>
      </c>
      <c r="N1356" s="510">
        <v>4</v>
      </c>
      <c r="O1356" s="510">
        <v>696</v>
      </c>
      <c r="P1356" s="548">
        <v>0.44444444444444442</v>
      </c>
      <c r="Q1356" s="511">
        <v>174</v>
      </c>
    </row>
    <row r="1357" spans="1:17" ht="14.4" customHeight="1" x14ac:dyDescent="0.3">
      <c r="A1357" s="505" t="s">
        <v>1810</v>
      </c>
      <c r="B1357" s="506" t="s">
        <v>1542</v>
      </c>
      <c r="C1357" s="506" t="s">
        <v>1543</v>
      </c>
      <c r="D1357" s="506" t="s">
        <v>1662</v>
      </c>
      <c r="E1357" s="506" t="s">
        <v>1664</v>
      </c>
      <c r="F1357" s="510">
        <v>4</v>
      </c>
      <c r="G1357" s="510">
        <v>696</v>
      </c>
      <c r="H1357" s="510">
        <v>4</v>
      </c>
      <c r="I1357" s="510">
        <v>174</v>
      </c>
      <c r="J1357" s="510">
        <v>1</v>
      </c>
      <c r="K1357" s="510">
        <v>174</v>
      </c>
      <c r="L1357" s="510">
        <v>1</v>
      </c>
      <c r="M1357" s="510">
        <v>174</v>
      </c>
      <c r="N1357" s="510">
        <v>12</v>
      </c>
      <c r="O1357" s="510">
        <v>2086</v>
      </c>
      <c r="P1357" s="548">
        <v>11.988505747126437</v>
      </c>
      <c r="Q1357" s="511">
        <v>173.83333333333334</v>
      </c>
    </row>
    <row r="1358" spans="1:17" ht="14.4" customHeight="1" x14ac:dyDescent="0.3">
      <c r="A1358" s="505" t="s">
        <v>1810</v>
      </c>
      <c r="B1358" s="506" t="s">
        <v>1542</v>
      </c>
      <c r="C1358" s="506" t="s">
        <v>1543</v>
      </c>
      <c r="D1358" s="506" t="s">
        <v>1665</v>
      </c>
      <c r="E1358" s="506" t="s">
        <v>1666</v>
      </c>
      <c r="F1358" s="510">
        <v>4</v>
      </c>
      <c r="G1358" s="510">
        <v>1604</v>
      </c>
      <c r="H1358" s="510">
        <v>1</v>
      </c>
      <c r="I1358" s="510">
        <v>401</v>
      </c>
      <c r="J1358" s="510">
        <v>4</v>
      </c>
      <c r="K1358" s="510">
        <v>1604</v>
      </c>
      <c r="L1358" s="510">
        <v>1</v>
      </c>
      <c r="M1358" s="510">
        <v>401</v>
      </c>
      <c r="N1358" s="510">
        <v>4</v>
      </c>
      <c r="O1358" s="510">
        <v>1604</v>
      </c>
      <c r="P1358" s="548">
        <v>1</v>
      </c>
      <c r="Q1358" s="511">
        <v>401</v>
      </c>
    </row>
    <row r="1359" spans="1:17" ht="14.4" customHeight="1" x14ac:dyDescent="0.3">
      <c r="A1359" s="505" t="s">
        <v>1810</v>
      </c>
      <c r="B1359" s="506" t="s">
        <v>1542</v>
      </c>
      <c r="C1359" s="506" t="s">
        <v>1543</v>
      </c>
      <c r="D1359" s="506" t="s">
        <v>1685</v>
      </c>
      <c r="E1359" s="506" t="s">
        <v>1686</v>
      </c>
      <c r="F1359" s="510">
        <v>1</v>
      </c>
      <c r="G1359" s="510">
        <v>291</v>
      </c>
      <c r="H1359" s="510"/>
      <c r="I1359" s="510">
        <v>291</v>
      </c>
      <c r="J1359" s="510"/>
      <c r="K1359" s="510"/>
      <c r="L1359" s="510"/>
      <c r="M1359" s="510"/>
      <c r="N1359" s="510"/>
      <c r="O1359" s="510"/>
      <c r="P1359" s="548"/>
      <c r="Q1359" s="511"/>
    </row>
    <row r="1360" spans="1:17" ht="14.4" customHeight="1" x14ac:dyDescent="0.3">
      <c r="A1360" s="505" t="s">
        <v>1810</v>
      </c>
      <c r="B1360" s="506" t="s">
        <v>1542</v>
      </c>
      <c r="C1360" s="506" t="s">
        <v>1543</v>
      </c>
      <c r="D1360" s="506" t="s">
        <v>1685</v>
      </c>
      <c r="E1360" s="506" t="s">
        <v>1687</v>
      </c>
      <c r="F1360" s="510">
        <v>1</v>
      </c>
      <c r="G1360" s="510">
        <v>291</v>
      </c>
      <c r="H1360" s="510"/>
      <c r="I1360" s="510">
        <v>291</v>
      </c>
      <c r="J1360" s="510"/>
      <c r="K1360" s="510"/>
      <c r="L1360" s="510"/>
      <c r="M1360" s="510"/>
      <c r="N1360" s="510"/>
      <c r="O1360" s="510"/>
      <c r="P1360" s="548"/>
      <c r="Q1360" s="511"/>
    </row>
    <row r="1361" spans="1:17" ht="14.4" customHeight="1" x14ac:dyDescent="0.3">
      <c r="A1361" s="505" t="s">
        <v>1810</v>
      </c>
      <c r="B1361" s="506" t="s">
        <v>1542</v>
      </c>
      <c r="C1361" s="506" t="s">
        <v>1543</v>
      </c>
      <c r="D1361" s="506" t="s">
        <v>1688</v>
      </c>
      <c r="E1361" s="506" t="s">
        <v>1690</v>
      </c>
      <c r="F1361" s="510"/>
      <c r="G1361" s="510"/>
      <c r="H1361" s="510"/>
      <c r="I1361" s="510"/>
      <c r="J1361" s="510"/>
      <c r="K1361" s="510"/>
      <c r="L1361" s="510"/>
      <c r="M1361" s="510"/>
      <c r="N1361" s="510">
        <v>1</v>
      </c>
      <c r="O1361" s="510">
        <v>814</v>
      </c>
      <c r="P1361" s="548"/>
      <c r="Q1361" s="511">
        <v>814</v>
      </c>
    </row>
    <row r="1362" spans="1:17" ht="14.4" customHeight="1" x14ac:dyDescent="0.3">
      <c r="A1362" s="505" t="s">
        <v>1810</v>
      </c>
      <c r="B1362" s="506" t="s">
        <v>1542</v>
      </c>
      <c r="C1362" s="506" t="s">
        <v>1543</v>
      </c>
      <c r="D1362" s="506" t="s">
        <v>1693</v>
      </c>
      <c r="E1362" s="506" t="s">
        <v>1694</v>
      </c>
      <c r="F1362" s="510">
        <v>19</v>
      </c>
      <c r="G1362" s="510">
        <v>3192</v>
      </c>
      <c r="H1362" s="510">
        <v>2.1111111111111112</v>
      </c>
      <c r="I1362" s="510">
        <v>168</v>
      </c>
      <c r="J1362" s="510">
        <v>9</v>
      </c>
      <c r="K1362" s="510">
        <v>1512</v>
      </c>
      <c r="L1362" s="510">
        <v>1</v>
      </c>
      <c r="M1362" s="510">
        <v>168</v>
      </c>
      <c r="N1362" s="510">
        <v>4</v>
      </c>
      <c r="O1362" s="510">
        <v>672</v>
      </c>
      <c r="P1362" s="548">
        <v>0.44444444444444442</v>
      </c>
      <c r="Q1362" s="511">
        <v>168</v>
      </c>
    </row>
    <row r="1363" spans="1:17" ht="14.4" customHeight="1" x14ac:dyDescent="0.3">
      <c r="A1363" s="505" t="s">
        <v>1810</v>
      </c>
      <c r="B1363" s="506" t="s">
        <v>1542</v>
      </c>
      <c r="C1363" s="506" t="s">
        <v>1543</v>
      </c>
      <c r="D1363" s="506" t="s">
        <v>1693</v>
      </c>
      <c r="E1363" s="506" t="s">
        <v>1695</v>
      </c>
      <c r="F1363" s="510">
        <v>5</v>
      </c>
      <c r="G1363" s="510">
        <v>840</v>
      </c>
      <c r="H1363" s="510">
        <v>5</v>
      </c>
      <c r="I1363" s="510">
        <v>168</v>
      </c>
      <c r="J1363" s="510">
        <v>1</v>
      </c>
      <c r="K1363" s="510">
        <v>168</v>
      </c>
      <c r="L1363" s="510">
        <v>1</v>
      </c>
      <c r="M1363" s="510">
        <v>168</v>
      </c>
      <c r="N1363" s="510">
        <v>11</v>
      </c>
      <c r="O1363" s="510">
        <v>1847</v>
      </c>
      <c r="P1363" s="548">
        <v>10.994047619047619</v>
      </c>
      <c r="Q1363" s="511">
        <v>167.90909090909091</v>
      </c>
    </row>
    <row r="1364" spans="1:17" ht="14.4" customHeight="1" x14ac:dyDescent="0.3">
      <c r="A1364" s="505" t="s">
        <v>1810</v>
      </c>
      <c r="B1364" s="506" t="s">
        <v>1542</v>
      </c>
      <c r="C1364" s="506" t="s">
        <v>1543</v>
      </c>
      <c r="D1364" s="506" t="s">
        <v>1698</v>
      </c>
      <c r="E1364" s="506" t="s">
        <v>1699</v>
      </c>
      <c r="F1364" s="510">
        <v>1</v>
      </c>
      <c r="G1364" s="510">
        <v>574</v>
      </c>
      <c r="H1364" s="510">
        <v>1</v>
      </c>
      <c r="I1364" s="510">
        <v>574</v>
      </c>
      <c r="J1364" s="510">
        <v>1</v>
      </c>
      <c r="K1364" s="510">
        <v>574</v>
      </c>
      <c r="L1364" s="510">
        <v>1</v>
      </c>
      <c r="M1364" s="510">
        <v>574</v>
      </c>
      <c r="N1364" s="510">
        <v>1</v>
      </c>
      <c r="O1364" s="510">
        <v>574</v>
      </c>
      <c r="P1364" s="548">
        <v>1</v>
      </c>
      <c r="Q1364" s="511">
        <v>574</v>
      </c>
    </row>
    <row r="1365" spans="1:17" ht="14.4" customHeight="1" x14ac:dyDescent="0.3">
      <c r="A1365" s="505" t="s">
        <v>1810</v>
      </c>
      <c r="B1365" s="506" t="s">
        <v>1542</v>
      </c>
      <c r="C1365" s="506" t="s">
        <v>1543</v>
      </c>
      <c r="D1365" s="506" t="s">
        <v>1712</v>
      </c>
      <c r="E1365" s="506" t="s">
        <v>1713</v>
      </c>
      <c r="F1365" s="510">
        <v>1</v>
      </c>
      <c r="G1365" s="510">
        <v>1022</v>
      </c>
      <c r="H1365" s="510">
        <v>0.5</v>
      </c>
      <c r="I1365" s="510">
        <v>1022</v>
      </c>
      <c r="J1365" s="510">
        <v>2</v>
      </c>
      <c r="K1365" s="510">
        <v>2044</v>
      </c>
      <c r="L1365" s="510">
        <v>1</v>
      </c>
      <c r="M1365" s="510">
        <v>1022</v>
      </c>
      <c r="N1365" s="510"/>
      <c r="O1365" s="510"/>
      <c r="P1365" s="548"/>
      <c r="Q1365" s="511"/>
    </row>
    <row r="1366" spans="1:17" ht="14.4" customHeight="1" x14ac:dyDescent="0.3">
      <c r="A1366" s="505" t="s">
        <v>1810</v>
      </c>
      <c r="B1366" s="506" t="s">
        <v>1542</v>
      </c>
      <c r="C1366" s="506" t="s">
        <v>1543</v>
      </c>
      <c r="D1366" s="506" t="s">
        <v>1714</v>
      </c>
      <c r="E1366" s="506" t="s">
        <v>1715</v>
      </c>
      <c r="F1366" s="510">
        <v>1</v>
      </c>
      <c r="G1366" s="510">
        <v>190</v>
      </c>
      <c r="H1366" s="510"/>
      <c r="I1366" s="510">
        <v>190</v>
      </c>
      <c r="J1366" s="510"/>
      <c r="K1366" s="510"/>
      <c r="L1366" s="510"/>
      <c r="M1366" s="510"/>
      <c r="N1366" s="510"/>
      <c r="O1366" s="510"/>
      <c r="P1366" s="548"/>
      <c r="Q1366" s="511"/>
    </row>
    <row r="1367" spans="1:17" ht="14.4" customHeight="1" x14ac:dyDescent="0.3">
      <c r="A1367" s="505" t="s">
        <v>1810</v>
      </c>
      <c r="B1367" s="506" t="s">
        <v>1542</v>
      </c>
      <c r="C1367" s="506" t="s">
        <v>1543</v>
      </c>
      <c r="D1367" s="506" t="s">
        <v>1717</v>
      </c>
      <c r="E1367" s="506" t="s">
        <v>1719</v>
      </c>
      <c r="F1367" s="510"/>
      <c r="G1367" s="510"/>
      <c r="H1367" s="510"/>
      <c r="I1367" s="510"/>
      <c r="J1367" s="510"/>
      <c r="K1367" s="510"/>
      <c r="L1367" s="510"/>
      <c r="M1367" s="510"/>
      <c r="N1367" s="510">
        <v>1</v>
      </c>
      <c r="O1367" s="510">
        <v>814</v>
      </c>
      <c r="P1367" s="548"/>
      <c r="Q1367" s="511">
        <v>814</v>
      </c>
    </row>
    <row r="1368" spans="1:17" ht="14.4" customHeight="1" x14ac:dyDescent="0.3">
      <c r="A1368" s="505" t="s">
        <v>1810</v>
      </c>
      <c r="B1368" s="506" t="s">
        <v>1542</v>
      </c>
      <c r="C1368" s="506" t="s">
        <v>1543</v>
      </c>
      <c r="D1368" s="506" t="s">
        <v>1727</v>
      </c>
      <c r="E1368" s="506" t="s">
        <v>1728</v>
      </c>
      <c r="F1368" s="510"/>
      <c r="G1368" s="510"/>
      <c r="H1368" s="510"/>
      <c r="I1368" s="510"/>
      <c r="J1368" s="510"/>
      <c r="K1368" s="510"/>
      <c r="L1368" s="510"/>
      <c r="M1368" s="510"/>
      <c r="N1368" s="510">
        <v>4</v>
      </c>
      <c r="O1368" s="510">
        <v>16348</v>
      </c>
      <c r="P1368" s="548"/>
      <c r="Q1368" s="511">
        <v>4087</v>
      </c>
    </row>
    <row r="1369" spans="1:17" ht="14.4" customHeight="1" x14ac:dyDescent="0.3">
      <c r="A1369" s="505" t="s">
        <v>1810</v>
      </c>
      <c r="B1369" s="506" t="s">
        <v>1542</v>
      </c>
      <c r="C1369" s="506" t="s">
        <v>1543</v>
      </c>
      <c r="D1369" s="506" t="s">
        <v>1732</v>
      </c>
      <c r="E1369" s="506" t="s">
        <v>1734</v>
      </c>
      <c r="F1369" s="510"/>
      <c r="G1369" s="510"/>
      <c r="H1369" s="510"/>
      <c r="I1369" s="510"/>
      <c r="J1369" s="510"/>
      <c r="K1369" s="510"/>
      <c r="L1369" s="510"/>
      <c r="M1369" s="510"/>
      <c r="N1369" s="510">
        <v>1</v>
      </c>
      <c r="O1369" s="510">
        <v>253</v>
      </c>
      <c r="P1369" s="548"/>
      <c r="Q1369" s="511">
        <v>253</v>
      </c>
    </row>
    <row r="1370" spans="1:17" ht="14.4" customHeight="1" thickBot="1" x14ac:dyDescent="0.35">
      <c r="A1370" s="512" t="s">
        <v>1810</v>
      </c>
      <c r="B1370" s="513" t="s">
        <v>1542</v>
      </c>
      <c r="C1370" s="513" t="s">
        <v>1543</v>
      </c>
      <c r="D1370" s="513" t="s">
        <v>1735</v>
      </c>
      <c r="E1370" s="513" t="s">
        <v>1736</v>
      </c>
      <c r="F1370" s="517"/>
      <c r="G1370" s="517"/>
      <c r="H1370" s="517"/>
      <c r="I1370" s="517"/>
      <c r="J1370" s="517"/>
      <c r="K1370" s="517"/>
      <c r="L1370" s="517"/>
      <c r="M1370" s="517"/>
      <c r="N1370" s="517">
        <v>1</v>
      </c>
      <c r="O1370" s="517">
        <v>424</v>
      </c>
      <c r="P1370" s="527"/>
      <c r="Q1370" s="518">
        <v>424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265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209</v>
      </c>
      <c r="J4" s="269" t="s">
        <v>210</v>
      </c>
    </row>
    <row r="5" spans="1:10" ht="14.4" customHeight="1" x14ac:dyDescent="0.3">
      <c r="A5" s="112" t="str">
        <f>HYPERLINK("#'Léky Žádanky'!A1","Léky (Kč)")</f>
        <v>Léky (Kč)</v>
      </c>
      <c r="B5" s="27">
        <v>12.496040000000001</v>
      </c>
      <c r="C5" s="29">
        <v>17.63823</v>
      </c>
      <c r="D5" s="8"/>
      <c r="E5" s="117">
        <v>19.25346</v>
      </c>
      <c r="F5" s="28">
        <v>18.333333496093751</v>
      </c>
      <c r="G5" s="116">
        <f>E5-F5</f>
        <v>0.92012650390624984</v>
      </c>
      <c r="H5" s="122">
        <f>IF(F5&lt;0.00000001,"",E5/F5)</f>
        <v>1.050188717949319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20427.57935</v>
      </c>
      <c r="C6" s="31">
        <v>21180.937120000013</v>
      </c>
      <c r="D6" s="8"/>
      <c r="E6" s="118">
        <v>23057.201670000002</v>
      </c>
      <c r="F6" s="30">
        <v>23488.939384765625</v>
      </c>
      <c r="G6" s="119">
        <f>E6-F6</f>
        <v>-431.73771476562251</v>
      </c>
      <c r="H6" s="123">
        <f>IF(F6&lt;0.00000001,"",E6/F6)</f>
        <v>0.98161953131669977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13470.101069999999</v>
      </c>
      <c r="C7" s="31">
        <v>15043.172440000002</v>
      </c>
      <c r="D7" s="8"/>
      <c r="E7" s="118">
        <v>16701.81783</v>
      </c>
      <c r="F7" s="30">
        <v>15241.090296875</v>
      </c>
      <c r="G7" s="119">
        <f>E7-F7</f>
        <v>1460.7275331250003</v>
      </c>
      <c r="H7" s="123">
        <f>IF(F7&lt;0.00000001,"",E7/F7)</f>
        <v>1.0958414066626523</v>
      </c>
    </row>
    <row r="8" spans="1:10" ht="14.4" customHeight="1" thickBot="1" x14ac:dyDescent="0.35">
      <c r="A8" s="1" t="s">
        <v>75</v>
      </c>
      <c r="B8" s="11">
        <v>2947.4513899999838</v>
      </c>
      <c r="C8" s="33">
        <v>2545.9722899999906</v>
      </c>
      <c r="D8" s="8"/>
      <c r="E8" s="120">
        <v>3367.4469299999837</v>
      </c>
      <c r="F8" s="32">
        <v>2651.8746758575398</v>
      </c>
      <c r="G8" s="121">
        <f>E8-F8</f>
        <v>715.57225414244385</v>
      </c>
      <c r="H8" s="124">
        <f>IF(F8&lt;0.00000001,"",E8/F8)</f>
        <v>1.2698363767552658</v>
      </c>
    </row>
    <row r="9" spans="1:10" ht="14.4" customHeight="1" thickBot="1" x14ac:dyDescent="0.35">
      <c r="A9" s="2" t="s">
        <v>76</v>
      </c>
      <c r="B9" s="3">
        <v>36857.62784999999</v>
      </c>
      <c r="C9" s="35">
        <v>38787.720080000006</v>
      </c>
      <c r="D9" s="8"/>
      <c r="E9" s="3">
        <v>43145.719889999986</v>
      </c>
      <c r="F9" s="34">
        <v>41400.237690994254</v>
      </c>
      <c r="G9" s="34">
        <f>E9-F9</f>
        <v>1745.4821990057317</v>
      </c>
      <c r="H9" s="125">
        <f>IF(F9&lt;0.00000001,"",E9/F9)</f>
        <v>1.0421611637120003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55464.688999999998</v>
      </c>
      <c r="C11" s="29">
        <f>IF(ISERROR(VLOOKUP("Celkem:",'ZV Vykáz.-A'!A:H,5,0)),0,VLOOKUP("Celkem:",'ZV Vykáz.-A'!A:H,5,0)/1000)</f>
        <v>54761.733999999997</v>
      </c>
      <c r="D11" s="8"/>
      <c r="E11" s="117">
        <f>IF(ISERROR(VLOOKUP("Celkem:",'ZV Vykáz.-A'!A:H,8,0)),0,VLOOKUP("Celkem:",'ZV Vykáz.-A'!A:H,8,0)/1000)</f>
        <v>60555.580999999998</v>
      </c>
      <c r="F11" s="28">
        <f>C11</f>
        <v>54761.733999999997</v>
      </c>
      <c r="G11" s="116">
        <f>E11-F11</f>
        <v>5793.8470000000016</v>
      </c>
      <c r="H11" s="122">
        <f>IF(F11&lt;0.00000001,"",E11/F11)</f>
        <v>1.1058010142629888</v>
      </c>
      <c r="I11" s="116">
        <f>E11-B11</f>
        <v>5090.8919999999998</v>
      </c>
      <c r="J11" s="122">
        <f>IF(B11&lt;0.00000001,"",E11/B11)</f>
        <v>1.0917861812945531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55464.688999999998</v>
      </c>
      <c r="C13" s="37">
        <f>SUM(C11:C12)</f>
        <v>54761.733999999997</v>
      </c>
      <c r="D13" s="8"/>
      <c r="E13" s="5">
        <f>SUM(E11:E12)</f>
        <v>60555.580999999998</v>
      </c>
      <c r="F13" s="36">
        <f>SUM(F11:F12)</f>
        <v>54761.733999999997</v>
      </c>
      <c r="G13" s="36">
        <f>E13-F13</f>
        <v>5793.8470000000016</v>
      </c>
      <c r="H13" s="126">
        <f>IF(F13&lt;0.00000001,"",E13/F13)</f>
        <v>1.1058010142629888</v>
      </c>
      <c r="I13" s="36">
        <f>SUM(I11:I12)</f>
        <v>5090.8919999999998</v>
      </c>
      <c r="J13" s="126">
        <f>IF(B13&lt;0.00000001,"",E13/B13)</f>
        <v>1.0917861812945531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1.5048361013824718</v>
      </c>
      <c r="C15" s="39">
        <f>IF(C9=0,"",C13/C9)</f>
        <v>1.4118317314617475</v>
      </c>
      <c r="D15" s="8"/>
      <c r="E15" s="6">
        <f>IF(E9=0,"",E13/E9)</f>
        <v>1.4035130519176979</v>
      </c>
      <c r="F15" s="38">
        <f>IF(F9=0,"",F13/F9)</f>
        <v>1.3227396037852279</v>
      </c>
      <c r="G15" s="38">
        <f>IF(ISERROR(F15-E15),"",E15-F15)</f>
        <v>8.0773448132470005E-2</v>
      </c>
      <c r="H15" s="127">
        <f>IF(ISERROR(F15-E15),"",IF(F15&lt;0.00000001,"",E15/F15))</f>
        <v>1.0610652677982304</v>
      </c>
    </row>
    <row r="17" spans="1:8" ht="14.4" customHeight="1" x14ac:dyDescent="0.3">
      <c r="A17" s="113" t="s">
        <v>156</v>
      </c>
    </row>
    <row r="18" spans="1:8" ht="14.4" customHeight="1" x14ac:dyDescent="0.3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202</v>
      </c>
    </row>
    <row r="21" spans="1:8" ht="14.4" customHeight="1" x14ac:dyDescent="0.3">
      <c r="A21" s="114" t="s">
        <v>157</v>
      </c>
    </row>
    <row r="22" spans="1:8" ht="14.4" customHeight="1" x14ac:dyDescent="0.3">
      <c r="A22" s="115" t="s">
        <v>243</v>
      </c>
    </row>
    <row r="23" spans="1:8" ht="14.4" customHeight="1" x14ac:dyDescent="0.3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8" operator="greaterThan">
      <formula>0</formula>
    </cfRule>
  </conditionalFormatting>
  <conditionalFormatting sqref="G11:G13 G15">
    <cfRule type="cellIs" dxfId="57" priority="7" operator="lessThan">
      <formula>0</formula>
    </cfRule>
  </conditionalFormatting>
  <conditionalFormatting sqref="H5:H9">
    <cfRule type="cellIs" dxfId="56" priority="6" operator="greaterThan">
      <formula>1</formula>
    </cfRule>
  </conditionalFormatting>
  <conditionalFormatting sqref="H11:H13 H15">
    <cfRule type="cellIs" dxfId="55" priority="5" operator="lessThan">
      <formula>1</formula>
    </cfRule>
  </conditionalFormatting>
  <conditionalFormatting sqref="I11:I13">
    <cfRule type="cellIs" dxfId="54" priority="4" operator="lessThan">
      <formula>0</formula>
    </cfRule>
  </conditionalFormatting>
  <conditionalFormatting sqref="J11:J13">
    <cfRule type="cellIs" dxfId="5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2.0544312463872036</v>
      </c>
      <c r="C4" s="201">
        <f t="shared" ref="C4:M4" si="0">(C10+C8)/C6</f>
        <v>1.7410920379939494</v>
      </c>
      <c r="D4" s="201">
        <f t="shared" si="0"/>
        <v>1.5838399369739391</v>
      </c>
      <c r="E4" s="201">
        <f t="shared" si="0"/>
        <v>1.6543507708441465</v>
      </c>
      <c r="F4" s="201">
        <f t="shared" si="0"/>
        <v>1.6090587584597931</v>
      </c>
      <c r="G4" s="201">
        <f t="shared" si="0"/>
        <v>1.5774359725006888</v>
      </c>
      <c r="H4" s="201">
        <f t="shared" si="0"/>
        <v>1.4389415163321109</v>
      </c>
      <c r="I4" s="201">
        <f t="shared" si="0"/>
        <v>1.4448828168643013</v>
      </c>
      <c r="J4" s="201">
        <f t="shared" si="0"/>
        <v>1.4380158033769712</v>
      </c>
      <c r="K4" s="201">
        <f t="shared" si="0"/>
        <v>1.4035130519176953</v>
      </c>
      <c r="L4" s="201">
        <f t="shared" si="0"/>
        <v>1.4035130519176953</v>
      </c>
      <c r="M4" s="201">
        <f t="shared" si="0"/>
        <v>1.4035130519176953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3632.6954300000002</v>
      </c>
      <c r="C5" s="201">
        <f>IF(ISERROR(VLOOKUP($A5,'Man Tab'!$A:$Q,COLUMN()+2,0)),0,VLOOKUP($A5,'Man Tab'!$A:$Q,COLUMN()+2,0))</f>
        <v>4237.1228799999999</v>
      </c>
      <c r="D5" s="201">
        <f>IF(ISERROR(VLOOKUP($A5,'Man Tab'!$A:$Q,COLUMN()+2,0)),0,VLOOKUP($A5,'Man Tab'!$A:$Q,COLUMN()+2,0))</f>
        <v>4634.6220300000105</v>
      </c>
      <c r="E5" s="201">
        <f>IF(ISERROR(VLOOKUP($A5,'Man Tab'!$A:$Q,COLUMN()+2,0)),0,VLOOKUP($A5,'Man Tab'!$A:$Q,COLUMN()+2,0))</f>
        <v>3889.5369700000201</v>
      </c>
      <c r="F5" s="201">
        <f>IF(ISERROR(VLOOKUP($A5,'Man Tab'!$A:$Q,COLUMN()+2,0)),0,VLOOKUP($A5,'Man Tab'!$A:$Q,COLUMN()+2,0))</f>
        <v>4640.2004800000004</v>
      </c>
      <c r="G5" s="201">
        <f>IF(ISERROR(VLOOKUP($A5,'Man Tab'!$A:$Q,COLUMN()+2,0)),0,VLOOKUP($A5,'Man Tab'!$A:$Q,COLUMN()+2,0))</f>
        <v>4053.20876</v>
      </c>
      <c r="H5" s="201">
        <f>IF(ISERROR(VLOOKUP($A5,'Man Tab'!$A:$Q,COLUMN()+2,0)),0,VLOOKUP($A5,'Man Tab'!$A:$Q,COLUMN()+2,0))</f>
        <v>5853.4192400000002</v>
      </c>
      <c r="I5" s="201">
        <f>IF(ISERROR(VLOOKUP($A5,'Man Tab'!$A:$Q,COLUMN()+2,0)),0,VLOOKUP($A5,'Man Tab'!$A:$Q,COLUMN()+2,0))</f>
        <v>3544.4081099999999</v>
      </c>
      <c r="J5" s="201">
        <f>IF(ISERROR(VLOOKUP($A5,'Man Tab'!$A:$Q,COLUMN()+2,0)),0,VLOOKUP($A5,'Man Tab'!$A:$Q,COLUMN()+2,0))</f>
        <v>4223.5950500000099</v>
      </c>
      <c r="K5" s="201">
        <f>IF(ISERROR(VLOOKUP($A5,'Man Tab'!$A:$Q,COLUMN()+2,0)),0,VLOOKUP($A5,'Man Tab'!$A:$Q,COLUMN()+2,0))</f>
        <v>4436.9109400000198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3632.6954300000002</v>
      </c>
      <c r="C6" s="203">
        <f t="shared" ref="C6:M6" si="1">C5+B6</f>
        <v>7869.8183100000006</v>
      </c>
      <c r="D6" s="203">
        <f t="shared" si="1"/>
        <v>12504.440340000012</v>
      </c>
      <c r="E6" s="203">
        <f t="shared" si="1"/>
        <v>16393.977310000031</v>
      </c>
      <c r="F6" s="203">
        <f t="shared" si="1"/>
        <v>21034.177790000031</v>
      </c>
      <c r="G6" s="203">
        <f t="shared" si="1"/>
        <v>25087.386550000032</v>
      </c>
      <c r="H6" s="203">
        <f t="shared" si="1"/>
        <v>30940.805790000031</v>
      </c>
      <c r="I6" s="203">
        <f t="shared" si="1"/>
        <v>34485.213900000032</v>
      </c>
      <c r="J6" s="203">
        <f t="shared" si="1"/>
        <v>38708.808950000042</v>
      </c>
      <c r="K6" s="203">
        <f t="shared" si="1"/>
        <v>43145.719890000066</v>
      </c>
      <c r="L6" s="203">
        <f t="shared" si="1"/>
        <v>43145.719890000066</v>
      </c>
      <c r="M6" s="203">
        <f t="shared" si="1"/>
        <v>43145.719890000066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7463123</v>
      </c>
      <c r="C9" s="202">
        <v>6238955</v>
      </c>
      <c r="D9" s="202">
        <v>6102954</v>
      </c>
      <c r="E9" s="202">
        <v>7316357</v>
      </c>
      <c r="F9" s="202">
        <v>6723839</v>
      </c>
      <c r="G9" s="202">
        <v>5728518</v>
      </c>
      <c r="H9" s="202">
        <v>4948264</v>
      </c>
      <c r="I9" s="202">
        <v>5305083</v>
      </c>
      <c r="J9" s="202">
        <v>5836786</v>
      </c>
      <c r="K9" s="202">
        <v>4891702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7463.1229999999996</v>
      </c>
      <c r="C10" s="203">
        <f t="shared" ref="C10:M10" si="3">C9/1000+B10</f>
        <v>13702.078</v>
      </c>
      <c r="D10" s="203">
        <f t="shared" si="3"/>
        <v>19805.031999999999</v>
      </c>
      <c r="E10" s="203">
        <f t="shared" si="3"/>
        <v>27121.388999999999</v>
      </c>
      <c r="F10" s="203">
        <f t="shared" si="3"/>
        <v>33845.228000000003</v>
      </c>
      <c r="G10" s="203">
        <f t="shared" si="3"/>
        <v>39573.745999999999</v>
      </c>
      <c r="H10" s="203">
        <f t="shared" si="3"/>
        <v>44522.01</v>
      </c>
      <c r="I10" s="203">
        <f t="shared" si="3"/>
        <v>49827.093000000001</v>
      </c>
      <c r="J10" s="203">
        <f t="shared" si="3"/>
        <v>55663.879000000001</v>
      </c>
      <c r="K10" s="203">
        <f t="shared" si="3"/>
        <v>60555.580999999998</v>
      </c>
      <c r="L10" s="203">
        <f t="shared" si="3"/>
        <v>60555.580999999998</v>
      </c>
      <c r="M10" s="203">
        <f t="shared" si="3"/>
        <v>60555.580999999998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10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1.3227396037852279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1.3227396037852279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244</v>
      </c>
      <c r="E4" s="262" t="s">
        <v>245</v>
      </c>
      <c r="F4" s="262" t="s">
        <v>246</v>
      </c>
      <c r="G4" s="262" t="s">
        <v>247</v>
      </c>
      <c r="H4" s="262" t="s">
        <v>248</v>
      </c>
      <c r="I4" s="262" t="s">
        <v>249</v>
      </c>
      <c r="J4" s="262" t="s">
        <v>250</v>
      </c>
      <c r="K4" s="262" t="s">
        <v>251</v>
      </c>
      <c r="L4" s="262" t="s">
        <v>252</v>
      </c>
      <c r="M4" s="262" t="s">
        <v>253</v>
      </c>
      <c r="N4" s="262" t="s">
        <v>254</v>
      </c>
      <c r="O4" s="262" t="s">
        <v>255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" customHeight="1" x14ac:dyDescent="0.3">
      <c r="A7" s="15" t="s">
        <v>35</v>
      </c>
      <c r="B7" s="51">
        <v>22</v>
      </c>
      <c r="C7" s="52">
        <v>1.833333333333</v>
      </c>
      <c r="D7" s="52">
        <v>5.5773299999999999</v>
      </c>
      <c r="E7" s="52">
        <v>1.2544</v>
      </c>
      <c r="F7" s="52">
        <v>1.6859200000000001</v>
      </c>
      <c r="G7" s="52">
        <v>0</v>
      </c>
      <c r="H7" s="52">
        <v>1.93197</v>
      </c>
      <c r="I7" s="52">
        <v>0.40811999999999998</v>
      </c>
      <c r="J7" s="52">
        <v>3.73393</v>
      </c>
      <c r="K7" s="52">
        <v>0.36621999999999999</v>
      </c>
      <c r="L7" s="52">
        <v>0.22478000000000001</v>
      </c>
      <c r="M7" s="52">
        <v>4.0707899999999997</v>
      </c>
      <c r="N7" s="52">
        <v>0</v>
      </c>
      <c r="O7" s="52">
        <v>0</v>
      </c>
      <c r="P7" s="53">
        <v>19.25346</v>
      </c>
      <c r="Q7" s="95">
        <v>1.0501887272720001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" customHeight="1" x14ac:dyDescent="0.3">
      <c r="A9" s="15" t="s">
        <v>37</v>
      </c>
      <c r="B9" s="51">
        <v>28186.727119827901</v>
      </c>
      <c r="C9" s="52">
        <v>2348.8939266523298</v>
      </c>
      <c r="D9" s="52">
        <v>1707.2309700000001</v>
      </c>
      <c r="E9" s="52">
        <v>2364.1518999999998</v>
      </c>
      <c r="F9" s="52">
        <v>2751.79216000001</v>
      </c>
      <c r="G9" s="52">
        <v>2000.25812000001</v>
      </c>
      <c r="H9" s="52">
        <v>2791.9919399999999</v>
      </c>
      <c r="I9" s="52">
        <v>2165.4516100000001</v>
      </c>
      <c r="J9" s="52">
        <v>2694.5709700000002</v>
      </c>
      <c r="K9" s="52">
        <v>1724.40011</v>
      </c>
      <c r="L9" s="52">
        <v>2429.1886199999999</v>
      </c>
      <c r="M9" s="52">
        <v>2428.16527000001</v>
      </c>
      <c r="N9" s="52">
        <v>0</v>
      </c>
      <c r="O9" s="52">
        <v>0</v>
      </c>
      <c r="P9" s="53">
        <v>23057.201669999999</v>
      </c>
      <c r="Q9" s="95">
        <v>0.98161953625800002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" customHeight="1" x14ac:dyDescent="0.3">
      <c r="A11" s="15" t="s">
        <v>39</v>
      </c>
      <c r="B11" s="51">
        <v>218.20011932406501</v>
      </c>
      <c r="C11" s="52">
        <v>18.183343277005001</v>
      </c>
      <c r="D11" s="52">
        <v>17.720410000000001</v>
      </c>
      <c r="E11" s="52">
        <v>8.3569300000000002</v>
      </c>
      <c r="F11" s="52">
        <v>19.07499</v>
      </c>
      <c r="G11" s="52">
        <v>17.975470000000001</v>
      </c>
      <c r="H11" s="52">
        <v>16.135090000000002</v>
      </c>
      <c r="I11" s="52">
        <v>11.8866</v>
      </c>
      <c r="J11" s="52">
        <v>59.402789999999001</v>
      </c>
      <c r="K11" s="52">
        <v>12.53712</v>
      </c>
      <c r="L11" s="52">
        <v>4.2055100000000003</v>
      </c>
      <c r="M11" s="52">
        <v>46.967500000000001</v>
      </c>
      <c r="N11" s="52">
        <v>0</v>
      </c>
      <c r="O11" s="52">
        <v>0</v>
      </c>
      <c r="P11" s="53">
        <v>214.26240999999999</v>
      </c>
      <c r="Q11" s="95">
        <v>1.178344415193</v>
      </c>
    </row>
    <row r="12" spans="1:17" ht="14.4" customHeight="1" x14ac:dyDescent="0.3">
      <c r="A12" s="15" t="s">
        <v>40</v>
      </c>
      <c r="B12" s="51">
        <v>10.927109126628</v>
      </c>
      <c r="C12" s="52">
        <v>0.91059242721900002</v>
      </c>
      <c r="D12" s="52">
        <v>0</v>
      </c>
      <c r="E12" s="52">
        <v>5.9499999999999997E-2</v>
      </c>
      <c r="F12" s="52">
        <v>0.158</v>
      </c>
      <c r="G12" s="52">
        <v>0</v>
      </c>
      <c r="H12" s="52">
        <v>0</v>
      </c>
      <c r="I12" s="52">
        <v>0.4335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0.65100000000000002</v>
      </c>
      <c r="Q12" s="95">
        <v>7.1491918946000002E-2</v>
      </c>
    </row>
    <row r="13" spans="1:17" ht="14.4" customHeight="1" x14ac:dyDescent="0.3">
      <c r="A13" s="15" t="s">
        <v>41</v>
      </c>
      <c r="B13" s="51">
        <v>16.017425891098</v>
      </c>
      <c r="C13" s="52">
        <v>1.334785490924</v>
      </c>
      <c r="D13" s="52">
        <v>1.53667</v>
      </c>
      <c r="E13" s="52">
        <v>2.71645</v>
      </c>
      <c r="F13" s="52">
        <v>1.4967900000000001</v>
      </c>
      <c r="G13" s="52">
        <v>2.1524999999999999</v>
      </c>
      <c r="H13" s="52">
        <v>0.26378000000000001</v>
      </c>
      <c r="I13" s="52">
        <v>1.33342</v>
      </c>
      <c r="J13" s="52">
        <v>0.61228000000000005</v>
      </c>
      <c r="K13" s="52">
        <v>2.41147</v>
      </c>
      <c r="L13" s="52">
        <v>0.26379000000000002</v>
      </c>
      <c r="M13" s="52">
        <v>2.0229900000000001</v>
      </c>
      <c r="N13" s="52">
        <v>0</v>
      </c>
      <c r="O13" s="52">
        <v>0</v>
      </c>
      <c r="P13" s="53">
        <v>14.810140000000001</v>
      </c>
      <c r="Q13" s="95">
        <v>1.109552066657</v>
      </c>
    </row>
    <row r="14" spans="1:17" ht="14.4" customHeight="1" x14ac:dyDescent="0.3">
      <c r="A14" s="15" t="s">
        <v>42</v>
      </c>
      <c r="B14" s="51">
        <v>556.63078457387905</v>
      </c>
      <c r="C14" s="52">
        <v>46.385898714489002</v>
      </c>
      <c r="D14" s="52">
        <v>62.941000000000003</v>
      </c>
      <c r="E14" s="52">
        <v>60.273000000000003</v>
      </c>
      <c r="F14" s="52">
        <v>59.064</v>
      </c>
      <c r="G14" s="52">
        <v>38.423999999999999</v>
      </c>
      <c r="H14" s="52">
        <v>34.093000000000004</v>
      </c>
      <c r="I14" s="52">
        <v>32.372</v>
      </c>
      <c r="J14" s="52">
        <v>35.409999999999997</v>
      </c>
      <c r="K14" s="52">
        <v>33.828000000000003</v>
      </c>
      <c r="L14" s="52">
        <v>34.133000000000003</v>
      </c>
      <c r="M14" s="52">
        <v>48.703000000000003</v>
      </c>
      <c r="N14" s="52">
        <v>0</v>
      </c>
      <c r="O14" s="52">
        <v>0</v>
      </c>
      <c r="P14" s="53">
        <v>439.24100000000101</v>
      </c>
      <c r="Q14" s="95">
        <v>0.94692786422700004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" customHeight="1" x14ac:dyDescent="0.3">
      <c r="A17" s="15" t="s">
        <v>45</v>
      </c>
      <c r="B17" s="51">
        <v>128.49304206592399</v>
      </c>
      <c r="C17" s="52">
        <v>10.707753505493001</v>
      </c>
      <c r="D17" s="52">
        <v>1.40509</v>
      </c>
      <c r="E17" s="52">
        <v>10.418939999999999</v>
      </c>
      <c r="F17" s="52">
        <v>6.6929800000000004</v>
      </c>
      <c r="G17" s="52">
        <v>1.66953</v>
      </c>
      <c r="H17" s="52">
        <v>1.7239</v>
      </c>
      <c r="I17" s="52">
        <v>6.9812799999999999</v>
      </c>
      <c r="J17" s="52">
        <v>1.73967</v>
      </c>
      <c r="K17" s="52">
        <v>2.2469000000000001</v>
      </c>
      <c r="L17" s="52">
        <v>6.9595900000000004</v>
      </c>
      <c r="M17" s="52">
        <v>6.6235400000000002</v>
      </c>
      <c r="N17" s="52">
        <v>0</v>
      </c>
      <c r="O17" s="52">
        <v>0</v>
      </c>
      <c r="P17" s="53">
        <v>46.461419999999997</v>
      </c>
      <c r="Q17" s="95">
        <v>0.43390445975500003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3.2160000000000002</v>
      </c>
      <c r="E18" s="52">
        <v>9.7080000000000002</v>
      </c>
      <c r="F18" s="52">
        <v>3.113</v>
      </c>
      <c r="G18" s="52">
        <v>9.3859999999999992</v>
      </c>
      <c r="H18" s="52">
        <v>4.3529999999999998</v>
      </c>
      <c r="I18" s="52">
        <v>7.8230000000000004</v>
      </c>
      <c r="J18" s="52">
        <v>0</v>
      </c>
      <c r="K18" s="52">
        <v>0</v>
      </c>
      <c r="L18" s="52">
        <v>5.5490000000000004</v>
      </c>
      <c r="M18" s="52">
        <v>11.478</v>
      </c>
      <c r="N18" s="52">
        <v>0</v>
      </c>
      <c r="O18" s="52">
        <v>0</v>
      </c>
      <c r="P18" s="53">
        <v>54.625999999999998</v>
      </c>
      <c r="Q18" s="95" t="s">
        <v>266</v>
      </c>
    </row>
    <row r="19" spans="1:17" ht="14.4" customHeight="1" x14ac:dyDescent="0.3">
      <c r="A19" s="15" t="s">
        <v>47</v>
      </c>
      <c r="B19" s="51">
        <v>1014.44178937792</v>
      </c>
      <c r="C19" s="52">
        <v>84.536815781493004</v>
      </c>
      <c r="D19" s="52">
        <v>65.628690000000006</v>
      </c>
      <c r="E19" s="52">
        <v>120.73772</v>
      </c>
      <c r="F19" s="52">
        <v>55.900550000000003</v>
      </c>
      <c r="G19" s="52">
        <v>41.978850000000001</v>
      </c>
      <c r="H19" s="52">
        <v>41.753700000000002</v>
      </c>
      <c r="I19" s="52">
        <v>58.183509999999998</v>
      </c>
      <c r="J19" s="52">
        <v>201.72952000000001</v>
      </c>
      <c r="K19" s="52">
        <v>21.199560000000002</v>
      </c>
      <c r="L19" s="52">
        <v>86.861630000000005</v>
      </c>
      <c r="M19" s="52">
        <v>117.47394000000099</v>
      </c>
      <c r="N19" s="52">
        <v>0</v>
      </c>
      <c r="O19" s="52">
        <v>0</v>
      </c>
      <c r="P19" s="53">
        <v>811.44767000000104</v>
      </c>
      <c r="Q19" s="95">
        <v>0.95987489296600004</v>
      </c>
    </row>
    <row r="20" spans="1:17" ht="14.4" customHeight="1" x14ac:dyDescent="0.3">
      <c r="A20" s="15" t="s">
        <v>48</v>
      </c>
      <c r="B20" s="51">
        <v>18289.308356919399</v>
      </c>
      <c r="C20" s="52">
        <v>1524.10902974328</v>
      </c>
      <c r="D20" s="52">
        <v>1594.8895</v>
      </c>
      <c r="E20" s="52">
        <v>1534.6824899999999</v>
      </c>
      <c r="F20" s="52">
        <v>1621.3013100000001</v>
      </c>
      <c r="G20" s="52">
        <v>1621.0404100000101</v>
      </c>
      <c r="H20" s="52">
        <v>1626.7259200000001</v>
      </c>
      <c r="I20" s="52">
        <v>1586.57835</v>
      </c>
      <c r="J20" s="52">
        <v>2353.6803599999998</v>
      </c>
      <c r="K20" s="52">
        <v>1605.8209300000001</v>
      </c>
      <c r="L20" s="52">
        <v>1515.7063800000001</v>
      </c>
      <c r="M20" s="52">
        <v>1641.3921800000101</v>
      </c>
      <c r="N20" s="52">
        <v>0</v>
      </c>
      <c r="O20" s="52">
        <v>0</v>
      </c>
      <c r="P20" s="53">
        <v>16701.81783</v>
      </c>
      <c r="Q20" s="95">
        <v>1.0958414066219999</v>
      </c>
    </row>
    <row r="21" spans="1:17" ht="14.4" customHeight="1" x14ac:dyDescent="0.3">
      <c r="A21" s="16" t="s">
        <v>49</v>
      </c>
      <c r="B21" s="51">
        <v>1204.9431939494</v>
      </c>
      <c r="C21" s="52">
        <v>100.41193282911701</v>
      </c>
      <c r="D21" s="52">
        <v>110.075</v>
      </c>
      <c r="E21" s="52">
        <v>110.074</v>
      </c>
      <c r="F21" s="52">
        <v>110.07299999999999</v>
      </c>
      <c r="G21" s="52">
        <v>144.07500000000101</v>
      </c>
      <c r="H21" s="52">
        <v>109.48399999999999</v>
      </c>
      <c r="I21" s="52">
        <v>107.407</v>
      </c>
      <c r="J21" s="52">
        <v>107.407</v>
      </c>
      <c r="K21" s="52">
        <v>107.8</v>
      </c>
      <c r="L21" s="52">
        <v>107.8</v>
      </c>
      <c r="M21" s="52">
        <v>107.80000000000101</v>
      </c>
      <c r="N21" s="52">
        <v>0</v>
      </c>
      <c r="O21" s="52">
        <v>0</v>
      </c>
      <c r="P21" s="53">
        <v>1121.9949999999999</v>
      </c>
      <c r="Q21" s="95">
        <v>1.11739209513</v>
      </c>
    </row>
    <row r="22" spans="1:17" ht="14.4" customHeight="1" x14ac:dyDescent="0.3">
      <c r="A22" s="15" t="s">
        <v>50</v>
      </c>
      <c r="B22" s="51">
        <v>9</v>
      </c>
      <c r="C22" s="52">
        <v>0.75</v>
      </c>
      <c r="D22" s="52">
        <v>57.9711</v>
      </c>
      <c r="E22" s="52">
        <v>0</v>
      </c>
      <c r="F22" s="52">
        <v>0</v>
      </c>
      <c r="G22" s="52">
        <v>0</v>
      </c>
      <c r="H22" s="52">
        <v>0</v>
      </c>
      <c r="I22" s="52">
        <v>67.162360000000007</v>
      </c>
      <c r="J22" s="52">
        <v>395.13211999999999</v>
      </c>
      <c r="K22" s="52">
        <v>28.797999999999998</v>
      </c>
      <c r="L22" s="52">
        <v>21.78</v>
      </c>
      <c r="M22" s="52">
        <v>11.736000000000001</v>
      </c>
      <c r="N22" s="52">
        <v>0</v>
      </c>
      <c r="O22" s="52">
        <v>0</v>
      </c>
      <c r="P22" s="53">
        <v>582.57958000000099</v>
      </c>
      <c r="Q22" s="95">
        <v>77.677277333332995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" customHeight="1" x14ac:dyDescent="0.3">
      <c r="A24" s="16" t="s">
        <v>52</v>
      </c>
      <c r="B24" s="51">
        <v>23.596035865971999</v>
      </c>
      <c r="C24" s="52">
        <v>1.9663363221650001</v>
      </c>
      <c r="D24" s="52">
        <v>4.5036699999999996</v>
      </c>
      <c r="E24" s="52">
        <v>14.689550000001001</v>
      </c>
      <c r="F24" s="52">
        <v>4.2693300000000001</v>
      </c>
      <c r="G24" s="52">
        <v>12.577089999999</v>
      </c>
      <c r="H24" s="52">
        <v>11.744179999998</v>
      </c>
      <c r="I24" s="52">
        <v>7.1880100000020004</v>
      </c>
      <c r="J24" s="52">
        <v>5.9999999999999995E-4</v>
      </c>
      <c r="K24" s="52">
        <v>4.9997999999999996</v>
      </c>
      <c r="L24" s="52">
        <v>10.922750000000001</v>
      </c>
      <c r="M24" s="52">
        <v>10.477729999998999</v>
      </c>
      <c r="N24" s="52">
        <v>0</v>
      </c>
      <c r="O24" s="52">
        <v>0</v>
      </c>
      <c r="P24" s="53">
        <v>81.372710000002996</v>
      </c>
      <c r="Q24" s="95"/>
    </row>
    <row r="25" spans="1:17" ht="14.4" customHeight="1" x14ac:dyDescent="0.3">
      <c r="A25" s="17" t="s">
        <v>53</v>
      </c>
      <c r="B25" s="54">
        <v>49680.284976922201</v>
      </c>
      <c r="C25" s="55">
        <v>4140.0237480768501</v>
      </c>
      <c r="D25" s="55">
        <v>3632.6954300000002</v>
      </c>
      <c r="E25" s="55">
        <v>4237.1228799999999</v>
      </c>
      <c r="F25" s="55">
        <v>4634.6220300000105</v>
      </c>
      <c r="G25" s="55">
        <v>3889.5369700000201</v>
      </c>
      <c r="H25" s="55">
        <v>4640.2004800000004</v>
      </c>
      <c r="I25" s="55">
        <v>4053.20876</v>
      </c>
      <c r="J25" s="55">
        <v>5853.4192400000002</v>
      </c>
      <c r="K25" s="55">
        <v>3544.4081099999999</v>
      </c>
      <c r="L25" s="55">
        <v>4223.5950500000099</v>
      </c>
      <c r="M25" s="55">
        <v>4436.9109400000198</v>
      </c>
      <c r="N25" s="55">
        <v>0</v>
      </c>
      <c r="O25" s="55">
        <v>0</v>
      </c>
      <c r="P25" s="56">
        <v>43145.719890000102</v>
      </c>
      <c r="Q25" s="96">
        <v>1.0421611690029999</v>
      </c>
    </row>
    <row r="26" spans="1:17" ht="14.4" customHeight="1" x14ac:dyDescent="0.3">
      <c r="A26" s="15" t="s">
        <v>54</v>
      </c>
      <c r="B26" s="51">
        <v>3343.0608852432601</v>
      </c>
      <c r="C26" s="52">
        <v>278.58840710360499</v>
      </c>
      <c r="D26" s="52">
        <v>257.11216000000002</v>
      </c>
      <c r="E26" s="52">
        <v>257.06718999999998</v>
      </c>
      <c r="F26" s="52">
        <v>258.01762000000002</v>
      </c>
      <c r="G26" s="52">
        <v>276.62369000000001</v>
      </c>
      <c r="H26" s="52">
        <v>246.59836000000001</v>
      </c>
      <c r="I26" s="52">
        <v>367.31412999999998</v>
      </c>
      <c r="J26" s="52">
        <v>330.32594999999998</v>
      </c>
      <c r="K26" s="52">
        <v>238.70737</v>
      </c>
      <c r="L26" s="52">
        <v>244.29285999999999</v>
      </c>
      <c r="M26" s="52">
        <v>305.46809999999999</v>
      </c>
      <c r="N26" s="52">
        <v>0</v>
      </c>
      <c r="O26" s="52">
        <v>0</v>
      </c>
      <c r="P26" s="53">
        <v>2781.5274300000001</v>
      </c>
      <c r="Q26" s="95">
        <v>0.998436172889</v>
      </c>
    </row>
    <row r="27" spans="1:17" ht="14.4" customHeight="1" x14ac:dyDescent="0.3">
      <c r="A27" s="18" t="s">
        <v>55</v>
      </c>
      <c r="B27" s="54">
        <v>53023.345862165399</v>
      </c>
      <c r="C27" s="55">
        <v>4418.6121551804499</v>
      </c>
      <c r="D27" s="55">
        <v>3889.8075899999999</v>
      </c>
      <c r="E27" s="55">
        <v>4494.1900699999997</v>
      </c>
      <c r="F27" s="55">
        <v>4892.6396500000101</v>
      </c>
      <c r="G27" s="55">
        <v>4166.1606600000196</v>
      </c>
      <c r="H27" s="55">
        <v>4886.7988400000004</v>
      </c>
      <c r="I27" s="55">
        <v>4420.5228900000002</v>
      </c>
      <c r="J27" s="55">
        <v>6183.7451899999996</v>
      </c>
      <c r="K27" s="55">
        <v>3783.1154799999999</v>
      </c>
      <c r="L27" s="55">
        <v>4467.8879100000104</v>
      </c>
      <c r="M27" s="55">
        <v>4742.3790400000198</v>
      </c>
      <c r="N27" s="55">
        <v>0</v>
      </c>
      <c r="O27" s="55">
        <v>0</v>
      </c>
      <c r="P27" s="56">
        <v>45927.247320000097</v>
      </c>
      <c r="Q27" s="96">
        <v>1.0394043583599999</v>
      </c>
    </row>
    <row r="28" spans="1:17" ht="14.4" customHeight="1" x14ac:dyDescent="0.3">
      <c r="A28" s="16" t="s">
        <v>56</v>
      </c>
      <c r="B28" s="51">
        <v>1163.18879172112</v>
      </c>
      <c r="C28" s="52">
        <v>96.932399310093004</v>
      </c>
      <c r="D28" s="52">
        <v>111.16200000000001</v>
      </c>
      <c r="E28" s="52">
        <v>114.5</v>
      </c>
      <c r="F28" s="52">
        <v>140</v>
      </c>
      <c r="G28" s="52">
        <v>96.1</v>
      </c>
      <c r="H28" s="52">
        <v>1.8</v>
      </c>
      <c r="I28" s="52">
        <v>92</v>
      </c>
      <c r="J28" s="52">
        <v>95.920400000000001</v>
      </c>
      <c r="K28" s="52">
        <v>163.32159999999999</v>
      </c>
      <c r="L28" s="52">
        <v>71.998800000000003</v>
      </c>
      <c r="M28" s="52">
        <v>117.3</v>
      </c>
      <c r="N28" s="52">
        <v>0</v>
      </c>
      <c r="O28" s="52">
        <v>0</v>
      </c>
      <c r="P28" s="53">
        <v>1004.1028</v>
      </c>
      <c r="Q28" s="95">
        <v>1.035879445001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264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260</v>
      </c>
      <c r="G4" s="353" t="s">
        <v>64</v>
      </c>
      <c r="H4" s="140" t="s">
        <v>140</v>
      </c>
      <c r="I4" s="351" t="s">
        <v>65</v>
      </c>
      <c r="J4" s="353" t="s">
        <v>262</v>
      </c>
      <c r="K4" s="354" t="s">
        <v>263</v>
      </c>
    </row>
    <row r="5" spans="1:11" ht="42" thickBot="1" x14ac:dyDescent="0.35">
      <c r="A5" s="78"/>
      <c r="B5" s="24" t="s">
        <v>256</v>
      </c>
      <c r="C5" s="25" t="s">
        <v>257</v>
      </c>
      <c r="D5" s="26" t="s">
        <v>258</v>
      </c>
      <c r="E5" s="26" t="s">
        <v>259</v>
      </c>
      <c r="F5" s="352"/>
      <c r="G5" s="352"/>
      <c r="H5" s="25" t="s">
        <v>261</v>
      </c>
      <c r="I5" s="352"/>
      <c r="J5" s="352"/>
      <c r="K5" s="355"/>
    </row>
    <row r="6" spans="1:11" ht="14.4" customHeight="1" thickBot="1" x14ac:dyDescent="0.35">
      <c r="A6" s="477" t="s">
        <v>268</v>
      </c>
      <c r="B6" s="459">
        <v>46779.310575737203</v>
      </c>
      <c r="C6" s="459">
        <v>48628.803970000001</v>
      </c>
      <c r="D6" s="460">
        <v>1849.4933942628199</v>
      </c>
      <c r="E6" s="461">
        <v>1.0395365680140001</v>
      </c>
      <c r="F6" s="459">
        <v>49680.284976922201</v>
      </c>
      <c r="G6" s="460">
        <v>41400.237480768497</v>
      </c>
      <c r="H6" s="462">
        <v>4436.9109400000198</v>
      </c>
      <c r="I6" s="459">
        <v>43145.719890000102</v>
      </c>
      <c r="J6" s="460">
        <v>1745.4824092315901</v>
      </c>
      <c r="K6" s="463">
        <v>0.86846764083600003</v>
      </c>
    </row>
    <row r="7" spans="1:11" ht="14.4" customHeight="1" thickBot="1" x14ac:dyDescent="0.35">
      <c r="A7" s="478" t="s">
        <v>269</v>
      </c>
      <c r="B7" s="459">
        <v>26823.910358534798</v>
      </c>
      <c r="C7" s="459">
        <v>27161.295559999999</v>
      </c>
      <c r="D7" s="460">
        <v>337.38520146514901</v>
      </c>
      <c r="E7" s="461">
        <v>1.0125777784429999</v>
      </c>
      <c r="F7" s="459">
        <v>29010.502558743599</v>
      </c>
      <c r="G7" s="460">
        <v>24175.418798953</v>
      </c>
      <c r="H7" s="462">
        <v>2529.93028000001</v>
      </c>
      <c r="I7" s="459">
        <v>23745.420910000001</v>
      </c>
      <c r="J7" s="460">
        <v>-429.99788895294802</v>
      </c>
      <c r="K7" s="463">
        <v>0.81851118786699995</v>
      </c>
    </row>
    <row r="8" spans="1:11" ht="14.4" customHeight="1" thickBot="1" x14ac:dyDescent="0.35">
      <c r="A8" s="479" t="s">
        <v>270</v>
      </c>
      <c r="B8" s="459">
        <v>26254.7704012211</v>
      </c>
      <c r="C8" s="459">
        <v>26601.486560000001</v>
      </c>
      <c r="D8" s="460">
        <v>346.71615877894101</v>
      </c>
      <c r="E8" s="461">
        <v>1.0132058347290001</v>
      </c>
      <c r="F8" s="459">
        <v>28453.8717741697</v>
      </c>
      <c r="G8" s="460">
        <v>23711.5598118081</v>
      </c>
      <c r="H8" s="462">
        <v>2481.2272800000101</v>
      </c>
      <c r="I8" s="459">
        <v>23306.179909999999</v>
      </c>
      <c r="J8" s="460">
        <v>-405.37990180804599</v>
      </c>
      <c r="K8" s="463">
        <v>0.81908641800899995</v>
      </c>
    </row>
    <row r="9" spans="1:11" ht="14.4" customHeight="1" thickBot="1" x14ac:dyDescent="0.35">
      <c r="A9" s="480" t="s">
        <v>271</v>
      </c>
      <c r="B9" s="464">
        <v>0</v>
      </c>
      <c r="C9" s="464">
        <v>4.09999999E-4</v>
      </c>
      <c r="D9" s="465">
        <v>4.09999999E-4</v>
      </c>
      <c r="E9" s="466" t="s">
        <v>266</v>
      </c>
      <c r="F9" s="464">
        <v>0</v>
      </c>
      <c r="G9" s="465">
        <v>0</v>
      </c>
      <c r="H9" s="467">
        <v>7.2999999999999996E-4</v>
      </c>
      <c r="I9" s="464">
        <v>1.23E-3</v>
      </c>
      <c r="J9" s="465">
        <v>1.23E-3</v>
      </c>
      <c r="K9" s="468" t="s">
        <v>266</v>
      </c>
    </row>
    <row r="10" spans="1:11" ht="14.4" customHeight="1" thickBot="1" x14ac:dyDescent="0.35">
      <c r="A10" s="481" t="s">
        <v>272</v>
      </c>
      <c r="B10" s="459">
        <v>0</v>
      </c>
      <c r="C10" s="459">
        <v>4.09999999E-4</v>
      </c>
      <c r="D10" s="460">
        <v>4.09999999E-4</v>
      </c>
      <c r="E10" s="469" t="s">
        <v>266</v>
      </c>
      <c r="F10" s="459">
        <v>0</v>
      </c>
      <c r="G10" s="460">
        <v>0</v>
      </c>
      <c r="H10" s="462">
        <v>7.2999999999999996E-4</v>
      </c>
      <c r="I10" s="459">
        <v>1.23E-3</v>
      </c>
      <c r="J10" s="460">
        <v>1.23E-3</v>
      </c>
      <c r="K10" s="470" t="s">
        <v>266</v>
      </c>
    </row>
    <row r="11" spans="1:11" ht="14.4" customHeight="1" thickBot="1" x14ac:dyDescent="0.35">
      <c r="A11" s="480" t="s">
        <v>273</v>
      </c>
      <c r="B11" s="464">
        <v>20</v>
      </c>
      <c r="C11" s="464">
        <v>20.835889999999999</v>
      </c>
      <c r="D11" s="465">
        <v>0.83588999999900004</v>
      </c>
      <c r="E11" s="471">
        <v>1.0417945</v>
      </c>
      <c r="F11" s="464">
        <v>22</v>
      </c>
      <c r="G11" s="465">
        <v>18.333333333333002</v>
      </c>
      <c r="H11" s="467">
        <v>4.0707899999999997</v>
      </c>
      <c r="I11" s="464">
        <v>19.25346</v>
      </c>
      <c r="J11" s="465">
        <v>0.92012666666599996</v>
      </c>
      <c r="K11" s="472">
        <v>0.87515727272699995</v>
      </c>
    </row>
    <row r="12" spans="1:11" ht="14.4" customHeight="1" thickBot="1" x14ac:dyDescent="0.35">
      <c r="A12" s="481" t="s">
        <v>274</v>
      </c>
      <c r="B12" s="459">
        <v>17</v>
      </c>
      <c r="C12" s="459">
        <v>17.169450000000001</v>
      </c>
      <c r="D12" s="460">
        <v>0.16944999999900001</v>
      </c>
      <c r="E12" s="461">
        <v>1.0099676470579999</v>
      </c>
      <c r="F12" s="459">
        <v>18</v>
      </c>
      <c r="G12" s="460">
        <v>15</v>
      </c>
      <c r="H12" s="462">
        <v>1.7026300000000001</v>
      </c>
      <c r="I12" s="459">
        <v>12.516500000000001</v>
      </c>
      <c r="J12" s="460">
        <v>-2.4834999999990002</v>
      </c>
      <c r="K12" s="463">
        <v>0.69536111111099996</v>
      </c>
    </row>
    <row r="13" spans="1:11" ht="14.4" customHeight="1" thickBot="1" x14ac:dyDescent="0.35">
      <c r="A13" s="481" t="s">
        <v>275</v>
      </c>
      <c r="B13" s="459">
        <v>3</v>
      </c>
      <c r="C13" s="459">
        <v>3.6664400000000001</v>
      </c>
      <c r="D13" s="460">
        <v>0.66643999999900005</v>
      </c>
      <c r="E13" s="461">
        <v>1.2221466666659999</v>
      </c>
      <c r="F13" s="459">
        <v>4</v>
      </c>
      <c r="G13" s="460">
        <v>3.333333333333</v>
      </c>
      <c r="H13" s="462">
        <v>2.36816</v>
      </c>
      <c r="I13" s="459">
        <v>6.7369599999999998</v>
      </c>
      <c r="J13" s="460">
        <v>3.4036266666659998</v>
      </c>
      <c r="K13" s="463">
        <v>1.68424</v>
      </c>
    </row>
    <row r="14" spans="1:11" ht="14.4" customHeight="1" thickBot="1" x14ac:dyDescent="0.35">
      <c r="A14" s="480" t="s">
        <v>276</v>
      </c>
      <c r="B14" s="464">
        <v>25967.245184859901</v>
      </c>
      <c r="C14" s="464">
        <v>26331.16995</v>
      </c>
      <c r="D14" s="465">
        <v>363.92476514009797</v>
      </c>
      <c r="E14" s="471">
        <v>1.0140147621569999</v>
      </c>
      <c r="F14" s="464">
        <v>28186.727119827901</v>
      </c>
      <c r="G14" s="465">
        <v>23488.939266523299</v>
      </c>
      <c r="H14" s="467">
        <v>2428.16527000001</v>
      </c>
      <c r="I14" s="464">
        <v>23057.201669999999</v>
      </c>
      <c r="J14" s="465">
        <v>-431.73759652322002</v>
      </c>
      <c r="K14" s="472">
        <v>0.81801628021499995</v>
      </c>
    </row>
    <row r="15" spans="1:11" ht="14.4" customHeight="1" thickBot="1" x14ac:dyDescent="0.35">
      <c r="A15" s="481" t="s">
        <v>277</v>
      </c>
      <c r="B15" s="459">
        <v>25271.528801265202</v>
      </c>
      <c r="C15" s="459">
        <v>25661.64084</v>
      </c>
      <c r="D15" s="460">
        <v>390.11203873483498</v>
      </c>
      <c r="E15" s="461">
        <v>1.015436819901</v>
      </c>
      <c r="F15" s="459">
        <v>27487.977444553599</v>
      </c>
      <c r="G15" s="460">
        <v>22906.6478704613</v>
      </c>
      <c r="H15" s="462">
        <v>2322.8694600000099</v>
      </c>
      <c r="I15" s="459">
        <v>22508.001380000002</v>
      </c>
      <c r="J15" s="460">
        <v>-398.64649046129102</v>
      </c>
      <c r="K15" s="463">
        <v>0.81883075702399999</v>
      </c>
    </row>
    <row r="16" spans="1:11" ht="14.4" customHeight="1" thickBot="1" x14ac:dyDescent="0.35">
      <c r="A16" s="481" t="s">
        <v>278</v>
      </c>
      <c r="B16" s="459">
        <v>360.23899829038203</v>
      </c>
      <c r="C16" s="459">
        <v>358.24677000000003</v>
      </c>
      <c r="D16" s="460">
        <v>-1.992228290381</v>
      </c>
      <c r="E16" s="461">
        <v>0.99446970400199997</v>
      </c>
      <c r="F16" s="459">
        <v>379.74967527430999</v>
      </c>
      <c r="G16" s="460">
        <v>316.45806272859102</v>
      </c>
      <c r="H16" s="462">
        <v>60.667250000000003</v>
      </c>
      <c r="I16" s="459">
        <v>268.21440000000098</v>
      </c>
      <c r="J16" s="460">
        <v>-48.243662728590003</v>
      </c>
      <c r="K16" s="463">
        <v>0.70629263818599997</v>
      </c>
    </row>
    <row r="17" spans="1:11" ht="14.4" customHeight="1" thickBot="1" x14ac:dyDescent="0.35">
      <c r="A17" s="481" t="s">
        <v>279</v>
      </c>
      <c r="B17" s="459">
        <v>20</v>
      </c>
      <c r="C17" s="459">
        <v>19.959810000000001</v>
      </c>
      <c r="D17" s="460">
        <v>-4.0189999998999998E-2</v>
      </c>
      <c r="E17" s="461">
        <v>0.9979905</v>
      </c>
      <c r="F17" s="459">
        <v>20</v>
      </c>
      <c r="G17" s="460">
        <v>16.666666666666</v>
      </c>
      <c r="H17" s="462">
        <v>1.41354</v>
      </c>
      <c r="I17" s="459">
        <v>14.473039999999999</v>
      </c>
      <c r="J17" s="460">
        <v>-2.1936266666659998</v>
      </c>
      <c r="K17" s="463">
        <v>0.72365199999999996</v>
      </c>
    </row>
    <row r="18" spans="1:11" ht="14.4" customHeight="1" thickBot="1" x14ac:dyDescent="0.35">
      <c r="A18" s="481" t="s">
        <v>280</v>
      </c>
      <c r="B18" s="459">
        <v>280.47738530435998</v>
      </c>
      <c r="C18" s="459">
        <v>251.39702</v>
      </c>
      <c r="D18" s="460">
        <v>-29.080365304360001</v>
      </c>
      <c r="E18" s="461">
        <v>0.89631832429900005</v>
      </c>
      <c r="F18" s="459">
        <v>260</v>
      </c>
      <c r="G18" s="460">
        <v>216.666666666667</v>
      </c>
      <c r="H18" s="462">
        <v>42.853020000000001</v>
      </c>
      <c r="I18" s="459">
        <v>243.49705</v>
      </c>
      <c r="J18" s="460">
        <v>26.830383333333</v>
      </c>
      <c r="K18" s="463">
        <v>0.93652711538400002</v>
      </c>
    </row>
    <row r="19" spans="1:11" ht="14.4" customHeight="1" thickBot="1" x14ac:dyDescent="0.35">
      <c r="A19" s="481" t="s">
        <v>281</v>
      </c>
      <c r="B19" s="459">
        <v>5</v>
      </c>
      <c r="C19" s="459">
        <v>8.4615100000000005</v>
      </c>
      <c r="D19" s="460">
        <v>3.4615100000000001</v>
      </c>
      <c r="E19" s="461">
        <v>1.692302</v>
      </c>
      <c r="F19" s="459">
        <v>9</v>
      </c>
      <c r="G19" s="460">
        <v>7.5</v>
      </c>
      <c r="H19" s="462">
        <v>0.36199999999999999</v>
      </c>
      <c r="I19" s="459">
        <v>2.3778000000000001</v>
      </c>
      <c r="J19" s="460">
        <v>-5.1221999999990002</v>
      </c>
      <c r="K19" s="463">
        <v>0.26419999999999999</v>
      </c>
    </row>
    <row r="20" spans="1:11" ht="14.4" customHeight="1" thickBot="1" x14ac:dyDescent="0.35">
      <c r="A20" s="481" t="s">
        <v>282</v>
      </c>
      <c r="B20" s="459">
        <v>30</v>
      </c>
      <c r="C20" s="459">
        <v>31.463999999999999</v>
      </c>
      <c r="D20" s="460">
        <v>1.4639999999990001</v>
      </c>
      <c r="E20" s="461">
        <v>1.0488</v>
      </c>
      <c r="F20" s="459">
        <v>30</v>
      </c>
      <c r="G20" s="460">
        <v>25</v>
      </c>
      <c r="H20" s="462">
        <v>0</v>
      </c>
      <c r="I20" s="459">
        <v>20.638000000000002</v>
      </c>
      <c r="J20" s="460">
        <v>-4.361999999999</v>
      </c>
      <c r="K20" s="463">
        <v>0.687933333333</v>
      </c>
    </row>
    <row r="21" spans="1:11" ht="14.4" customHeight="1" thickBot="1" x14ac:dyDescent="0.35">
      <c r="A21" s="480" t="s">
        <v>283</v>
      </c>
      <c r="B21" s="464">
        <v>245.41938250148601</v>
      </c>
      <c r="C21" s="464">
        <v>225.57066</v>
      </c>
      <c r="D21" s="465">
        <v>-19.848722501486002</v>
      </c>
      <c r="E21" s="471">
        <v>0.91912324813400004</v>
      </c>
      <c r="F21" s="464">
        <v>218.20011932406501</v>
      </c>
      <c r="G21" s="465">
        <v>181.833432770054</v>
      </c>
      <c r="H21" s="467">
        <v>46.967500000000001</v>
      </c>
      <c r="I21" s="464">
        <v>214.26240999999999</v>
      </c>
      <c r="J21" s="465">
        <v>32.428977229946</v>
      </c>
      <c r="K21" s="472">
        <v>0.98195367932699995</v>
      </c>
    </row>
    <row r="22" spans="1:11" ht="14.4" customHeight="1" thickBot="1" x14ac:dyDescent="0.35">
      <c r="A22" s="481" t="s">
        <v>284</v>
      </c>
      <c r="B22" s="459">
        <v>10</v>
      </c>
      <c r="C22" s="459">
        <v>7.2900600000000004</v>
      </c>
      <c r="D22" s="460">
        <v>-2.70994</v>
      </c>
      <c r="E22" s="461">
        <v>0.72900600000000004</v>
      </c>
      <c r="F22" s="459">
        <v>10</v>
      </c>
      <c r="G22" s="460">
        <v>8.333333333333</v>
      </c>
      <c r="H22" s="462">
        <v>1.0709900000000001</v>
      </c>
      <c r="I22" s="459">
        <v>7.8218699999999997</v>
      </c>
      <c r="J22" s="460">
        <v>-0.51146333333299998</v>
      </c>
      <c r="K22" s="463">
        <v>0.78218699999999997</v>
      </c>
    </row>
    <row r="23" spans="1:11" ht="14.4" customHeight="1" thickBot="1" x14ac:dyDescent="0.35">
      <c r="A23" s="481" t="s">
        <v>285</v>
      </c>
      <c r="B23" s="459">
        <v>50.274436824429003</v>
      </c>
      <c r="C23" s="459">
        <v>65.343630000000005</v>
      </c>
      <c r="D23" s="460">
        <v>15.06919317557</v>
      </c>
      <c r="E23" s="461">
        <v>1.2997386768979999</v>
      </c>
      <c r="F23" s="459">
        <v>61.157692770639002</v>
      </c>
      <c r="G23" s="460">
        <v>50.964743975532997</v>
      </c>
      <c r="H23" s="462">
        <v>6.9028299999999998</v>
      </c>
      <c r="I23" s="459">
        <v>40.837919999999997</v>
      </c>
      <c r="J23" s="460">
        <v>-10.126823975533</v>
      </c>
      <c r="K23" s="463">
        <v>0.66774788501500004</v>
      </c>
    </row>
    <row r="24" spans="1:11" ht="14.4" customHeight="1" thickBot="1" x14ac:dyDescent="0.35">
      <c r="A24" s="481" t="s">
        <v>286</v>
      </c>
      <c r="B24" s="459">
        <v>80</v>
      </c>
      <c r="C24" s="459">
        <v>87.44417</v>
      </c>
      <c r="D24" s="460">
        <v>7.4441699999989996</v>
      </c>
      <c r="E24" s="461">
        <v>1.093052125</v>
      </c>
      <c r="F24" s="459">
        <v>85</v>
      </c>
      <c r="G24" s="460">
        <v>70.833333333333002</v>
      </c>
      <c r="H24" s="462">
        <v>22.80659</v>
      </c>
      <c r="I24" s="459">
        <v>69.66892</v>
      </c>
      <c r="J24" s="460">
        <v>-1.164413333333</v>
      </c>
      <c r="K24" s="463">
        <v>0.81963435294099996</v>
      </c>
    </row>
    <row r="25" spans="1:11" ht="14.4" customHeight="1" thickBot="1" x14ac:dyDescent="0.35">
      <c r="A25" s="481" t="s">
        <v>287</v>
      </c>
      <c r="B25" s="459">
        <v>3.3692359299599999</v>
      </c>
      <c r="C25" s="459">
        <v>1.6795500000000001</v>
      </c>
      <c r="D25" s="460">
        <v>-1.68968592996</v>
      </c>
      <c r="E25" s="461">
        <v>0.49849581178399999</v>
      </c>
      <c r="F25" s="459">
        <v>1.51834448154</v>
      </c>
      <c r="G25" s="460">
        <v>1.2652870679499999</v>
      </c>
      <c r="H25" s="462">
        <v>0</v>
      </c>
      <c r="I25" s="459">
        <v>0.44450000000000001</v>
      </c>
      <c r="J25" s="460">
        <v>-0.82078706795</v>
      </c>
      <c r="K25" s="463">
        <v>0.29275306454099997</v>
      </c>
    </row>
    <row r="26" spans="1:11" ht="14.4" customHeight="1" thickBot="1" x14ac:dyDescent="0.35">
      <c r="A26" s="481" t="s">
        <v>288</v>
      </c>
      <c r="B26" s="459">
        <v>0</v>
      </c>
      <c r="C26" s="459">
        <v>2.5499999999999998E-2</v>
      </c>
      <c r="D26" s="460">
        <v>2.5499999999999998E-2</v>
      </c>
      <c r="E26" s="469" t="s">
        <v>289</v>
      </c>
      <c r="F26" s="459">
        <v>2.2035483580000001E-2</v>
      </c>
      <c r="G26" s="460">
        <v>1.8362902983000001E-2</v>
      </c>
      <c r="H26" s="462">
        <v>0</v>
      </c>
      <c r="I26" s="459">
        <v>2.6790000000000001E-2</v>
      </c>
      <c r="J26" s="460">
        <v>8.4270970159999996E-3</v>
      </c>
      <c r="K26" s="463">
        <v>1.215766375254</v>
      </c>
    </row>
    <row r="27" spans="1:11" ht="14.4" customHeight="1" thickBot="1" x14ac:dyDescent="0.35">
      <c r="A27" s="481" t="s">
        <v>290</v>
      </c>
      <c r="B27" s="459">
        <v>0</v>
      </c>
      <c r="C27" s="459">
        <v>1.65066</v>
      </c>
      <c r="D27" s="460">
        <v>1.65066</v>
      </c>
      <c r="E27" s="469" t="s">
        <v>289</v>
      </c>
      <c r="F27" s="459">
        <v>0</v>
      </c>
      <c r="G27" s="460">
        <v>0</v>
      </c>
      <c r="H27" s="462">
        <v>0</v>
      </c>
      <c r="I27" s="459">
        <v>0.70421999999999996</v>
      </c>
      <c r="J27" s="460">
        <v>0.70421999999999996</v>
      </c>
      <c r="K27" s="470" t="s">
        <v>266</v>
      </c>
    </row>
    <row r="28" spans="1:11" ht="14.4" customHeight="1" thickBot="1" x14ac:dyDescent="0.35">
      <c r="A28" s="481" t="s">
        <v>291</v>
      </c>
      <c r="B28" s="459">
        <v>25.733971708744999</v>
      </c>
      <c r="C28" s="459">
        <v>30.856010000000001</v>
      </c>
      <c r="D28" s="460">
        <v>5.1220382912540003</v>
      </c>
      <c r="E28" s="461">
        <v>1.1990380011770001</v>
      </c>
      <c r="F28" s="459">
        <v>30.502046588302999</v>
      </c>
      <c r="G28" s="460">
        <v>25.418372156918998</v>
      </c>
      <c r="H28" s="462">
        <v>12.99527</v>
      </c>
      <c r="I28" s="459">
        <v>29.273990000000001</v>
      </c>
      <c r="J28" s="460">
        <v>3.8556178430800001</v>
      </c>
      <c r="K28" s="463">
        <v>0.95973855115700002</v>
      </c>
    </row>
    <row r="29" spans="1:11" ht="14.4" customHeight="1" thickBot="1" x14ac:dyDescent="0.35">
      <c r="A29" s="481" t="s">
        <v>292</v>
      </c>
      <c r="B29" s="459">
        <v>0</v>
      </c>
      <c r="C29" s="459">
        <v>0</v>
      </c>
      <c r="D29" s="460">
        <v>0</v>
      </c>
      <c r="E29" s="461">
        <v>1</v>
      </c>
      <c r="F29" s="459">
        <v>0</v>
      </c>
      <c r="G29" s="460">
        <v>0</v>
      </c>
      <c r="H29" s="462">
        <v>0</v>
      </c>
      <c r="I29" s="459">
        <v>40.205880000000001</v>
      </c>
      <c r="J29" s="460">
        <v>40.205880000000001</v>
      </c>
      <c r="K29" s="470" t="s">
        <v>289</v>
      </c>
    </row>
    <row r="30" spans="1:11" ht="14.4" customHeight="1" thickBot="1" x14ac:dyDescent="0.35">
      <c r="A30" s="481" t="s">
        <v>293</v>
      </c>
      <c r="B30" s="459">
        <v>0</v>
      </c>
      <c r="C30" s="459">
        <v>1.21</v>
      </c>
      <c r="D30" s="460">
        <v>1.21</v>
      </c>
      <c r="E30" s="469" t="s">
        <v>289</v>
      </c>
      <c r="F30" s="459">
        <v>0</v>
      </c>
      <c r="G30" s="460">
        <v>0</v>
      </c>
      <c r="H30" s="462">
        <v>0</v>
      </c>
      <c r="I30" s="459">
        <v>0</v>
      </c>
      <c r="J30" s="460">
        <v>0</v>
      </c>
      <c r="K30" s="470" t="s">
        <v>266</v>
      </c>
    </row>
    <row r="31" spans="1:11" ht="14.4" customHeight="1" thickBot="1" x14ac:dyDescent="0.35">
      <c r="A31" s="481" t="s">
        <v>294</v>
      </c>
      <c r="B31" s="459">
        <v>0</v>
      </c>
      <c r="C31" s="459">
        <v>2.0405199999999999</v>
      </c>
      <c r="D31" s="460">
        <v>2.0405199999999999</v>
      </c>
      <c r="E31" s="469" t="s">
        <v>289</v>
      </c>
      <c r="F31" s="459">
        <v>0</v>
      </c>
      <c r="G31" s="460">
        <v>0</v>
      </c>
      <c r="H31" s="462">
        <v>0</v>
      </c>
      <c r="I31" s="459">
        <v>0</v>
      </c>
      <c r="J31" s="460">
        <v>0</v>
      </c>
      <c r="K31" s="470" t="s">
        <v>266</v>
      </c>
    </row>
    <row r="32" spans="1:11" ht="14.4" customHeight="1" thickBot="1" x14ac:dyDescent="0.35">
      <c r="A32" s="481" t="s">
        <v>295</v>
      </c>
      <c r="B32" s="459">
        <v>46.041738038349997</v>
      </c>
      <c r="C32" s="459">
        <v>28.030560000000001</v>
      </c>
      <c r="D32" s="460">
        <v>-18.01117803835</v>
      </c>
      <c r="E32" s="461">
        <v>0.60880759924000005</v>
      </c>
      <c r="F32" s="459">
        <v>30</v>
      </c>
      <c r="G32" s="460">
        <v>25</v>
      </c>
      <c r="H32" s="462">
        <v>3.1918199999999999</v>
      </c>
      <c r="I32" s="459">
        <v>25.278320000000001</v>
      </c>
      <c r="J32" s="460">
        <v>0.27832000000000001</v>
      </c>
      <c r="K32" s="463">
        <v>0.84261066666600004</v>
      </c>
    </row>
    <row r="33" spans="1:11" ht="14.4" customHeight="1" thickBot="1" x14ac:dyDescent="0.35">
      <c r="A33" s="481" t="s">
        <v>296</v>
      </c>
      <c r="B33" s="459">
        <v>30</v>
      </c>
      <c r="C33" s="459">
        <v>0</v>
      </c>
      <c r="D33" s="460">
        <v>-30</v>
      </c>
      <c r="E33" s="461">
        <v>0</v>
      </c>
      <c r="F33" s="459">
        <v>0</v>
      </c>
      <c r="G33" s="460">
        <v>0</v>
      </c>
      <c r="H33" s="462">
        <v>0</v>
      </c>
      <c r="I33" s="459">
        <v>0</v>
      </c>
      <c r="J33" s="460">
        <v>0</v>
      </c>
      <c r="K33" s="463">
        <v>10</v>
      </c>
    </row>
    <row r="34" spans="1:11" ht="14.4" customHeight="1" thickBot="1" x14ac:dyDescent="0.35">
      <c r="A34" s="480" t="s">
        <v>297</v>
      </c>
      <c r="B34" s="464">
        <v>1.105833859661</v>
      </c>
      <c r="C34" s="464">
        <v>10.91784</v>
      </c>
      <c r="D34" s="465">
        <v>9.8120061403379992</v>
      </c>
      <c r="E34" s="471">
        <v>9.8729478253980005</v>
      </c>
      <c r="F34" s="464">
        <v>10.927109126628</v>
      </c>
      <c r="G34" s="465">
        <v>9.1059242721900002</v>
      </c>
      <c r="H34" s="467">
        <v>0</v>
      </c>
      <c r="I34" s="464">
        <v>0.65100000000000002</v>
      </c>
      <c r="J34" s="465">
        <v>-8.4549242721900004</v>
      </c>
      <c r="K34" s="472">
        <v>5.9576599122000001E-2</v>
      </c>
    </row>
    <row r="35" spans="1:11" ht="14.4" customHeight="1" thickBot="1" x14ac:dyDescent="0.35">
      <c r="A35" s="481" t="s">
        <v>298</v>
      </c>
      <c r="B35" s="459">
        <v>0.78021856091399999</v>
      </c>
      <c r="C35" s="459">
        <v>10.696</v>
      </c>
      <c r="D35" s="460">
        <v>9.9157814390850003</v>
      </c>
      <c r="E35" s="461">
        <v>13.708979170479999</v>
      </c>
      <c r="F35" s="459">
        <v>10.721160941239001</v>
      </c>
      <c r="G35" s="460">
        <v>8.934300784365</v>
      </c>
      <c r="H35" s="462">
        <v>0</v>
      </c>
      <c r="I35" s="459">
        <v>0</v>
      </c>
      <c r="J35" s="460">
        <v>-8.934300784365</v>
      </c>
      <c r="K35" s="463">
        <v>0</v>
      </c>
    </row>
    <row r="36" spans="1:11" ht="14.4" customHeight="1" thickBot="1" x14ac:dyDescent="0.35">
      <c r="A36" s="481" t="s">
        <v>299</v>
      </c>
      <c r="B36" s="459">
        <v>0.32561529874700001</v>
      </c>
      <c r="C36" s="459">
        <v>0.22184000000000001</v>
      </c>
      <c r="D36" s="460">
        <v>-0.10377529874700001</v>
      </c>
      <c r="E36" s="461">
        <v>0.68129476978900005</v>
      </c>
      <c r="F36" s="459">
        <v>0.205948185389</v>
      </c>
      <c r="G36" s="460">
        <v>0.171623487824</v>
      </c>
      <c r="H36" s="462">
        <v>0</v>
      </c>
      <c r="I36" s="459">
        <v>0.65100000000000002</v>
      </c>
      <c r="J36" s="460">
        <v>0.47937651217499999</v>
      </c>
      <c r="K36" s="463">
        <v>3.160989249639</v>
      </c>
    </row>
    <row r="37" spans="1:11" ht="14.4" customHeight="1" thickBot="1" x14ac:dyDescent="0.35">
      <c r="A37" s="480" t="s">
        <v>300</v>
      </c>
      <c r="B37" s="464">
        <v>21</v>
      </c>
      <c r="C37" s="464">
        <v>12.991809999999999</v>
      </c>
      <c r="D37" s="465">
        <v>-8.0081900000000008</v>
      </c>
      <c r="E37" s="471">
        <v>0.61865761904700001</v>
      </c>
      <c r="F37" s="464">
        <v>16.017425891098</v>
      </c>
      <c r="G37" s="465">
        <v>13.347854909247999</v>
      </c>
      <c r="H37" s="467">
        <v>2.0229900000000001</v>
      </c>
      <c r="I37" s="464">
        <v>14.810140000000001</v>
      </c>
      <c r="J37" s="465">
        <v>1.4622850907510001</v>
      </c>
      <c r="K37" s="472">
        <v>0.924626722214</v>
      </c>
    </row>
    <row r="38" spans="1:11" ht="14.4" customHeight="1" thickBot="1" x14ac:dyDescent="0.35">
      <c r="A38" s="481" t="s">
        <v>301</v>
      </c>
      <c r="B38" s="459">
        <v>19</v>
      </c>
      <c r="C38" s="459">
        <v>12.53201</v>
      </c>
      <c r="D38" s="460">
        <v>-6.4679900000000004</v>
      </c>
      <c r="E38" s="461">
        <v>0.65957947368400005</v>
      </c>
      <c r="F38" s="459">
        <v>14.017425891098</v>
      </c>
      <c r="G38" s="460">
        <v>11.681188242582</v>
      </c>
      <c r="H38" s="462">
        <v>1.2183999999999999</v>
      </c>
      <c r="I38" s="459">
        <v>13.017010000000001</v>
      </c>
      <c r="J38" s="460">
        <v>1.3358217574169999</v>
      </c>
      <c r="K38" s="463">
        <v>0.928630556075</v>
      </c>
    </row>
    <row r="39" spans="1:11" ht="14.4" customHeight="1" thickBot="1" x14ac:dyDescent="0.35">
      <c r="A39" s="481" t="s">
        <v>302</v>
      </c>
      <c r="B39" s="459">
        <v>1</v>
      </c>
      <c r="C39" s="459">
        <v>0</v>
      </c>
      <c r="D39" s="460">
        <v>-1</v>
      </c>
      <c r="E39" s="461">
        <v>0</v>
      </c>
      <c r="F39" s="459">
        <v>0</v>
      </c>
      <c r="G39" s="460">
        <v>0</v>
      </c>
      <c r="H39" s="462">
        <v>0</v>
      </c>
      <c r="I39" s="459">
        <v>0.16434000000000001</v>
      </c>
      <c r="J39" s="460">
        <v>0.16434000000000001</v>
      </c>
      <c r="K39" s="470" t="s">
        <v>289</v>
      </c>
    </row>
    <row r="40" spans="1:11" ht="14.4" customHeight="1" thickBot="1" x14ac:dyDescent="0.35">
      <c r="A40" s="481" t="s">
        <v>303</v>
      </c>
      <c r="B40" s="459">
        <v>0</v>
      </c>
      <c r="C40" s="459">
        <v>0</v>
      </c>
      <c r="D40" s="460">
        <v>0</v>
      </c>
      <c r="E40" s="461">
        <v>1</v>
      </c>
      <c r="F40" s="459">
        <v>0</v>
      </c>
      <c r="G40" s="460">
        <v>0</v>
      </c>
      <c r="H40" s="462">
        <v>0</v>
      </c>
      <c r="I40" s="459">
        <v>0.3644</v>
      </c>
      <c r="J40" s="460">
        <v>0.3644</v>
      </c>
      <c r="K40" s="470" t="s">
        <v>289</v>
      </c>
    </row>
    <row r="41" spans="1:11" ht="14.4" customHeight="1" thickBot="1" x14ac:dyDescent="0.35">
      <c r="A41" s="481" t="s">
        <v>304</v>
      </c>
      <c r="B41" s="459">
        <v>1</v>
      </c>
      <c r="C41" s="459">
        <v>0.45979999999999999</v>
      </c>
      <c r="D41" s="460">
        <v>-0.54020000000000001</v>
      </c>
      <c r="E41" s="461">
        <v>0.45979999999999999</v>
      </c>
      <c r="F41" s="459">
        <v>2</v>
      </c>
      <c r="G41" s="460">
        <v>1.6666666666659999</v>
      </c>
      <c r="H41" s="462">
        <v>0.80459000000000003</v>
      </c>
      <c r="I41" s="459">
        <v>1.2643899999999999</v>
      </c>
      <c r="J41" s="460">
        <v>-0.40227666666599998</v>
      </c>
      <c r="K41" s="463">
        <v>0.63219499999999995</v>
      </c>
    </row>
    <row r="42" spans="1:11" ht="14.4" customHeight="1" thickBot="1" x14ac:dyDescent="0.35">
      <c r="A42" s="479" t="s">
        <v>42</v>
      </c>
      <c r="B42" s="459">
        <v>569.13995731379305</v>
      </c>
      <c r="C42" s="459">
        <v>559.80899999999997</v>
      </c>
      <c r="D42" s="460">
        <v>-9.3309573137920001</v>
      </c>
      <c r="E42" s="461">
        <v>0.98360516215000005</v>
      </c>
      <c r="F42" s="459">
        <v>556.63078457387905</v>
      </c>
      <c r="G42" s="460">
        <v>463.858987144899</v>
      </c>
      <c r="H42" s="462">
        <v>48.703000000000003</v>
      </c>
      <c r="I42" s="459">
        <v>439.24100000000101</v>
      </c>
      <c r="J42" s="460">
        <v>-24.617987144897999</v>
      </c>
      <c r="K42" s="463">
        <v>0.78910655352299997</v>
      </c>
    </row>
    <row r="43" spans="1:11" ht="14.4" customHeight="1" thickBot="1" x14ac:dyDescent="0.35">
      <c r="A43" s="480" t="s">
        <v>305</v>
      </c>
      <c r="B43" s="464">
        <v>569.13995731379305</v>
      </c>
      <c r="C43" s="464">
        <v>559.80899999999997</v>
      </c>
      <c r="D43" s="465">
        <v>-9.3309573137920001</v>
      </c>
      <c r="E43" s="471">
        <v>0.98360516215000005</v>
      </c>
      <c r="F43" s="464">
        <v>556.63078457387905</v>
      </c>
      <c r="G43" s="465">
        <v>463.858987144899</v>
      </c>
      <c r="H43" s="467">
        <v>48.703000000000003</v>
      </c>
      <c r="I43" s="464">
        <v>439.24100000000101</v>
      </c>
      <c r="J43" s="465">
        <v>-24.617987144897999</v>
      </c>
      <c r="K43" s="472">
        <v>0.78910655352299997</v>
      </c>
    </row>
    <row r="44" spans="1:11" ht="14.4" customHeight="1" thickBot="1" x14ac:dyDescent="0.35">
      <c r="A44" s="481" t="s">
        <v>306</v>
      </c>
      <c r="B44" s="459">
        <v>196.99999999999901</v>
      </c>
      <c r="C44" s="459">
        <v>200.84399999999999</v>
      </c>
      <c r="D44" s="460">
        <v>3.8439999999999999</v>
      </c>
      <c r="E44" s="461">
        <v>1.019512690355</v>
      </c>
      <c r="F44" s="459">
        <v>198.553339756333</v>
      </c>
      <c r="G44" s="460">
        <v>165.46111646361101</v>
      </c>
      <c r="H44" s="462">
        <v>19.885999999999999</v>
      </c>
      <c r="I44" s="459">
        <v>172.119</v>
      </c>
      <c r="J44" s="460">
        <v>6.6578835363889999</v>
      </c>
      <c r="K44" s="463">
        <v>0.86686529781400001</v>
      </c>
    </row>
    <row r="45" spans="1:11" ht="14.4" customHeight="1" thickBot="1" x14ac:dyDescent="0.35">
      <c r="A45" s="481" t="s">
        <v>307</v>
      </c>
      <c r="B45" s="459">
        <v>74.139957313794</v>
      </c>
      <c r="C45" s="459">
        <v>67.504000000000005</v>
      </c>
      <c r="D45" s="460">
        <v>-6.635957313794</v>
      </c>
      <c r="E45" s="461">
        <v>0.91049418486</v>
      </c>
      <c r="F45" s="459">
        <v>71.780771894891004</v>
      </c>
      <c r="G45" s="460">
        <v>59.817309912409002</v>
      </c>
      <c r="H45" s="462">
        <v>7.4039999999999999</v>
      </c>
      <c r="I45" s="459">
        <v>64.516999999999996</v>
      </c>
      <c r="J45" s="460">
        <v>4.6996900875899996</v>
      </c>
      <c r="K45" s="463">
        <v>0.89880616071399999</v>
      </c>
    </row>
    <row r="46" spans="1:11" ht="14.4" customHeight="1" thickBot="1" x14ac:dyDescent="0.35">
      <c r="A46" s="481" t="s">
        <v>308</v>
      </c>
      <c r="B46" s="459">
        <v>297.99999999999898</v>
      </c>
      <c r="C46" s="459">
        <v>291.46100000000001</v>
      </c>
      <c r="D46" s="460">
        <v>-6.5389999999980004</v>
      </c>
      <c r="E46" s="461">
        <v>0.97805704697899998</v>
      </c>
      <c r="F46" s="459">
        <v>286.29667292265401</v>
      </c>
      <c r="G46" s="460">
        <v>238.580560768878</v>
      </c>
      <c r="H46" s="462">
        <v>21.413</v>
      </c>
      <c r="I46" s="459">
        <v>202.60499999999999</v>
      </c>
      <c r="J46" s="460">
        <v>-35.975560768877003</v>
      </c>
      <c r="K46" s="463">
        <v>0.70767500694800001</v>
      </c>
    </row>
    <row r="47" spans="1:11" ht="14.4" customHeight="1" thickBot="1" x14ac:dyDescent="0.35">
      <c r="A47" s="482" t="s">
        <v>309</v>
      </c>
      <c r="B47" s="464">
        <v>1671.1773111049099</v>
      </c>
      <c r="C47" s="464">
        <v>1094.01847</v>
      </c>
      <c r="D47" s="465">
        <v>-577.15884110490799</v>
      </c>
      <c r="E47" s="471">
        <v>0.65463937472699996</v>
      </c>
      <c r="F47" s="464">
        <v>1142.93483144384</v>
      </c>
      <c r="G47" s="465">
        <v>952.445692869867</v>
      </c>
      <c r="H47" s="467">
        <v>135.57548000000099</v>
      </c>
      <c r="I47" s="464">
        <v>912.53509000000099</v>
      </c>
      <c r="J47" s="465">
        <v>-39.910602869865002</v>
      </c>
      <c r="K47" s="472">
        <v>0.79841392955599999</v>
      </c>
    </row>
    <row r="48" spans="1:11" ht="14.4" customHeight="1" thickBot="1" x14ac:dyDescent="0.35">
      <c r="A48" s="479" t="s">
        <v>45</v>
      </c>
      <c r="B48" s="459">
        <v>233.632646565529</v>
      </c>
      <c r="C48" s="459">
        <v>178.52978999999999</v>
      </c>
      <c r="D48" s="460">
        <v>-55.102856565528</v>
      </c>
      <c r="E48" s="461">
        <v>0.76414744524900002</v>
      </c>
      <c r="F48" s="459">
        <v>128.49304206592399</v>
      </c>
      <c r="G48" s="460">
        <v>107.077535054937</v>
      </c>
      <c r="H48" s="462">
        <v>6.6235400000000002</v>
      </c>
      <c r="I48" s="459">
        <v>46.461419999999997</v>
      </c>
      <c r="J48" s="460">
        <v>-60.616115054936003</v>
      </c>
      <c r="K48" s="463">
        <v>0.36158704979599998</v>
      </c>
    </row>
    <row r="49" spans="1:11" ht="14.4" customHeight="1" thickBot="1" x14ac:dyDescent="0.35">
      <c r="A49" s="483" t="s">
        <v>310</v>
      </c>
      <c r="B49" s="459">
        <v>233.632646565529</v>
      </c>
      <c r="C49" s="459">
        <v>178.52978999999999</v>
      </c>
      <c r="D49" s="460">
        <v>-55.102856565528</v>
      </c>
      <c r="E49" s="461">
        <v>0.76414744524900002</v>
      </c>
      <c r="F49" s="459">
        <v>128.49304206592399</v>
      </c>
      <c r="G49" s="460">
        <v>107.077535054937</v>
      </c>
      <c r="H49" s="462">
        <v>6.6235400000000002</v>
      </c>
      <c r="I49" s="459">
        <v>46.461419999999997</v>
      </c>
      <c r="J49" s="460">
        <v>-60.616115054936003</v>
      </c>
      <c r="K49" s="463">
        <v>0.36158704979599998</v>
      </c>
    </row>
    <row r="50" spans="1:11" ht="14.4" customHeight="1" thickBot="1" x14ac:dyDescent="0.35">
      <c r="A50" s="481" t="s">
        <v>311</v>
      </c>
      <c r="B50" s="459">
        <v>166.94535095650701</v>
      </c>
      <c r="C50" s="459">
        <v>122.02005</v>
      </c>
      <c r="D50" s="460">
        <v>-44.925300956507002</v>
      </c>
      <c r="E50" s="461">
        <v>0.73089816099000005</v>
      </c>
      <c r="F50" s="459">
        <v>75.407707839668006</v>
      </c>
      <c r="G50" s="460">
        <v>62.839756533056999</v>
      </c>
      <c r="H50" s="462">
        <v>5.5030000000000001</v>
      </c>
      <c r="I50" s="459">
        <v>12.9445</v>
      </c>
      <c r="J50" s="460">
        <v>-49.895256533057001</v>
      </c>
      <c r="K50" s="463">
        <v>0.17166017070100001</v>
      </c>
    </row>
    <row r="51" spans="1:11" ht="14.4" customHeight="1" thickBot="1" x14ac:dyDescent="0.35">
      <c r="A51" s="481" t="s">
        <v>312</v>
      </c>
      <c r="B51" s="459">
        <v>0</v>
      </c>
      <c r="C51" s="459">
        <v>0</v>
      </c>
      <c r="D51" s="460">
        <v>0</v>
      </c>
      <c r="E51" s="469" t="s">
        <v>266</v>
      </c>
      <c r="F51" s="459">
        <v>0</v>
      </c>
      <c r="G51" s="460">
        <v>0</v>
      </c>
      <c r="H51" s="462">
        <v>0.30299999999999999</v>
      </c>
      <c r="I51" s="459">
        <v>0.30299999999999999</v>
      </c>
      <c r="J51" s="460">
        <v>0.30299999999999999</v>
      </c>
      <c r="K51" s="470" t="s">
        <v>289</v>
      </c>
    </row>
    <row r="52" spans="1:11" ht="14.4" customHeight="1" thickBot="1" x14ac:dyDescent="0.35">
      <c r="A52" s="481" t="s">
        <v>313</v>
      </c>
      <c r="B52" s="459">
        <v>32.196156766361</v>
      </c>
      <c r="C52" s="459">
        <v>19.152899999999999</v>
      </c>
      <c r="D52" s="460">
        <v>-13.043256766361001</v>
      </c>
      <c r="E52" s="461">
        <v>0.59488156114299995</v>
      </c>
      <c r="F52" s="459">
        <v>15.857749052456001</v>
      </c>
      <c r="G52" s="460">
        <v>13.214790877045999</v>
      </c>
      <c r="H52" s="462">
        <v>0.28804999999999997</v>
      </c>
      <c r="I52" s="459">
        <v>12.50005</v>
      </c>
      <c r="J52" s="460">
        <v>-0.71474087704599998</v>
      </c>
      <c r="K52" s="463">
        <v>0.78826130736699995</v>
      </c>
    </row>
    <row r="53" spans="1:11" ht="14.4" customHeight="1" thickBot="1" x14ac:dyDescent="0.35">
      <c r="A53" s="481" t="s">
        <v>314</v>
      </c>
      <c r="B53" s="459">
        <v>5.4911388426589998</v>
      </c>
      <c r="C53" s="459">
        <v>12.93811</v>
      </c>
      <c r="D53" s="460">
        <v>7.4469711573400001</v>
      </c>
      <c r="E53" s="461">
        <v>2.3561797234999999</v>
      </c>
      <c r="F53" s="459">
        <v>14.962542385589</v>
      </c>
      <c r="G53" s="460">
        <v>12.468785321324001</v>
      </c>
      <c r="H53" s="462">
        <v>0</v>
      </c>
      <c r="I53" s="459">
        <v>0.92686000000000002</v>
      </c>
      <c r="J53" s="460">
        <v>-11.541925321323999</v>
      </c>
      <c r="K53" s="463">
        <v>6.1945355014000003E-2</v>
      </c>
    </row>
    <row r="54" spans="1:11" ht="14.4" customHeight="1" thickBot="1" x14ac:dyDescent="0.35">
      <c r="A54" s="481" t="s">
        <v>315</v>
      </c>
      <c r="B54" s="459">
        <v>28.999999999999002</v>
      </c>
      <c r="C54" s="459">
        <v>24.41873</v>
      </c>
      <c r="D54" s="460">
        <v>-4.5812699999989999</v>
      </c>
      <c r="E54" s="461">
        <v>0.84202517241300001</v>
      </c>
      <c r="F54" s="459">
        <v>22.265042788209001</v>
      </c>
      <c r="G54" s="460">
        <v>18.554202323506999</v>
      </c>
      <c r="H54" s="462">
        <v>0.52949000000000002</v>
      </c>
      <c r="I54" s="459">
        <v>19.787009999999999</v>
      </c>
      <c r="J54" s="460">
        <v>1.232807676492</v>
      </c>
      <c r="K54" s="463">
        <v>0.888702985582</v>
      </c>
    </row>
    <row r="55" spans="1:11" ht="14.4" customHeight="1" thickBot="1" x14ac:dyDescent="0.35">
      <c r="A55" s="484" t="s">
        <v>46</v>
      </c>
      <c r="B55" s="464">
        <v>0</v>
      </c>
      <c r="C55" s="464">
        <v>53.603000000000002</v>
      </c>
      <c r="D55" s="465">
        <v>53.603000000000002</v>
      </c>
      <c r="E55" s="466" t="s">
        <v>266</v>
      </c>
      <c r="F55" s="464">
        <v>0</v>
      </c>
      <c r="G55" s="465">
        <v>0</v>
      </c>
      <c r="H55" s="467">
        <v>11.478</v>
      </c>
      <c r="I55" s="464">
        <v>54.625999999999998</v>
      </c>
      <c r="J55" s="465">
        <v>54.625999999999998</v>
      </c>
      <c r="K55" s="468" t="s">
        <v>266</v>
      </c>
    </row>
    <row r="56" spans="1:11" ht="14.4" customHeight="1" thickBot="1" x14ac:dyDescent="0.35">
      <c r="A56" s="480" t="s">
        <v>316</v>
      </c>
      <c r="B56" s="464">
        <v>0</v>
      </c>
      <c r="C56" s="464">
        <v>53.603000000000002</v>
      </c>
      <c r="D56" s="465">
        <v>53.603000000000002</v>
      </c>
      <c r="E56" s="466" t="s">
        <v>266</v>
      </c>
      <c r="F56" s="464">
        <v>0</v>
      </c>
      <c r="G56" s="465">
        <v>0</v>
      </c>
      <c r="H56" s="467">
        <v>11.478</v>
      </c>
      <c r="I56" s="464">
        <v>54.625999999999998</v>
      </c>
      <c r="J56" s="465">
        <v>54.625999999999998</v>
      </c>
      <c r="K56" s="468" t="s">
        <v>266</v>
      </c>
    </row>
    <row r="57" spans="1:11" ht="14.4" customHeight="1" thickBot="1" x14ac:dyDescent="0.35">
      <c r="A57" s="481" t="s">
        <v>317</v>
      </c>
      <c r="B57" s="459">
        <v>0</v>
      </c>
      <c r="C57" s="459">
        <v>40.804000000000002</v>
      </c>
      <c r="D57" s="460">
        <v>40.804000000000002</v>
      </c>
      <c r="E57" s="469" t="s">
        <v>266</v>
      </c>
      <c r="F57" s="459">
        <v>0</v>
      </c>
      <c r="G57" s="460">
        <v>0</v>
      </c>
      <c r="H57" s="462">
        <v>6.9480000000000004</v>
      </c>
      <c r="I57" s="459">
        <v>44.811</v>
      </c>
      <c r="J57" s="460">
        <v>44.811</v>
      </c>
      <c r="K57" s="470" t="s">
        <v>266</v>
      </c>
    </row>
    <row r="58" spans="1:11" ht="14.4" customHeight="1" thickBot="1" x14ac:dyDescent="0.35">
      <c r="A58" s="481" t="s">
        <v>318</v>
      </c>
      <c r="B58" s="459">
        <v>0</v>
      </c>
      <c r="C58" s="459">
        <v>12.798999999999999</v>
      </c>
      <c r="D58" s="460">
        <v>12.798999999999999</v>
      </c>
      <c r="E58" s="469" t="s">
        <v>266</v>
      </c>
      <c r="F58" s="459">
        <v>0</v>
      </c>
      <c r="G58" s="460">
        <v>0</v>
      </c>
      <c r="H58" s="462">
        <v>4.53</v>
      </c>
      <c r="I58" s="459">
        <v>9.8149999999999995</v>
      </c>
      <c r="J58" s="460">
        <v>9.8149999999999995</v>
      </c>
      <c r="K58" s="470" t="s">
        <v>266</v>
      </c>
    </row>
    <row r="59" spans="1:11" ht="14.4" customHeight="1" thickBot="1" x14ac:dyDescent="0.35">
      <c r="A59" s="479" t="s">
        <v>47</v>
      </c>
      <c r="B59" s="459">
        <v>1437.5446645393799</v>
      </c>
      <c r="C59" s="459">
        <v>861.88567999999998</v>
      </c>
      <c r="D59" s="460">
        <v>-575.65898453937905</v>
      </c>
      <c r="E59" s="461">
        <v>0.59955401822300003</v>
      </c>
      <c r="F59" s="459">
        <v>1014.44178937792</v>
      </c>
      <c r="G59" s="460">
        <v>845.36815781492999</v>
      </c>
      <c r="H59" s="462">
        <v>117.47394000000099</v>
      </c>
      <c r="I59" s="459">
        <v>811.44767000000104</v>
      </c>
      <c r="J59" s="460">
        <v>-33.920487814928002</v>
      </c>
      <c r="K59" s="463">
        <v>0.79989574413800002</v>
      </c>
    </row>
    <row r="60" spans="1:11" ht="14.4" customHeight="1" thickBot="1" x14ac:dyDescent="0.35">
      <c r="A60" s="480" t="s">
        <v>319</v>
      </c>
      <c r="B60" s="464">
        <v>25.984807377349998</v>
      </c>
      <c r="C60" s="464">
        <v>28.03922</v>
      </c>
      <c r="D60" s="465">
        <v>2.054412622649</v>
      </c>
      <c r="E60" s="471">
        <v>1.0790620685700001</v>
      </c>
      <c r="F60" s="464">
        <v>28.335724454775001</v>
      </c>
      <c r="G60" s="465">
        <v>23.613103712312999</v>
      </c>
      <c r="H60" s="467">
        <v>2.63462</v>
      </c>
      <c r="I60" s="464">
        <v>23.885339999999999</v>
      </c>
      <c r="J60" s="465">
        <v>0.272236287686</v>
      </c>
      <c r="K60" s="472">
        <v>0.84294086209499997</v>
      </c>
    </row>
    <row r="61" spans="1:11" ht="14.4" customHeight="1" thickBot="1" x14ac:dyDescent="0.35">
      <c r="A61" s="481" t="s">
        <v>320</v>
      </c>
      <c r="B61" s="459">
        <v>11.332258668326</v>
      </c>
      <c r="C61" s="459">
        <v>12.576000000000001</v>
      </c>
      <c r="D61" s="460">
        <v>1.2437413316729999</v>
      </c>
      <c r="E61" s="461">
        <v>1.1097522892889999</v>
      </c>
      <c r="F61" s="459">
        <v>11.857480128135</v>
      </c>
      <c r="G61" s="460">
        <v>9.8812334401120001</v>
      </c>
      <c r="H61" s="462">
        <v>1.0145</v>
      </c>
      <c r="I61" s="459">
        <v>11.630800000000001</v>
      </c>
      <c r="J61" s="460">
        <v>1.7495665598870001</v>
      </c>
      <c r="K61" s="463">
        <v>0.98088294260700004</v>
      </c>
    </row>
    <row r="62" spans="1:11" ht="14.4" customHeight="1" thickBot="1" x14ac:dyDescent="0.35">
      <c r="A62" s="481" t="s">
        <v>321</v>
      </c>
      <c r="B62" s="459">
        <v>14.652548709024</v>
      </c>
      <c r="C62" s="459">
        <v>15.46322</v>
      </c>
      <c r="D62" s="460">
        <v>0.81067129097500001</v>
      </c>
      <c r="E62" s="461">
        <v>1.055326298999</v>
      </c>
      <c r="F62" s="459">
        <v>16.478244326639999</v>
      </c>
      <c r="G62" s="460">
        <v>13.7318702722</v>
      </c>
      <c r="H62" s="462">
        <v>1.62012</v>
      </c>
      <c r="I62" s="459">
        <v>12.25454</v>
      </c>
      <c r="J62" s="460">
        <v>-1.4773302721999999</v>
      </c>
      <c r="K62" s="463">
        <v>0.74367995504100004</v>
      </c>
    </row>
    <row r="63" spans="1:11" ht="14.4" customHeight="1" thickBot="1" x14ac:dyDescent="0.35">
      <c r="A63" s="480" t="s">
        <v>322</v>
      </c>
      <c r="B63" s="464">
        <v>34</v>
      </c>
      <c r="C63" s="464">
        <v>3.78</v>
      </c>
      <c r="D63" s="465">
        <v>-30.22</v>
      </c>
      <c r="E63" s="471">
        <v>0.111176470588</v>
      </c>
      <c r="F63" s="464">
        <v>3.9752112676050002</v>
      </c>
      <c r="G63" s="465">
        <v>3.3126760563380002</v>
      </c>
      <c r="H63" s="467">
        <v>0.40500000000000003</v>
      </c>
      <c r="I63" s="464">
        <v>1.89</v>
      </c>
      <c r="J63" s="465">
        <v>-1.4226760563380001</v>
      </c>
      <c r="K63" s="472">
        <v>0.475446428571</v>
      </c>
    </row>
    <row r="64" spans="1:11" ht="14.4" customHeight="1" thickBot="1" x14ac:dyDescent="0.35">
      <c r="A64" s="481" t="s">
        <v>323</v>
      </c>
      <c r="B64" s="459">
        <v>4</v>
      </c>
      <c r="C64" s="459">
        <v>3.78</v>
      </c>
      <c r="D64" s="460">
        <v>-0.22</v>
      </c>
      <c r="E64" s="461">
        <v>0.94499999999899997</v>
      </c>
      <c r="F64" s="459">
        <v>3.9752112676050002</v>
      </c>
      <c r="G64" s="460">
        <v>3.3126760563380002</v>
      </c>
      <c r="H64" s="462">
        <v>0.40500000000000003</v>
      </c>
      <c r="I64" s="459">
        <v>1.89</v>
      </c>
      <c r="J64" s="460">
        <v>-1.4226760563380001</v>
      </c>
      <c r="K64" s="463">
        <v>0.475446428571</v>
      </c>
    </row>
    <row r="65" spans="1:11" ht="14.4" customHeight="1" thickBot="1" x14ac:dyDescent="0.35">
      <c r="A65" s="481" t="s">
        <v>324</v>
      </c>
      <c r="B65" s="459">
        <v>30</v>
      </c>
      <c r="C65" s="459">
        <v>0</v>
      </c>
      <c r="D65" s="460">
        <v>-30</v>
      </c>
      <c r="E65" s="461">
        <v>0</v>
      </c>
      <c r="F65" s="459">
        <v>0</v>
      </c>
      <c r="G65" s="460">
        <v>0</v>
      </c>
      <c r="H65" s="462">
        <v>0</v>
      </c>
      <c r="I65" s="459">
        <v>0</v>
      </c>
      <c r="J65" s="460">
        <v>0</v>
      </c>
      <c r="K65" s="463">
        <v>10</v>
      </c>
    </row>
    <row r="66" spans="1:11" ht="14.4" customHeight="1" thickBot="1" x14ac:dyDescent="0.35">
      <c r="A66" s="480" t="s">
        <v>325</v>
      </c>
      <c r="B66" s="464">
        <v>232.55469537465601</v>
      </c>
      <c r="C66" s="464">
        <v>217.81702000000001</v>
      </c>
      <c r="D66" s="465">
        <v>-14.737675374656</v>
      </c>
      <c r="E66" s="471">
        <v>0.93662705734200002</v>
      </c>
      <c r="F66" s="464">
        <v>240.232642290999</v>
      </c>
      <c r="G66" s="465">
        <v>200.193868575832</v>
      </c>
      <c r="H66" s="467">
        <v>18.627859999999998</v>
      </c>
      <c r="I66" s="464">
        <v>184.97742</v>
      </c>
      <c r="J66" s="465">
        <v>-15.216448575831</v>
      </c>
      <c r="K66" s="472">
        <v>0.769992862901</v>
      </c>
    </row>
    <row r="67" spans="1:11" ht="14.4" customHeight="1" thickBot="1" x14ac:dyDescent="0.35">
      <c r="A67" s="481" t="s">
        <v>326</v>
      </c>
      <c r="B67" s="459">
        <v>164</v>
      </c>
      <c r="C67" s="459">
        <v>157.00091</v>
      </c>
      <c r="D67" s="460">
        <v>-6.9990899999999998</v>
      </c>
      <c r="E67" s="461">
        <v>0.95732262195100004</v>
      </c>
      <c r="F67" s="459">
        <v>178.63347763626999</v>
      </c>
      <c r="G67" s="460">
        <v>148.86123136355801</v>
      </c>
      <c r="H67" s="462">
        <v>13.89343</v>
      </c>
      <c r="I67" s="459">
        <v>136.05829</v>
      </c>
      <c r="J67" s="460">
        <v>-12.802941363557</v>
      </c>
      <c r="K67" s="463">
        <v>0.76166176575800004</v>
      </c>
    </row>
    <row r="68" spans="1:11" ht="14.4" customHeight="1" thickBot="1" x14ac:dyDescent="0.35">
      <c r="A68" s="481" t="s">
        <v>327</v>
      </c>
      <c r="B68" s="459">
        <v>8.1973369759000006E-2</v>
      </c>
      <c r="C68" s="459">
        <v>0</v>
      </c>
      <c r="D68" s="460">
        <v>-8.1973369759000006E-2</v>
      </c>
      <c r="E68" s="461">
        <v>0</v>
      </c>
      <c r="F68" s="459">
        <v>0</v>
      </c>
      <c r="G68" s="460">
        <v>0</v>
      </c>
      <c r="H68" s="462">
        <v>0</v>
      </c>
      <c r="I68" s="459">
        <v>0</v>
      </c>
      <c r="J68" s="460">
        <v>0</v>
      </c>
      <c r="K68" s="463">
        <v>10</v>
      </c>
    </row>
    <row r="69" spans="1:11" ht="14.4" customHeight="1" thickBot="1" x14ac:dyDescent="0.35">
      <c r="A69" s="481" t="s">
        <v>328</v>
      </c>
      <c r="B69" s="459">
        <v>68.472722004895999</v>
      </c>
      <c r="C69" s="459">
        <v>60.816110000000002</v>
      </c>
      <c r="D69" s="460">
        <v>-7.656612004896</v>
      </c>
      <c r="E69" s="461">
        <v>0.88818011347100001</v>
      </c>
      <c r="F69" s="459">
        <v>61.599164654728</v>
      </c>
      <c r="G69" s="460">
        <v>51.332637212274001</v>
      </c>
      <c r="H69" s="462">
        <v>4.7344299999999997</v>
      </c>
      <c r="I69" s="459">
        <v>48.919130000000003</v>
      </c>
      <c r="J69" s="460">
        <v>-2.4135072122739998</v>
      </c>
      <c r="K69" s="463">
        <v>0.79415249012199995</v>
      </c>
    </row>
    <row r="70" spans="1:11" ht="14.4" customHeight="1" thickBot="1" x14ac:dyDescent="0.35">
      <c r="A70" s="480" t="s">
        <v>329</v>
      </c>
      <c r="B70" s="464">
        <v>795.005161787372</v>
      </c>
      <c r="C70" s="464">
        <v>511.52429000000001</v>
      </c>
      <c r="D70" s="465">
        <v>-283.480871787372</v>
      </c>
      <c r="E70" s="471">
        <v>0.64342260225000003</v>
      </c>
      <c r="F70" s="464">
        <v>451.898211364536</v>
      </c>
      <c r="G70" s="465">
        <v>376.58184280377998</v>
      </c>
      <c r="H70" s="467">
        <v>95.434460000000001</v>
      </c>
      <c r="I70" s="464">
        <v>500.05158000000102</v>
      </c>
      <c r="J70" s="465">
        <v>123.469737196221</v>
      </c>
      <c r="K70" s="472">
        <v>1.1065579978510001</v>
      </c>
    </row>
    <row r="71" spans="1:11" ht="14.4" customHeight="1" thickBot="1" x14ac:dyDescent="0.35">
      <c r="A71" s="481" t="s">
        <v>330</v>
      </c>
      <c r="B71" s="459">
        <v>14.594999999999001</v>
      </c>
      <c r="C71" s="459">
        <v>14.595000000000001</v>
      </c>
      <c r="D71" s="460">
        <v>6.2172489379008804E-14</v>
      </c>
      <c r="E71" s="461">
        <v>1</v>
      </c>
      <c r="F71" s="459">
        <v>0</v>
      </c>
      <c r="G71" s="460">
        <v>0</v>
      </c>
      <c r="H71" s="462">
        <v>0</v>
      </c>
      <c r="I71" s="459">
        <v>0</v>
      </c>
      <c r="J71" s="460">
        <v>0</v>
      </c>
      <c r="K71" s="470" t="s">
        <v>266</v>
      </c>
    </row>
    <row r="72" spans="1:11" ht="14.4" customHeight="1" thickBot="1" x14ac:dyDescent="0.35">
      <c r="A72" s="481" t="s">
        <v>331</v>
      </c>
      <c r="B72" s="459">
        <v>387.19324498453199</v>
      </c>
      <c r="C72" s="459">
        <v>256.26639</v>
      </c>
      <c r="D72" s="460">
        <v>-130.92685498453301</v>
      </c>
      <c r="E72" s="461">
        <v>0.66185656211499999</v>
      </c>
      <c r="F72" s="459">
        <v>187.675452262703</v>
      </c>
      <c r="G72" s="460">
        <v>156.39621021891901</v>
      </c>
      <c r="H72" s="462">
        <v>10.89</v>
      </c>
      <c r="I72" s="459">
        <v>158.12711999999999</v>
      </c>
      <c r="J72" s="460">
        <v>1.73090978108</v>
      </c>
      <c r="K72" s="463">
        <v>0.84255622189000001</v>
      </c>
    </row>
    <row r="73" spans="1:11" ht="14.4" customHeight="1" thickBot="1" x14ac:dyDescent="0.35">
      <c r="A73" s="481" t="s">
        <v>332</v>
      </c>
      <c r="B73" s="459">
        <v>343.16386713726899</v>
      </c>
      <c r="C73" s="459">
        <v>212.6979</v>
      </c>
      <c r="D73" s="460">
        <v>-130.46596713726899</v>
      </c>
      <c r="E73" s="461">
        <v>0.61981438131599997</v>
      </c>
      <c r="F73" s="459">
        <v>232.71182493735699</v>
      </c>
      <c r="G73" s="460">
        <v>193.92652078113099</v>
      </c>
      <c r="H73" s="462">
        <v>83.370459999999994</v>
      </c>
      <c r="I73" s="459">
        <v>325.781260000001</v>
      </c>
      <c r="J73" s="460">
        <v>131.85473921886901</v>
      </c>
      <c r="K73" s="463">
        <v>1.399934275311</v>
      </c>
    </row>
    <row r="74" spans="1:11" ht="14.4" customHeight="1" thickBot="1" x14ac:dyDescent="0.35">
      <c r="A74" s="481" t="s">
        <v>333</v>
      </c>
      <c r="B74" s="459">
        <v>50.053049665570001</v>
      </c>
      <c r="C74" s="459">
        <v>27.965</v>
      </c>
      <c r="D74" s="460">
        <v>-22.088049665570001</v>
      </c>
      <c r="E74" s="461">
        <v>0.55870721538099999</v>
      </c>
      <c r="F74" s="459">
        <v>31.510934164475</v>
      </c>
      <c r="G74" s="460">
        <v>26.259111803728999</v>
      </c>
      <c r="H74" s="462">
        <v>1.1739999999999999</v>
      </c>
      <c r="I74" s="459">
        <v>16.1432</v>
      </c>
      <c r="J74" s="460">
        <v>-10.115911803729</v>
      </c>
      <c r="K74" s="463">
        <v>0.51230471035000003</v>
      </c>
    </row>
    <row r="75" spans="1:11" ht="14.4" customHeight="1" thickBot="1" x14ac:dyDescent="0.35">
      <c r="A75" s="480" t="s">
        <v>334</v>
      </c>
      <c r="B75" s="464">
        <v>350</v>
      </c>
      <c r="C75" s="464">
        <v>100.72515</v>
      </c>
      <c r="D75" s="465">
        <v>-249.27484999999999</v>
      </c>
      <c r="E75" s="471">
        <v>0.28778614285699999</v>
      </c>
      <c r="F75" s="464">
        <v>290</v>
      </c>
      <c r="G75" s="465">
        <v>241.666666666667</v>
      </c>
      <c r="H75" s="467">
        <v>0.372</v>
      </c>
      <c r="I75" s="464">
        <v>100.64333000000001</v>
      </c>
      <c r="J75" s="465">
        <v>-141.02333666666701</v>
      </c>
      <c r="K75" s="472">
        <v>0.34704596551700001</v>
      </c>
    </row>
    <row r="76" spans="1:11" ht="14.4" customHeight="1" thickBot="1" x14ac:dyDescent="0.35">
      <c r="A76" s="481" t="s">
        <v>335</v>
      </c>
      <c r="B76" s="459">
        <v>0</v>
      </c>
      <c r="C76" s="459">
        <v>0.471999999999</v>
      </c>
      <c r="D76" s="460">
        <v>0.471999999999</v>
      </c>
      <c r="E76" s="469" t="s">
        <v>289</v>
      </c>
      <c r="F76" s="459">
        <v>0</v>
      </c>
      <c r="G76" s="460">
        <v>0</v>
      </c>
      <c r="H76" s="462">
        <v>0</v>
      </c>
      <c r="I76" s="459">
        <v>0</v>
      </c>
      <c r="J76" s="460">
        <v>0</v>
      </c>
      <c r="K76" s="463">
        <v>10</v>
      </c>
    </row>
    <row r="77" spans="1:11" ht="14.4" customHeight="1" thickBot="1" x14ac:dyDescent="0.35">
      <c r="A77" s="481" t="s">
        <v>336</v>
      </c>
      <c r="B77" s="459">
        <v>90</v>
      </c>
      <c r="C77" s="459">
        <v>25.341470000000001</v>
      </c>
      <c r="D77" s="460">
        <v>-64.658529999999999</v>
      </c>
      <c r="E77" s="461">
        <v>0.281571888888</v>
      </c>
      <c r="F77" s="459">
        <v>80</v>
      </c>
      <c r="G77" s="460">
        <v>66.666666666666003</v>
      </c>
      <c r="H77" s="462">
        <v>0.372</v>
      </c>
      <c r="I77" s="459">
        <v>68.639430000000004</v>
      </c>
      <c r="J77" s="460">
        <v>1.9727633333329999</v>
      </c>
      <c r="K77" s="463">
        <v>0.85799287499999999</v>
      </c>
    </row>
    <row r="78" spans="1:11" ht="14.4" customHeight="1" thickBot="1" x14ac:dyDescent="0.35">
      <c r="A78" s="481" t="s">
        <v>337</v>
      </c>
      <c r="B78" s="459">
        <v>260</v>
      </c>
      <c r="C78" s="459">
        <v>74.911680000000004</v>
      </c>
      <c r="D78" s="460">
        <v>-185.08832000000001</v>
      </c>
      <c r="E78" s="461">
        <v>0.28812184615300002</v>
      </c>
      <c r="F78" s="459">
        <v>210</v>
      </c>
      <c r="G78" s="460">
        <v>175</v>
      </c>
      <c r="H78" s="462">
        <v>0</v>
      </c>
      <c r="I78" s="459">
        <v>32.003900000000002</v>
      </c>
      <c r="J78" s="460">
        <v>-142.99610000000001</v>
      </c>
      <c r="K78" s="463">
        <v>0.15239952380899999</v>
      </c>
    </row>
    <row r="79" spans="1:11" ht="14.4" customHeight="1" thickBot="1" x14ac:dyDescent="0.35">
      <c r="A79" s="478" t="s">
        <v>48</v>
      </c>
      <c r="B79" s="459">
        <v>16753</v>
      </c>
      <c r="C79" s="459">
        <v>19020.442159999999</v>
      </c>
      <c r="D79" s="460">
        <v>2267.4421600000001</v>
      </c>
      <c r="E79" s="461">
        <v>1.135345440219</v>
      </c>
      <c r="F79" s="459">
        <v>18289.308356919399</v>
      </c>
      <c r="G79" s="460">
        <v>15241.0902974328</v>
      </c>
      <c r="H79" s="462">
        <v>1641.3921800000101</v>
      </c>
      <c r="I79" s="459">
        <v>16701.81783</v>
      </c>
      <c r="J79" s="460">
        <v>1460.7275325672099</v>
      </c>
      <c r="K79" s="463">
        <v>0.91320117218499997</v>
      </c>
    </row>
    <row r="80" spans="1:11" ht="14.4" customHeight="1" thickBot="1" x14ac:dyDescent="0.35">
      <c r="A80" s="484" t="s">
        <v>338</v>
      </c>
      <c r="B80" s="464">
        <v>12334</v>
      </c>
      <c r="C80" s="464">
        <v>14013.611000000001</v>
      </c>
      <c r="D80" s="465">
        <v>1679.6109999999901</v>
      </c>
      <c r="E80" s="471">
        <v>1.136177314739</v>
      </c>
      <c r="F80" s="464">
        <v>13467.1083569194</v>
      </c>
      <c r="G80" s="465">
        <v>11222.5902974328</v>
      </c>
      <c r="H80" s="467">
        <v>1208.5220000000099</v>
      </c>
      <c r="I80" s="464">
        <v>12293.203</v>
      </c>
      <c r="J80" s="465">
        <v>1070.6127025671999</v>
      </c>
      <c r="K80" s="472">
        <v>0.91283166914400005</v>
      </c>
    </row>
    <row r="81" spans="1:11" ht="14.4" customHeight="1" thickBot="1" x14ac:dyDescent="0.35">
      <c r="A81" s="480" t="s">
        <v>339</v>
      </c>
      <c r="B81" s="464">
        <v>12275</v>
      </c>
      <c r="C81" s="464">
        <v>13856.204</v>
      </c>
      <c r="D81" s="465">
        <v>1581.2039999999899</v>
      </c>
      <c r="E81" s="471">
        <v>1.128814989816</v>
      </c>
      <c r="F81" s="464">
        <v>13395</v>
      </c>
      <c r="G81" s="465">
        <v>11162.5</v>
      </c>
      <c r="H81" s="467">
        <v>1201.34500000001</v>
      </c>
      <c r="I81" s="464">
        <v>12188.206</v>
      </c>
      <c r="J81" s="465">
        <v>1025.7060000000499</v>
      </c>
      <c r="K81" s="472">
        <v>0.90990712952499997</v>
      </c>
    </row>
    <row r="82" spans="1:11" ht="14.4" customHeight="1" thickBot="1" x14ac:dyDescent="0.35">
      <c r="A82" s="481" t="s">
        <v>340</v>
      </c>
      <c r="B82" s="459">
        <v>12275</v>
      </c>
      <c r="C82" s="459">
        <v>13856.204</v>
      </c>
      <c r="D82" s="460">
        <v>1581.2039999999899</v>
      </c>
      <c r="E82" s="461">
        <v>1.128814989816</v>
      </c>
      <c r="F82" s="459">
        <v>13395</v>
      </c>
      <c r="G82" s="460">
        <v>11162.5</v>
      </c>
      <c r="H82" s="462">
        <v>1201.34500000001</v>
      </c>
      <c r="I82" s="459">
        <v>12188.206</v>
      </c>
      <c r="J82" s="460">
        <v>1025.7060000000499</v>
      </c>
      <c r="K82" s="463">
        <v>0.90990712952499997</v>
      </c>
    </row>
    <row r="83" spans="1:11" ht="14.4" customHeight="1" thickBot="1" x14ac:dyDescent="0.35">
      <c r="A83" s="480" t="s">
        <v>341</v>
      </c>
      <c r="B83" s="464">
        <v>25</v>
      </c>
      <c r="C83" s="464">
        <v>40</v>
      </c>
      <c r="D83" s="465">
        <v>15</v>
      </c>
      <c r="E83" s="471">
        <v>1.6</v>
      </c>
      <c r="F83" s="464">
        <v>40.185356919417003</v>
      </c>
      <c r="G83" s="465">
        <v>33.487797432847003</v>
      </c>
      <c r="H83" s="467">
        <v>0</v>
      </c>
      <c r="I83" s="464">
        <v>10.199999999999999</v>
      </c>
      <c r="J83" s="465">
        <v>-23.287797432847</v>
      </c>
      <c r="K83" s="472">
        <v>0.25382380005799998</v>
      </c>
    </row>
    <row r="84" spans="1:11" ht="14.4" customHeight="1" thickBot="1" x14ac:dyDescent="0.35">
      <c r="A84" s="481" t="s">
        <v>342</v>
      </c>
      <c r="B84" s="459">
        <v>25</v>
      </c>
      <c r="C84" s="459">
        <v>40</v>
      </c>
      <c r="D84" s="460">
        <v>15</v>
      </c>
      <c r="E84" s="461">
        <v>1.6</v>
      </c>
      <c r="F84" s="459">
        <v>40.185356919417003</v>
      </c>
      <c r="G84" s="460">
        <v>33.487797432847003</v>
      </c>
      <c r="H84" s="462">
        <v>0</v>
      </c>
      <c r="I84" s="459">
        <v>10.199999999999999</v>
      </c>
      <c r="J84" s="460">
        <v>-23.287797432847</v>
      </c>
      <c r="K84" s="463">
        <v>0.25382380005799998</v>
      </c>
    </row>
    <row r="85" spans="1:11" ht="14.4" customHeight="1" thickBot="1" x14ac:dyDescent="0.35">
      <c r="A85" s="480" t="s">
        <v>343</v>
      </c>
      <c r="B85" s="464">
        <v>34</v>
      </c>
      <c r="C85" s="464">
        <v>72.656999999999996</v>
      </c>
      <c r="D85" s="465">
        <v>38.656999999999996</v>
      </c>
      <c r="E85" s="471">
        <v>2.1369705882350001</v>
      </c>
      <c r="F85" s="464">
        <v>31.922999999999998</v>
      </c>
      <c r="G85" s="465">
        <v>26.602499999999999</v>
      </c>
      <c r="H85" s="467">
        <v>6.4269999999999996</v>
      </c>
      <c r="I85" s="464">
        <v>35.546999999999997</v>
      </c>
      <c r="J85" s="465">
        <v>8.9444999999999997</v>
      </c>
      <c r="K85" s="472">
        <v>1.113523165116</v>
      </c>
    </row>
    <row r="86" spans="1:11" ht="14.4" customHeight="1" thickBot="1" x14ac:dyDescent="0.35">
      <c r="A86" s="481" t="s">
        <v>344</v>
      </c>
      <c r="B86" s="459">
        <v>34</v>
      </c>
      <c r="C86" s="459">
        <v>72.656999999999996</v>
      </c>
      <c r="D86" s="460">
        <v>38.656999999999996</v>
      </c>
      <c r="E86" s="461">
        <v>2.1369705882350001</v>
      </c>
      <c r="F86" s="459">
        <v>31.922999999999998</v>
      </c>
      <c r="G86" s="460">
        <v>26.602499999999999</v>
      </c>
      <c r="H86" s="462">
        <v>6.4269999999999996</v>
      </c>
      <c r="I86" s="459">
        <v>35.546999999999997</v>
      </c>
      <c r="J86" s="460">
        <v>8.9444999999999997</v>
      </c>
      <c r="K86" s="463">
        <v>1.113523165116</v>
      </c>
    </row>
    <row r="87" spans="1:11" ht="14.4" customHeight="1" thickBot="1" x14ac:dyDescent="0.35">
      <c r="A87" s="483" t="s">
        <v>345</v>
      </c>
      <c r="B87" s="459">
        <v>0</v>
      </c>
      <c r="C87" s="459">
        <v>44.75</v>
      </c>
      <c r="D87" s="460">
        <v>44.75</v>
      </c>
      <c r="E87" s="469" t="s">
        <v>289</v>
      </c>
      <c r="F87" s="459">
        <v>0</v>
      </c>
      <c r="G87" s="460">
        <v>0</v>
      </c>
      <c r="H87" s="462">
        <v>0.75</v>
      </c>
      <c r="I87" s="459">
        <v>59.25</v>
      </c>
      <c r="J87" s="460">
        <v>59.25</v>
      </c>
      <c r="K87" s="470" t="s">
        <v>266</v>
      </c>
    </row>
    <row r="88" spans="1:11" ht="14.4" customHeight="1" thickBot="1" x14ac:dyDescent="0.35">
      <c r="A88" s="481" t="s">
        <v>346</v>
      </c>
      <c r="B88" s="459">
        <v>0</v>
      </c>
      <c r="C88" s="459">
        <v>44.75</v>
      </c>
      <c r="D88" s="460">
        <v>44.75</v>
      </c>
      <c r="E88" s="469" t="s">
        <v>289</v>
      </c>
      <c r="F88" s="459">
        <v>0</v>
      </c>
      <c r="G88" s="460">
        <v>0</v>
      </c>
      <c r="H88" s="462">
        <v>0.75</v>
      </c>
      <c r="I88" s="459">
        <v>59.25</v>
      </c>
      <c r="J88" s="460">
        <v>59.25</v>
      </c>
      <c r="K88" s="470" t="s">
        <v>266</v>
      </c>
    </row>
    <row r="89" spans="1:11" ht="14.4" customHeight="1" thickBot="1" x14ac:dyDescent="0.35">
      <c r="A89" s="479" t="s">
        <v>347</v>
      </c>
      <c r="B89" s="459">
        <v>4172.99999999999</v>
      </c>
      <c r="C89" s="459">
        <v>4728.2540499999996</v>
      </c>
      <c r="D89" s="460">
        <v>555.25405000000501</v>
      </c>
      <c r="E89" s="461">
        <v>1.1330587227410001</v>
      </c>
      <c r="F89" s="459">
        <v>4554.3</v>
      </c>
      <c r="G89" s="460">
        <v>3795.25</v>
      </c>
      <c r="H89" s="462">
        <v>408.71289000000201</v>
      </c>
      <c r="I89" s="459">
        <v>4164.1397500000103</v>
      </c>
      <c r="J89" s="460">
        <v>368.88975000000801</v>
      </c>
      <c r="K89" s="463">
        <v>0.91433145598599996</v>
      </c>
    </row>
    <row r="90" spans="1:11" ht="14.4" customHeight="1" thickBot="1" x14ac:dyDescent="0.35">
      <c r="A90" s="480" t="s">
        <v>348</v>
      </c>
      <c r="B90" s="464">
        <v>1105</v>
      </c>
      <c r="C90" s="464">
        <v>1251.59051</v>
      </c>
      <c r="D90" s="465">
        <v>146.590510000005</v>
      </c>
      <c r="E90" s="471">
        <v>1.132661095022</v>
      </c>
      <c r="F90" s="464">
        <v>1205.55</v>
      </c>
      <c r="G90" s="465">
        <v>1004.625</v>
      </c>
      <c r="H90" s="467">
        <v>108.189140000001</v>
      </c>
      <c r="I90" s="464">
        <v>1102.27577</v>
      </c>
      <c r="J90" s="465">
        <v>97.650769999999</v>
      </c>
      <c r="K90" s="472">
        <v>0.91433434531900004</v>
      </c>
    </row>
    <row r="91" spans="1:11" ht="14.4" customHeight="1" thickBot="1" x14ac:dyDescent="0.35">
      <c r="A91" s="481" t="s">
        <v>349</v>
      </c>
      <c r="B91" s="459">
        <v>1105</v>
      </c>
      <c r="C91" s="459">
        <v>1251.59051</v>
      </c>
      <c r="D91" s="460">
        <v>146.590510000005</v>
      </c>
      <c r="E91" s="461">
        <v>1.132661095022</v>
      </c>
      <c r="F91" s="459">
        <v>1205.55</v>
      </c>
      <c r="G91" s="460">
        <v>1004.625</v>
      </c>
      <c r="H91" s="462">
        <v>108.189140000001</v>
      </c>
      <c r="I91" s="459">
        <v>1102.27577</v>
      </c>
      <c r="J91" s="460">
        <v>97.650769999999</v>
      </c>
      <c r="K91" s="463">
        <v>0.91433434531900004</v>
      </c>
    </row>
    <row r="92" spans="1:11" ht="14.4" customHeight="1" thickBot="1" x14ac:dyDescent="0.35">
      <c r="A92" s="480" t="s">
        <v>350</v>
      </c>
      <c r="B92" s="464">
        <v>3068</v>
      </c>
      <c r="C92" s="464">
        <v>3476.66354</v>
      </c>
      <c r="D92" s="465">
        <v>408.66354000000001</v>
      </c>
      <c r="E92" s="471">
        <v>1.133201936114</v>
      </c>
      <c r="F92" s="464">
        <v>3348.75</v>
      </c>
      <c r="G92" s="465">
        <v>2790.625</v>
      </c>
      <c r="H92" s="467">
        <v>300.523750000002</v>
      </c>
      <c r="I92" s="464">
        <v>3061.8639800000001</v>
      </c>
      <c r="J92" s="465">
        <v>271.23898000000901</v>
      </c>
      <c r="K92" s="472">
        <v>0.91433041582600005</v>
      </c>
    </row>
    <row r="93" spans="1:11" ht="14.4" customHeight="1" thickBot="1" x14ac:dyDescent="0.35">
      <c r="A93" s="481" t="s">
        <v>351</v>
      </c>
      <c r="B93" s="459">
        <v>3068</v>
      </c>
      <c r="C93" s="459">
        <v>3476.66354</v>
      </c>
      <c r="D93" s="460">
        <v>408.66354000000001</v>
      </c>
      <c r="E93" s="461">
        <v>1.133201936114</v>
      </c>
      <c r="F93" s="459">
        <v>3348.75</v>
      </c>
      <c r="G93" s="460">
        <v>2790.625</v>
      </c>
      <c r="H93" s="462">
        <v>300.523750000002</v>
      </c>
      <c r="I93" s="459">
        <v>3061.8639800000001</v>
      </c>
      <c r="J93" s="460">
        <v>271.23898000000901</v>
      </c>
      <c r="K93" s="463">
        <v>0.91433041582600005</v>
      </c>
    </row>
    <row r="94" spans="1:11" ht="14.4" customHeight="1" thickBot="1" x14ac:dyDescent="0.35">
      <c r="A94" s="479" t="s">
        <v>352</v>
      </c>
      <c r="B94" s="459">
        <v>246</v>
      </c>
      <c r="C94" s="459">
        <v>278.57711</v>
      </c>
      <c r="D94" s="460">
        <v>32.577109999999003</v>
      </c>
      <c r="E94" s="461">
        <v>1.132427276422</v>
      </c>
      <c r="F94" s="459">
        <v>267.900000000001</v>
      </c>
      <c r="G94" s="460">
        <v>223.25000000000099</v>
      </c>
      <c r="H94" s="462">
        <v>24.15729</v>
      </c>
      <c r="I94" s="459">
        <v>244.47507999999999</v>
      </c>
      <c r="J94" s="460">
        <v>21.225079999999</v>
      </c>
      <c r="K94" s="463">
        <v>0.91256095558000005</v>
      </c>
    </row>
    <row r="95" spans="1:11" ht="14.4" customHeight="1" thickBot="1" x14ac:dyDescent="0.35">
      <c r="A95" s="480" t="s">
        <v>353</v>
      </c>
      <c r="B95" s="464">
        <v>246</v>
      </c>
      <c r="C95" s="464">
        <v>278.57711</v>
      </c>
      <c r="D95" s="465">
        <v>32.577109999999003</v>
      </c>
      <c r="E95" s="471">
        <v>1.132427276422</v>
      </c>
      <c r="F95" s="464">
        <v>267.900000000001</v>
      </c>
      <c r="G95" s="465">
        <v>223.25000000000099</v>
      </c>
      <c r="H95" s="467">
        <v>24.15729</v>
      </c>
      <c r="I95" s="464">
        <v>244.47507999999999</v>
      </c>
      <c r="J95" s="465">
        <v>21.225079999999</v>
      </c>
      <c r="K95" s="472">
        <v>0.91256095558000005</v>
      </c>
    </row>
    <row r="96" spans="1:11" ht="14.4" customHeight="1" thickBot="1" x14ac:dyDescent="0.35">
      <c r="A96" s="481" t="s">
        <v>354</v>
      </c>
      <c r="B96" s="459">
        <v>246</v>
      </c>
      <c r="C96" s="459">
        <v>278.57711</v>
      </c>
      <c r="D96" s="460">
        <v>32.577109999999003</v>
      </c>
      <c r="E96" s="461">
        <v>1.132427276422</v>
      </c>
      <c r="F96" s="459">
        <v>267.900000000001</v>
      </c>
      <c r="G96" s="460">
        <v>223.25000000000099</v>
      </c>
      <c r="H96" s="462">
        <v>24.15729</v>
      </c>
      <c r="I96" s="459">
        <v>244.47507999999999</v>
      </c>
      <c r="J96" s="460">
        <v>21.225079999999</v>
      </c>
      <c r="K96" s="463">
        <v>0.91256095558000005</v>
      </c>
    </row>
    <row r="97" spans="1:11" ht="14.4" customHeight="1" thickBot="1" x14ac:dyDescent="0.35">
      <c r="A97" s="478" t="s">
        <v>355</v>
      </c>
      <c r="B97" s="459">
        <v>23.222906097414</v>
      </c>
      <c r="C97" s="459">
        <v>85.788539999999998</v>
      </c>
      <c r="D97" s="460">
        <v>62.565633902584999</v>
      </c>
      <c r="E97" s="461">
        <v>3.6941345600819999</v>
      </c>
      <c r="F97" s="459">
        <v>23.596035865973999</v>
      </c>
      <c r="G97" s="460">
        <v>19.663363221645</v>
      </c>
      <c r="H97" s="462">
        <v>10.477</v>
      </c>
      <c r="I97" s="459">
        <v>80.095249999999993</v>
      </c>
      <c r="J97" s="460">
        <v>60.431886778353999</v>
      </c>
      <c r="K97" s="463">
        <v>3.394436695</v>
      </c>
    </row>
    <row r="98" spans="1:11" ht="14.4" customHeight="1" thickBot="1" x14ac:dyDescent="0.35">
      <c r="A98" s="479" t="s">
        <v>356</v>
      </c>
      <c r="B98" s="459">
        <v>23.222906097414</v>
      </c>
      <c r="C98" s="459">
        <v>85.788539999999998</v>
      </c>
      <c r="D98" s="460">
        <v>62.565633902584999</v>
      </c>
      <c r="E98" s="461">
        <v>3.6941345600819999</v>
      </c>
      <c r="F98" s="459">
        <v>23.596035865973999</v>
      </c>
      <c r="G98" s="460">
        <v>19.663363221645</v>
      </c>
      <c r="H98" s="462">
        <v>10.477</v>
      </c>
      <c r="I98" s="459">
        <v>80.095249999999993</v>
      </c>
      <c r="J98" s="460">
        <v>60.431886778353999</v>
      </c>
      <c r="K98" s="463">
        <v>3.394436695</v>
      </c>
    </row>
    <row r="99" spans="1:11" ht="14.4" customHeight="1" thickBot="1" x14ac:dyDescent="0.35">
      <c r="A99" s="480" t="s">
        <v>357</v>
      </c>
      <c r="B99" s="464">
        <v>0</v>
      </c>
      <c r="C99" s="464">
        <v>65.288539999999998</v>
      </c>
      <c r="D99" s="465">
        <v>65.288539999999998</v>
      </c>
      <c r="E99" s="466" t="s">
        <v>266</v>
      </c>
      <c r="F99" s="464">
        <v>0</v>
      </c>
      <c r="G99" s="465">
        <v>0</v>
      </c>
      <c r="H99" s="467">
        <v>10.65</v>
      </c>
      <c r="I99" s="464">
        <v>64.095249999999993</v>
      </c>
      <c r="J99" s="465">
        <v>64.095249999999993</v>
      </c>
      <c r="K99" s="468" t="s">
        <v>266</v>
      </c>
    </row>
    <row r="100" spans="1:11" ht="14.4" customHeight="1" thickBot="1" x14ac:dyDescent="0.35">
      <c r="A100" s="481" t="s">
        <v>358</v>
      </c>
      <c r="B100" s="459">
        <v>0</v>
      </c>
      <c r="C100" s="459">
        <v>0.46116000000000001</v>
      </c>
      <c r="D100" s="460">
        <v>0.46116000000000001</v>
      </c>
      <c r="E100" s="469" t="s">
        <v>266</v>
      </c>
      <c r="F100" s="459">
        <v>0</v>
      </c>
      <c r="G100" s="460">
        <v>0</v>
      </c>
      <c r="H100" s="462">
        <v>0</v>
      </c>
      <c r="I100" s="459">
        <v>0.59924999999999995</v>
      </c>
      <c r="J100" s="460">
        <v>0.59924999999999995</v>
      </c>
      <c r="K100" s="470" t="s">
        <v>266</v>
      </c>
    </row>
    <row r="101" spans="1:11" ht="14.4" customHeight="1" thickBot="1" x14ac:dyDescent="0.35">
      <c r="A101" s="481" t="s">
        <v>359</v>
      </c>
      <c r="B101" s="459">
        <v>0</v>
      </c>
      <c r="C101" s="459">
        <v>-2.65</v>
      </c>
      <c r="D101" s="460">
        <v>-2.65</v>
      </c>
      <c r="E101" s="469" t="s">
        <v>289</v>
      </c>
      <c r="F101" s="459">
        <v>0</v>
      </c>
      <c r="G101" s="460">
        <v>0</v>
      </c>
      <c r="H101" s="462">
        <v>0</v>
      </c>
      <c r="I101" s="459">
        <v>2.25</v>
      </c>
      <c r="J101" s="460">
        <v>2.25</v>
      </c>
      <c r="K101" s="470" t="s">
        <v>266</v>
      </c>
    </row>
    <row r="102" spans="1:11" ht="14.4" customHeight="1" thickBot="1" x14ac:dyDescent="0.35">
      <c r="A102" s="481" t="s">
        <v>360</v>
      </c>
      <c r="B102" s="459">
        <v>0</v>
      </c>
      <c r="C102" s="459">
        <v>67.477379999999997</v>
      </c>
      <c r="D102" s="460">
        <v>67.477379999999997</v>
      </c>
      <c r="E102" s="469" t="s">
        <v>266</v>
      </c>
      <c r="F102" s="459">
        <v>0</v>
      </c>
      <c r="G102" s="460">
        <v>0</v>
      </c>
      <c r="H102" s="462">
        <v>10.65</v>
      </c>
      <c r="I102" s="459">
        <v>60.915999999999997</v>
      </c>
      <c r="J102" s="460">
        <v>60.915999999999997</v>
      </c>
      <c r="K102" s="470" t="s">
        <v>266</v>
      </c>
    </row>
    <row r="103" spans="1:11" ht="14.4" customHeight="1" thickBot="1" x14ac:dyDescent="0.35">
      <c r="A103" s="481" t="s">
        <v>361</v>
      </c>
      <c r="B103" s="459">
        <v>0</v>
      </c>
      <c r="C103" s="459">
        <v>0</v>
      </c>
      <c r="D103" s="460">
        <v>0</v>
      </c>
      <c r="E103" s="469" t="s">
        <v>266</v>
      </c>
      <c r="F103" s="459">
        <v>0</v>
      </c>
      <c r="G103" s="460">
        <v>0</v>
      </c>
      <c r="H103" s="462">
        <v>0</v>
      </c>
      <c r="I103" s="459">
        <v>0.33</v>
      </c>
      <c r="J103" s="460">
        <v>0.33</v>
      </c>
      <c r="K103" s="470" t="s">
        <v>289</v>
      </c>
    </row>
    <row r="104" spans="1:11" ht="14.4" customHeight="1" thickBot="1" x14ac:dyDescent="0.35">
      <c r="A104" s="480" t="s">
        <v>362</v>
      </c>
      <c r="B104" s="464">
        <v>23.222906097414</v>
      </c>
      <c r="C104" s="464">
        <v>20.5</v>
      </c>
      <c r="D104" s="465">
        <v>-2.722906097414</v>
      </c>
      <c r="E104" s="471">
        <v>0.88274912338699996</v>
      </c>
      <c r="F104" s="464">
        <v>23.596035865973999</v>
      </c>
      <c r="G104" s="465">
        <v>19.663363221645</v>
      </c>
      <c r="H104" s="467">
        <v>0</v>
      </c>
      <c r="I104" s="464">
        <v>15</v>
      </c>
      <c r="J104" s="465">
        <v>-4.6633632216449996</v>
      </c>
      <c r="K104" s="472">
        <v>0.63570000000000004</v>
      </c>
    </row>
    <row r="105" spans="1:11" ht="14.4" customHeight="1" thickBot="1" x14ac:dyDescent="0.35">
      <c r="A105" s="481" t="s">
        <v>363</v>
      </c>
      <c r="B105" s="459">
        <v>23.222906097414</v>
      </c>
      <c r="C105" s="459">
        <v>20.5</v>
      </c>
      <c r="D105" s="460">
        <v>-2.722906097414</v>
      </c>
      <c r="E105" s="461">
        <v>0.88274912338699996</v>
      </c>
      <c r="F105" s="459">
        <v>23.596035865973999</v>
      </c>
      <c r="G105" s="460">
        <v>19.663363221645</v>
      </c>
      <c r="H105" s="462">
        <v>0</v>
      </c>
      <c r="I105" s="459">
        <v>15</v>
      </c>
      <c r="J105" s="460">
        <v>-4.6633632216449996</v>
      </c>
      <c r="K105" s="463">
        <v>0.63570000000000004</v>
      </c>
    </row>
    <row r="106" spans="1:11" ht="14.4" customHeight="1" thickBot="1" x14ac:dyDescent="0.35">
      <c r="A106" s="483" t="s">
        <v>364</v>
      </c>
      <c r="B106" s="459">
        <v>0</v>
      </c>
      <c r="C106" s="459">
        <v>0</v>
      </c>
      <c r="D106" s="460">
        <v>0</v>
      </c>
      <c r="E106" s="461">
        <v>1</v>
      </c>
      <c r="F106" s="459">
        <v>0</v>
      </c>
      <c r="G106" s="460">
        <v>0</v>
      </c>
      <c r="H106" s="462">
        <v>1</v>
      </c>
      <c r="I106" s="459">
        <v>1</v>
      </c>
      <c r="J106" s="460">
        <v>1</v>
      </c>
      <c r="K106" s="470" t="s">
        <v>289</v>
      </c>
    </row>
    <row r="107" spans="1:11" ht="14.4" customHeight="1" thickBot="1" x14ac:dyDescent="0.35">
      <c r="A107" s="481" t="s">
        <v>365</v>
      </c>
      <c r="B107" s="459">
        <v>0</v>
      </c>
      <c r="C107" s="459">
        <v>0</v>
      </c>
      <c r="D107" s="460">
        <v>0</v>
      </c>
      <c r="E107" s="461">
        <v>1</v>
      </c>
      <c r="F107" s="459">
        <v>0</v>
      </c>
      <c r="G107" s="460">
        <v>0</v>
      </c>
      <c r="H107" s="462">
        <v>1</v>
      </c>
      <c r="I107" s="459">
        <v>1</v>
      </c>
      <c r="J107" s="460">
        <v>1</v>
      </c>
      <c r="K107" s="470" t="s">
        <v>289</v>
      </c>
    </row>
    <row r="108" spans="1:11" ht="14.4" customHeight="1" thickBot="1" x14ac:dyDescent="0.35">
      <c r="A108" s="478" t="s">
        <v>366</v>
      </c>
      <c r="B108" s="459">
        <v>1508</v>
      </c>
      <c r="C108" s="459">
        <v>1266.8651500000001</v>
      </c>
      <c r="D108" s="460">
        <v>-241.13485000000199</v>
      </c>
      <c r="E108" s="461">
        <v>0.84009625331500004</v>
      </c>
      <c r="F108" s="459">
        <v>1213.9431939494</v>
      </c>
      <c r="G108" s="460">
        <v>1011.6193282911699</v>
      </c>
      <c r="H108" s="462">
        <v>119.536000000001</v>
      </c>
      <c r="I108" s="459">
        <v>1704.57458</v>
      </c>
      <c r="J108" s="460">
        <v>692.95525170883502</v>
      </c>
      <c r="K108" s="463">
        <v>1.404163381364</v>
      </c>
    </row>
    <row r="109" spans="1:11" ht="14.4" customHeight="1" thickBot="1" x14ac:dyDescent="0.35">
      <c r="A109" s="479" t="s">
        <v>367</v>
      </c>
      <c r="B109" s="459">
        <v>1508</v>
      </c>
      <c r="C109" s="459">
        <v>1165.19</v>
      </c>
      <c r="D109" s="460">
        <v>-342.81000000000199</v>
      </c>
      <c r="E109" s="461">
        <v>0.772672413793</v>
      </c>
      <c r="F109" s="459">
        <v>1204.9431939494</v>
      </c>
      <c r="G109" s="460">
        <v>1004.1193282911699</v>
      </c>
      <c r="H109" s="462">
        <v>107.80000000000101</v>
      </c>
      <c r="I109" s="459">
        <v>1121.9949999999999</v>
      </c>
      <c r="J109" s="460">
        <v>117.875671708835</v>
      </c>
      <c r="K109" s="463">
        <v>0.931160079275</v>
      </c>
    </row>
    <row r="110" spans="1:11" ht="14.4" customHeight="1" thickBot="1" x14ac:dyDescent="0.35">
      <c r="A110" s="480" t="s">
        <v>368</v>
      </c>
      <c r="B110" s="464">
        <v>1508</v>
      </c>
      <c r="C110" s="464">
        <v>1151.575</v>
      </c>
      <c r="D110" s="465">
        <v>-356.425000000002</v>
      </c>
      <c r="E110" s="471">
        <v>0.763643899204</v>
      </c>
      <c r="F110" s="464">
        <v>1204.9431939494</v>
      </c>
      <c r="G110" s="465">
        <v>1004.1193282911699</v>
      </c>
      <c r="H110" s="467">
        <v>107.80000000000101</v>
      </c>
      <c r="I110" s="464">
        <v>1087.404</v>
      </c>
      <c r="J110" s="465">
        <v>83.284671708833997</v>
      </c>
      <c r="K110" s="472">
        <v>0.90245250187699999</v>
      </c>
    </row>
    <row r="111" spans="1:11" ht="14.4" customHeight="1" thickBot="1" x14ac:dyDescent="0.35">
      <c r="A111" s="481" t="s">
        <v>369</v>
      </c>
      <c r="B111" s="459">
        <v>43</v>
      </c>
      <c r="C111" s="459">
        <v>43.055999999999997</v>
      </c>
      <c r="D111" s="460">
        <v>5.5999999999000002E-2</v>
      </c>
      <c r="E111" s="461">
        <v>1.0013023255810001</v>
      </c>
      <c r="F111" s="459">
        <v>45.758022562081003</v>
      </c>
      <c r="G111" s="460">
        <v>38.131685468401002</v>
      </c>
      <c r="H111" s="462">
        <v>3.4550000000000001</v>
      </c>
      <c r="I111" s="459">
        <v>34.549999999999997</v>
      </c>
      <c r="J111" s="460">
        <v>-3.581685468401</v>
      </c>
      <c r="K111" s="463">
        <v>0.75505885231600001</v>
      </c>
    </row>
    <row r="112" spans="1:11" ht="14.4" customHeight="1" thickBot="1" x14ac:dyDescent="0.35">
      <c r="A112" s="481" t="s">
        <v>370</v>
      </c>
      <c r="B112" s="459">
        <v>1401</v>
      </c>
      <c r="C112" s="459">
        <v>1043.912</v>
      </c>
      <c r="D112" s="460">
        <v>-357.08800000000201</v>
      </c>
      <c r="E112" s="461">
        <v>0.74511920057100001</v>
      </c>
      <c r="F112" s="459">
        <v>1090.5215686440599</v>
      </c>
      <c r="G112" s="460">
        <v>908.76797387005297</v>
      </c>
      <c r="H112" s="462">
        <v>101.234000000001</v>
      </c>
      <c r="I112" s="459">
        <v>1019.98</v>
      </c>
      <c r="J112" s="460">
        <v>111.212026129948</v>
      </c>
      <c r="K112" s="463">
        <v>0.93531391705300004</v>
      </c>
    </row>
    <row r="113" spans="1:11" ht="14.4" customHeight="1" thickBot="1" x14ac:dyDescent="0.35">
      <c r="A113" s="481" t="s">
        <v>371</v>
      </c>
      <c r="B113" s="459">
        <v>48</v>
      </c>
      <c r="C113" s="459">
        <v>48.284999999999997</v>
      </c>
      <c r="D113" s="460">
        <v>0.284999999999</v>
      </c>
      <c r="E113" s="461">
        <v>1.0059374999999999</v>
      </c>
      <c r="F113" s="459">
        <v>51.317299225549</v>
      </c>
      <c r="G113" s="460">
        <v>42.764416021290998</v>
      </c>
      <c r="H113" s="462">
        <v>2.4750000000000001</v>
      </c>
      <c r="I113" s="459">
        <v>26.513999999999999</v>
      </c>
      <c r="J113" s="460">
        <v>-16.250416021290999</v>
      </c>
      <c r="K113" s="463">
        <v>0.51666787613700005</v>
      </c>
    </row>
    <row r="114" spans="1:11" ht="14.4" customHeight="1" thickBot="1" x14ac:dyDescent="0.35">
      <c r="A114" s="481" t="s">
        <v>372</v>
      </c>
      <c r="B114" s="459">
        <v>8</v>
      </c>
      <c r="C114" s="459">
        <v>7.9320000000000004</v>
      </c>
      <c r="D114" s="460">
        <v>-6.8000000000000005E-2</v>
      </c>
      <c r="E114" s="461">
        <v>0.99149999999899996</v>
      </c>
      <c r="F114" s="459">
        <v>8.4297806336490009</v>
      </c>
      <c r="G114" s="460">
        <v>7.0248171947079996</v>
      </c>
      <c r="H114" s="462">
        <v>0.63600000000000001</v>
      </c>
      <c r="I114" s="459">
        <v>6.36</v>
      </c>
      <c r="J114" s="460">
        <v>-0.66481719470800005</v>
      </c>
      <c r="K114" s="463">
        <v>0.75446803142300001</v>
      </c>
    </row>
    <row r="115" spans="1:11" ht="14.4" customHeight="1" thickBot="1" x14ac:dyDescent="0.35">
      <c r="A115" s="481" t="s">
        <v>373</v>
      </c>
      <c r="B115" s="459">
        <v>8</v>
      </c>
      <c r="C115" s="459">
        <v>8.39</v>
      </c>
      <c r="D115" s="460">
        <v>0.38999999999899998</v>
      </c>
      <c r="E115" s="461">
        <v>1.0487500000000001</v>
      </c>
      <c r="F115" s="459">
        <v>8.9165228840540003</v>
      </c>
      <c r="G115" s="460">
        <v>7.430435736712</v>
      </c>
      <c r="H115" s="462">
        <v>0</v>
      </c>
      <c r="I115" s="459">
        <v>0</v>
      </c>
      <c r="J115" s="460">
        <v>-7.430435736712</v>
      </c>
      <c r="K115" s="463">
        <v>0</v>
      </c>
    </row>
    <row r="116" spans="1:11" ht="14.4" customHeight="1" thickBot="1" x14ac:dyDescent="0.35">
      <c r="A116" s="480" t="s">
        <v>374</v>
      </c>
      <c r="B116" s="464">
        <v>0</v>
      </c>
      <c r="C116" s="464">
        <v>13.615</v>
      </c>
      <c r="D116" s="465">
        <v>13.615</v>
      </c>
      <c r="E116" s="466" t="s">
        <v>289</v>
      </c>
      <c r="F116" s="464">
        <v>0</v>
      </c>
      <c r="G116" s="465">
        <v>0</v>
      </c>
      <c r="H116" s="467">
        <v>0</v>
      </c>
      <c r="I116" s="464">
        <v>34.591000000000001</v>
      </c>
      <c r="J116" s="465">
        <v>34.591000000000001</v>
      </c>
      <c r="K116" s="468" t="s">
        <v>266</v>
      </c>
    </row>
    <row r="117" spans="1:11" ht="14.4" customHeight="1" thickBot="1" x14ac:dyDescent="0.35">
      <c r="A117" s="481" t="s">
        <v>375</v>
      </c>
      <c r="B117" s="459">
        <v>0</v>
      </c>
      <c r="C117" s="459">
        <v>13.615</v>
      </c>
      <c r="D117" s="460">
        <v>13.615</v>
      </c>
      <c r="E117" s="469" t="s">
        <v>289</v>
      </c>
      <c r="F117" s="459">
        <v>0</v>
      </c>
      <c r="G117" s="460">
        <v>0</v>
      </c>
      <c r="H117" s="462">
        <v>0</v>
      </c>
      <c r="I117" s="459">
        <v>34.591000000000001</v>
      </c>
      <c r="J117" s="460">
        <v>34.591000000000001</v>
      </c>
      <c r="K117" s="470" t="s">
        <v>266</v>
      </c>
    </row>
    <row r="118" spans="1:11" ht="14.4" customHeight="1" thickBot="1" x14ac:dyDescent="0.35">
      <c r="A118" s="479" t="s">
        <v>376</v>
      </c>
      <c r="B118" s="459">
        <v>0</v>
      </c>
      <c r="C118" s="459">
        <v>101.67515</v>
      </c>
      <c r="D118" s="460">
        <v>101.67515</v>
      </c>
      <c r="E118" s="469" t="s">
        <v>266</v>
      </c>
      <c r="F118" s="459">
        <v>9</v>
      </c>
      <c r="G118" s="460">
        <v>7.5</v>
      </c>
      <c r="H118" s="462">
        <v>11.736000000000001</v>
      </c>
      <c r="I118" s="459">
        <v>582.57958000000099</v>
      </c>
      <c r="J118" s="460">
        <v>575.07958000000099</v>
      </c>
      <c r="K118" s="463">
        <v>64.731064444444002</v>
      </c>
    </row>
    <row r="119" spans="1:11" ht="14.4" customHeight="1" thickBot="1" x14ac:dyDescent="0.35">
      <c r="A119" s="480" t="s">
        <v>377</v>
      </c>
      <c r="B119" s="464">
        <v>0</v>
      </c>
      <c r="C119" s="464">
        <v>70.483000000000004</v>
      </c>
      <c r="D119" s="465">
        <v>70.483000000000004</v>
      </c>
      <c r="E119" s="466" t="s">
        <v>266</v>
      </c>
      <c r="F119" s="464">
        <v>9</v>
      </c>
      <c r="G119" s="465">
        <v>7.5</v>
      </c>
      <c r="H119" s="467">
        <v>0</v>
      </c>
      <c r="I119" s="464">
        <v>65.407859999999999</v>
      </c>
      <c r="J119" s="465">
        <v>57.907859999999999</v>
      </c>
      <c r="K119" s="472">
        <v>7.2675400000000003</v>
      </c>
    </row>
    <row r="120" spans="1:11" ht="14.4" customHeight="1" thickBot="1" x14ac:dyDescent="0.35">
      <c r="A120" s="481" t="s">
        <v>378</v>
      </c>
      <c r="B120" s="459">
        <v>0</v>
      </c>
      <c r="C120" s="459">
        <v>70.483000000000004</v>
      </c>
      <c r="D120" s="460">
        <v>70.483000000000004</v>
      </c>
      <c r="E120" s="469" t="s">
        <v>266</v>
      </c>
      <c r="F120" s="459">
        <v>9</v>
      </c>
      <c r="G120" s="460">
        <v>7.5</v>
      </c>
      <c r="H120" s="462">
        <v>0</v>
      </c>
      <c r="I120" s="459">
        <v>65.407859999999999</v>
      </c>
      <c r="J120" s="460">
        <v>57.907859999999999</v>
      </c>
      <c r="K120" s="463">
        <v>7.2675400000000003</v>
      </c>
    </row>
    <row r="121" spans="1:11" ht="14.4" customHeight="1" thickBot="1" x14ac:dyDescent="0.35">
      <c r="A121" s="480" t="s">
        <v>379</v>
      </c>
      <c r="B121" s="464">
        <v>0</v>
      </c>
      <c r="C121" s="464">
        <v>14.46918</v>
      </c>
      <c r="D121" s="465">
        <v>14.46918</v>
      </c>
      <c r="E121" s="466" t="s">
        <v>266</v>
      </c>
      <c r="F121" s="464">
        <v>0</v>
      </c>
      <c r="G121" s="465">
        <v>0</v>
      </c>
      <c r="H121" s="467">
        <v>11.736000000000001</v>
      </c>
      <c r="I121" s="464">
        <v>25.348500000000001</v>
      </c>
      <c r="J121" s="465">
        <v>25.348500000000001</v>
      </c>
      <c r="K121" s="468" t="s">
        <v>266</v>
      </c>
    </row>
    <row r="122" spans="1:11" ht="14.4" customHeight="1" thickBot="1" x14ac:dyDescent="0.35">
      <c r="A122" s="481" t="s">
        <v>380</v>
      </c>
      <c r="B122" s="459">
        <v>0</v>
      </c>
      <c r="C122" s="459">
        <v>0</v>
      </c>
      <c r="D122" s="460">
        <v>0</v>
      </c>
      <c r="E122" s="469" t="s">
        <v>266</v>
      </c>
      <c r="F122" s="459">
        <v>0</v>
      </c>
      <c r="G122" s="460">
        <v>0</v>
      </c>
      <c r="H122" s="462">
        <v>11.736000000000001</v>
      </c>
      <c r="I122" s="459">
        <v>25.348500000000001</v>
      </c>
      <c r="J122" s="460">
        <v>25.348500000000001</v>
      </c>
      <c r="K122" s="470" t="s">
        <v>289</v>
      </c>
    </row>
    <row r="123" spans="1:11" ht="14.4" customHeight="1" thickBot="1" x14ac:dyDescent="0.35">
      <c r="A123" s="481" t="s">
        <v>381</v>
      </c>
      <c r="B123" s="459">
        <v>0</v>
      </c>
      <c r="C123" s="459">
        <v>14.46918</v>
      </c>
      <c r="D123" s="460">
        <v>14.46918</v>
      </c>
      <c r="E123" s="469" t="s">
        <v>289</v>
      </c>
      <c r="F123" s="459">
        <v>0</v>
      </c>
      <c r="G123" s="460">
        <v>0</v>
      </c>
      <c r="H123" s="462">
        <v>0</v>
      </c>
      <c r="I123" s="459">
        <v>0</v>
      </c>
      <c r="J123" s="460">
        <v>0</v>
      </c>
      <c r="K123" s="470" t="s">
        <v>266</v>
      </c>
    </row>
    <row r="124" spans="1:11" ht="14.4" customHeight="1" thickBot="1" x14ac:dyDescent="0.35">
      <c r="A124" s="480" t="s">
        <v>382</v>
      </c>
      <c r="B124" s="464">
        <v>0</v>
      </c>
      <c r="C124" s="464">
        <v>16.72297</v>
      </c>
      <c r="D124" s="465">
        <v>16.72297</v>
      </c>
      <c r="E124" s="466" t="s">
        <v>266</v>
      </c>
      <c r="F124" s="464">
        <v>0</v>
      </c>
      <c r="G124" s="465">
        <v>0</v>
      </c>
      <c r="H124" s="467">
        <v>0</v>
      </c>
      <c r="I124" s="464">
        <v>491.82321999999999</v>
      </c>
      <c r="J124" s="465">
        <v>491.82321999999999</v>
      </c>
      <c r="K124" s="468" t="s">
        <v>266</v>
      </c>
    </row>
    <row r="125" spans="1:11" ht="14.4" customHeight="1" thickBot="1" x14ac:dyDescent="0.35">
      <c r="A125" s="481" t="s">
        <v>383</v>
      </c>
      <c r="B125" s="459">
        <v>0</v>
      </c>
      <c r="C125" s="459">
        <v>16.72297</v>
      </c>
      <c r="D125" s="460">
        <v>16.72297</v>
      </c>
      <c r="E125" s="469" t="s">
        <v>266</v>
      </c>
      <c r="F125" s="459">
        <v>0</v>
      </c>
      <c r="G125" s="460">
        <v>0</v>
      </c>
      <c r="H125" s="462">
        <v>0</v>
      </c>
      <c r="I125" s="459">
        <v>491.82321999999999</v>
      </c>
      <c r="J125" s="460">
        <v>491.82321999999999</v>
      </c>
      <c r="K125" s="470" t="s">
        <v>266</v>
      </c>
    </row>
    <row r="126" spans="1:11" ht="14.4" customHeight="1" thickBot="1" x14ac:dyDescent="0.35">
      <c r="A126" s="478" t="s">
        <v>384</v>
      </c>
      <c r="B126" s="459">
        <v>0</v>
      </c>
      <c r="C126" s="459">
        <v>0.39409</v>
      </c>
      <c r="D126" s="460">
        <v>0.39409</v>
      </c>
      <c r="E126" s="469" t="s">
        <v>266</v>
      </c>
      <c r="F126" s="459">
        <v>0</v>
      </c>
      <c r="G126" s="460">
        <v>0</v>
      </c>
      <c r="H126" s="462">
        <v>0</v>
      </c>
      <c r="I126" s="459">
        <v>1.27623</v>
      </c>
      <c r="J126" s="460">
        <v>1.27623</v>
      </c>
      <c r="K126" s="470" t="s">
        <v>266</v>
      </c>
    </row>
    <row r="127" spans="1:11" ht="14.4" customHeight="1" thickBot="1" x14ac:dyDescent="0.35">
      <c r="A127" s="479" t="s">
        <v>385</v>
      </c>
      <c r="B127" s="459">
        <v>0</v>
      </c>
      <c r="C127" s="459">
        <v>0.39409</v>
      </c>
      <c r="D127" s="460">
        <v>0.39409</v>
      </c>
      <c r="E127" s="469" t="s">
        <v>266</v>
      </c>
      <c r="F127" s="459">
        <v>0</v>
      </c>
      <c r="G127" s="460">
        <v>0</v>
      </c>
      <c r="H127" s="462">
        <v>0</v>
      </c>
      <c r="I127" s="459">
        <v>1.27623</v>
      </c>
      <c r="J127" s="460">
        <v>1.27623</v>
      </c>
      <c r="K127" s="470" t="s">
        <v>266</v>
      </c>
    </row>
    <row r="128" spans="1:11" ht="14.4" customHeight="1" thickBot="1" x14ac:dyDescent="0.35">
      <c r="A128" s="480" t="s">
        <v>386</v>
      </c>
      <c r="B128" s="464">
        <v>0</v>
      </c>
      <c r="C128" s="464">
        <v>0.39409</v>
      </c>
      <c r="D128" s="465">
        <v>0.39409</v>
      </c>
      <c r="E128" s="466" t="s">
        <v>266</v>
      </c>
      <c r="F128" s="464">
        <v>0</v>
      </c>
      <c r="G128" s="465">
        <v>0</v>
      </c>
      <c r="H128" s="467">
        <v>0</v>
      </c>
      <c r="I128" s="464">
        <v>1.27623</v>
      </c>
      <c r="J128" s="465">
        <v>1.27623</v>
      </c>
      <c r="K128" s="468" t="s">
        <v>266</v>
      </c>
    </row>
    <row r="129" spans="1:11" ht="14.4" customHeight="1" thickBot="1" x14ac:dyDescent="0.35">
      <c r="A129" s="481" t="s">
        <v>387</v>
      </c>
      <c r="B129" s="459">
        <v>0</v>
      </c>
      <c r="C129" s="459">
        <v>0.39409</v>
      </c>
      <c r="D129" s="460">
        <v>0.39409</v>
      </c>
      <c r="E129" s="469" t="s">
        <v>266</v>
      </c>
      <c r="F129" s="459">
        <v>0</v>
      </c>
      <c r="G129" s="460">
        <v>0</v>
      </c>
      <c r="H129" s="462">
        <v>0</v>
      </c>
      <c r="I129" s="459">
        <v>1.27623</v>
      </c>
      <c r="J129" s="460">
        <v>1.27623</v>
      </c>
      <c r="K129" s="470" t="s">
        <v>266</v>
      </c>
    </row>
    <row r="130" spans="1:11" ht="14.4" customHeight="1" thickBot="1" x14ac:dyDescent="0.35">
      <c r="A130" s="477" t="s">
        <v>388</v>
      </c>
      <c r="B130" s="459">
        <v>83107.609345193094</v>
      </c>
      <c r="C130" s="459">
        <v>90518.032519999993</v>
      </c>
      <c r="D130" s="460">
        <v>7410.4231748069396</v>
      </c>
      <c r="E130" s="461">
        <v>1.0891666025910001</v>
      </c>
      <c r="F130" s="459">
        <v>89160.323108978802</v>
      </c>
      <c r="G130" s="460">
        <v>74300.269257482301</v>
      </c>
      <c r="H130" s="462">
        <v>10337.55049</v>
      </c>
      <c r="I130" s="459">
        <v>93372.135909999997</v>
      </c>
      <c r="J130" s="460">
        <v>19071.8666525177</v>
      </c>
      <c r="K130" s="463">
        <v>1.0472386444340001</v>
      </c>
    </row>
    <row r="131" spans="1:11" ht="14.4" customHeight="1" thickBot="1" x14ac:dyDescent="0.35">
      <c r="A131" s="478" t="s">
        <v>389</v>
      </c>
      <c r="B131" s="459">
        <v>83098</v>
      </c>
      <c r="C131" s="459">
        <v>90466.380359999996</v>
      </c>
      <c r="D131" s="460">
        <v>7368.3803600000501</v>
      </c>
      <c r="E131" s="461">
        <v>1.088670971142</v>
      </c>
      <c r="F131" s="459">
        <v>89156.521978189005</v>
      </c>
      <c r="G131" s="460">
        <v>74297.101648490803</v>
      </c>
      <c r="H131" s="462">
        <v>10336.80049</v>
      </c>
      <c r="I131" s="459">
        <v>93256.489820000003</v>
      </c>
      <c r="J131" s="460">
        <v>18959.388171509199</v>
      </c>
      <c r="K131" s="463">
        <v>1.045986179707</v>
      </c>
    </row>
    <row r="132" spans="1:11" ht="14.4" customHeight="1" thickBot="1" x14ac:dyDescent="0.35">
      <c r="A132" s="479" t="s">
        <v>390</v>
      </c>
      <c r="B132" s="459">
        <v>83098</v>
      </c>
      <c r="C132" s="459">
        <v>90466.380359999996</v>
      </c>
      <c r="D132" s="460">
        <v>7368.3803600000501</v>
      </c>
      <c r="E132" s="461">
        <v>1.088670971142</v>
      </c>
      <c r="F132" s="459">
        <v>89156.521978189005</v>
      </c>
      <c r="G132" s="460">
        <v>74297.101648490803</v>
      </c>
      <c r="H132" s="462">
        <v>10336.80049</v>
      </c>
      <c r="I132" s="459">
        <v>93256.489820000003</v>
      </c>
      <c r="J132" s="460">
        <v>18959.388171509199</v>
      </c>
      <c r="K132" s="463">
        <v>1.045986179707</v>
      </c>
    </row>
    <row r="133" spans="1:11" ht="14.4" customHeight="1" thickBot="1" x14ac:dyDescent="0.35">
      <c r="A133" s="480" t="s">
        <v>391</v>
      </c>
      <c r="B133" s="464">
        <v>1711</v>
      </c>
      <c r="C133" s="464">
        <v>1339.0327199999999</v>
      </c>
      <c r="D133" s="465">
        <v>-371.96728000000002</v>
      </c>
      <c r="E133" s="471">
        <v>0.78260240794799996</v>
      </c>
      <c r="F133" s="464">
        <v>1163.18879172112</v>
      </c>
      <c r="G133" s="465">
        <v>969.32399310093399</v>
      </c>
      <c r="H133" s="467">
        <v>117.3</v>
      </c>
      <c r="I133" s="464">
        <v>1004.1028</v>
      </c>
      <c r="J133" s="465">
        <v>34.778806899065003</v>
      </c>
      <c r="K133" s="472">
        <v>0.86323287083400002</v>
      </c>
    </row>
    <row r="134" spans="1:11" ht="14.4" customHeight="1" thickBot="1" x14ac:dyDescent="0.35">
      <c r="A134" s="481" t="s">
        <v>392</v>
      </c>
      <c r="B134" s="459">
        <v>1690</v>
      </c>
      <c r="C134" s="459">
        <v>1311.566</v>
      </c>
      <c r="D134" s="460">
        <v>-378.43400000000003</v>
      </c>
      <c r="E134" s="461">
        <v>0.77607455621300003</v>
      </c>
      <c r="F134" s="459">
        <v>1126.92845105385</v>
      </c>
      <c r="G134" s="460">
        <v>939.10704254487598</v>
      </c>
      <c r="H134" s="462">
        <v>115.5</v>
      </c>
      <c r="I134" s="459">
        <v>990.72040000000004</v>
      </c>
      <c r="J134" s="460">
        <v>51.613357455123001</v>
      </c>
      <c r="K134" s="463">
        <v>0.87913336385499996</v>
      </c>
    </row>
    <row r="135" spans="1:11" ht="14.4" customHeight="1" thickBot="1" x14ac:dyDescent="0.35">
      <c r="A135" s="481" t="s">
        <v>393</v>
      </c>
      <c r="B135" s="459">
        <v>21</v>
      </c>
      <c r="C135" s="459">
        <v>20.422720000000002</v>
      </c>
      <c r="D135" s="460">
        <v>-0.57727999999900004</v>
      </c>
      <c r="E135" s="461">
        <v>0.97251047618999997</v>
      </c>
      <c r="F135" s="459">
        <v>21.574135840337</v>
      </c>
      <c r="G135" s="460">
        <v>17.978446533614001</v>
      </c>
      <c r="H135" s="462">
        <v>1.8</v>
      </c>
      <c r="I135" s="459">
        <v>6.3216000000000001</v>
      </c>
      <c r="J135" s="460">
        <v>-11.656846533614001</v>
      </c>
      <c r="K135" s="463">
        <v>0.29301753019299998</v>
      </c>
    </row>
    <row r="136" spans="1:11" ht="14.4" customHeight="1" thickBot="1" x14ac:dyDescent="0.35">
      <c r="A136" s="481" t="s">
        <v>394</v>
      </c>
      <c r="B136" s="459">
        <v>0</v>
      </c>
      <c r="C136" s="459">
        <v>7.0439999999999996</v>
      </c>
      <c r="D136" s="460">
        <v>7.0439999999999996</v>
      </c>
      <c r="E136" s="469" t="s">
        <v>289</v>
      </c>
      <c r="F136" s="459">
        <v>14.686204826931</v>
      </c>
      <c r="G136" s="460">
        <v>12.238504022442999</v>
      </c>
      <c r="H136" s="462">
        <v>0</v>
      </c>
      <c r="I136" s="459">
        <v>7.0608000000000004</v>
      </c>
      <c r="J136" s="460">
        <v>-5.1777040224429998</v>
      </c>
      <c r="K136" s="463">
        <v>0.48077771508700001</v>
      </c>
    </row>
    <row r="137" spans="1:11" ht="14.4" customHeight="1" thickBot="1" x14ac:dyDescent="0.35">
      <c r="A137" s="480" t="s">
        <v>395</v>
      </c>
      <c r="B137" s="464">
        <v>75</v>
      </c>
      <c r="C137" s="464">
        <v>171.42035000000001</v>
      </c>
      <c r="D137" s="465">
        <v>96.420349999999999</v>
      </c>
      <c r="E137" s="471">
        <v>2.2856046666659999</v>
      </c>
      <c r="F137" s="464">
        <v>129.05697301931599</v>
      </c>
      <c r="G137" s="465">
        <v>107.547477516096</v>
      </c>
      <c r="H137" s="467">
        <v>36.984740000000002</v>
      </c>
      <c r="I137" s="464">
        <v>181.88093000000001</v>
      </c>
      <c r="J137" s="465">
        <v>74.333452483903002</v>
      </c>
      <c r="K137" s="472">
        <v>1.4093072675180001</v>
      </c>
    </row>
    <row r="138" spans="1:11" ht="14.4" customHeight="1" thickBot="1" x14ac:dyDescent="0.35">
      <c r="A138" s="481" t="s">
        <v>396</v>
      </c>
      <c r="B138" s="459">
        <v>75</v>
      </c>
      <c r="C138" s="459">
        <v>165.49135000000001</v>
      </c>
      <c r="D138" s="460">
        <v>90.491349999999997</v>
      </c>
      <c r="E138" s="461">
        <v>2.206551333333</v>
      </c>
      <c r="F138" s="459">
        <v>123.538158880205</v>
      </c>
      <c r="G138" s="460">
        <v>102.94846573350399</v>
      </c>
      <c r="H138" s="462">
        <v>36.984740000000002</v>
      </c>
      <c r="I138" s="459">
        <v>181.88093000000001</v>
      </c>
      <c r="J138" s="460">
        <v>78.932464266495003</v>
      </c>
      <c r="K138" s="463">
        <v>1.472265182261</v>
      </c>
    </row>
    <row r="139" spans="1:11" ht="14.4" customHeight="1" thickBot="1" x14ac:dyDescent="0.35">
      <c r="A139" s="481" t="s">
        <v>397</v>
      </c>
      <c r="B139" s="459">
        <v>0</v>
      </c>
      <c r="C139" s="459">
        <v>5.9289999999990002</v>
      </c>
      <c r="D139" s="460">
        <v>5.9289999999990002</v>
      </c>
      <c r="E139" s="469" t="s">
        <v>266</v>
      </c>
      <c r="F139" s="459">
        <v>5.5188141391099999</v>
      </c>
      <c r="G139" s="460">
        <v>4.5990117825920001</v>
      </c>
      <c r="H139" s="462">
        <v>0</v>
      </c>
      <c r="I139" s="459">
        <v>0</v>
      </c>
      <c r="J139" s="460">
        <v>-4.5990117825920001</v>
      </c>
      <c r="K139" s="463">
        <v>0</v>
      </c>
    </row>
    <row r="140" spans="1:11" ht="14.4" customHeight="1" thickBot="1" x14ac:dyDescent="0.35">
      <c r="A140" s="480" t="s">
        <v>398</v>
      </c>
      <c r="B140" s="464">
        <v>115</v>
      </c>
      <c r="C140" s="464">
        <v>65.219359999999995</v>
      </c>
      <c r="D140" s="465">
        <v>-49.780639999999998</v>
      </c>
      <c r="E140" s="471">
        <v>0.56712486956499997</v>
      </c>
      <c r="F140" s="464">
        <v>65.228752637694001</v>
      </c>
      <c r="G140" s="465">
        <v>54.357293864745003</v>
      </c>
      <c r="H140" s="467">
        <v>7.9184799999989997</v>
      </c>
      <c r="I140" s="464">
        <v>81.811710000000005</v>
      </c>
      <c r="J140" s="465">
        <v>27.454416135254</v>
      </c>
      <c r="K140" s="472">
        <v>1.2542277246110001</v>
      </c>
    </row>
    <row r="141" spans="1:11" ht="14.4" customHeight="1" thickBot="1" x14ac:dyDescent="0.35">
      <c r="A141" s="481" t="s">
        <v>399</v>
      </c>
      <c r="B141" s="459">
        <v>22</v>
      </c>
      <c r="C141" s="459">
        <v>0</v>
      </c>
      <c r="D141" s="460">
        <v>-22</v>
      </c>
      <c r="E141" s="461">
        <v>0</v>
      </c>
      <c r="F141" s="459">
        <v>0</v>
      </c>
      <c r="G141" s="460">
        <v>0</v>
      </c>
      <c r="H141" s="462">
        <v>0</v>
      </c>
      <c r="I141" s="459">
        <v>0</v>
      </c>
      <c r="J141" s="460">
        <v>0</v>
      </c>
      <c r="K141" s="463">
        <v>10</v>
      </c>
    </row>
    <row r="142" spans="1:11" ht="14.4" customHeight="1" thickBot="1" x14ac:dyDescent="0.35">
      <c r="A142" s="481" t="s">
        <v>400</v>
      </c>
      <c r="B142" s="459">
        <v>93</v>
      </c>
      <c r="C142" s="459">
        <v>65.219359999999995</v>
      </c>
      <c r="D142" s="460">
        <v>-27.780639999999998</v>
      </c>
      <c r="E142" s="461">
        <v>0.70128344086000005</v>
      </c>
      <c r="F142" s="459">
        <v>65.228752637694001</v>
      </c>
      <c r="G142" s="460">
        <v>54.357293864745003</v>
      </c>
      <c r="H142" s="462">
        <v>7.9184799999989997</v>
      </c>
      <c r="I142" s="459">
        <v>81.811710000000005</v>
      </c>
      <c r="J142" s="460">
        <v>27.454416135254</v>
      </c>
      <c r="K142" s="463">
        <v>1.2542277246110001</v>
      </c>
    </row>
    <row r="143" spans="1:11" ht="14.4" customHeight="1" thickBot="1" x14ac:dyDescent="0.35">
      <c r="A143" s="480" t="s">
        <v>401</v>
      </c>
      <c r="B143" s="464">
        <v>81197</v>
      </c>
      <c r="C143" s="464">
        <v>86296.513489999998</v>
      </c>
      <c r="D143" s="465">
        <v>5099.5134900000403</v>
      </c>
      <c r="E143" s="471">
        <v>1.062804210623</v>
      </c>
      <c r="F143" s="464">
        <v>87799.047460810907</v>
      </c>
      <c r="G143" s="465">
        <v>73165.872884009106</v>
      </c>
      <c r="H143" s="467">
        <v>10174.59727</v>
      </c>
      <c r="I143" s="464">
        <v>86351.700809999995</v>
      </c>
      <c r="J143" s="465">
        <v>13185.8279259909</v>
      </c>
      <c r="K143" s="472">
        <v>0.98351523515700001</v>
      </c>
    </row>
    <row r="144" spans="1:11" ht="14.4" customHeight="1" thickBot="1" x14ac:dyDescent="0.35">
      <c r="A144" s="481" t="s">
        <v>402</v>
      </c>
      <c r="B144" s="459">
        <v>29591</v>
      </c>
      <c r="C144" s="459">
        <v>30875.762849999999</v>
      </c>
      <c r="D144" s="460">
        <v>1284.7628500000101</v>
      </c>
      <c r="E144" s="461">
        <v>1.043417351559</v>
      </c>
      <c r="F144" s="459">
        <v>31487.007842385501</v>
      </c>
      <c r="G144" s="460">
        <v>26239.173201987898</v>
      </c>
      <c r="H144" s="462">
        <v>3598.0093400000001</v>
      </c>
      <c r="I144" s="459">
        <v>30098.013340000001</v>
      </c>
      <c r="J144" s="460">
        <v>3858.8401380120599</v>
      </c>
      <c r="K144" s="463">
        <v>0.95588674194300005</v>
      </c>
    </row>
    <row r="145" spans="1:11" ht="14.4" customHeight="1" thickBot="1" x14ac:dyDescent="0.35">
      <c r="A145" s="481" t="s">
        <v>403</v>
      </c>
      <c r="B145" s="459">
        <v>51606</v>
      </c>
      <c r="C145" s="459">
        <v>55420.750639999998</v>
      </c>
      <c r="D145" s="460">
        <v>3814.7506400000202</v>
      </c>
      <c r="E145" s="461">
        <v>1.073920680541</v>
      </c>
      <c r="F145" s="459">
        <v>56312.039618425297</v>
      </c>
      <c r="G145" s="460">
        <v>46926.699682021099</v>
      </c>
      <c r="H145" s="462">
        <v>6576.5879299999897</v>
      </c>
      <c r="I145" s="459">
        <v>56253.687469999997</v>
      </c>
      <c r="J145" s="460">
        <v>9326.9877879788601</v>
      </c>
      <c r="K145" s="463">
        <v>0.99896377135600001</v>
      </c>
    </row>
    <row r="146" spans="1:11" ht="14.4" customHeight="1" thickBot="1" x14ac:dyDescent="0.35">
      <c r="A146" s="480" t="s">
        <v>404</v>
      </c>
      <c r="B146" s="464">
        <v>0</v>
      </c>
      <c r="C146" s="464">
        <v>2594.1944400000002</v>
      </c>
      <c r="D146" s="465">
        <v>2594.1944400000002</v>
      </c>
      <c r="E146" s="466" t="s">
        <v>266</v>
      </c>
      <c r="F146" s="464">
        <v>0</v>
      </c>
      <c r="G146" s="465">
        <v>0</v>
      </c>
      <c r="H146" s="467">
        <v>0</v>
      </c>
      <c r="I146" s="464">
        <v>5636.9935699999996</v>
      </c>
      <c r="J146" s="465">
        <v>5636.9935699999996</v>
      </c>
      <c r="K146" s="468" t="s">
        <v>266</v>
      </c>
    </row>
    <row r="147" spans="1:11" ht="14.4" customHeight="1" thickBot="1" x14ac:dyDescent="0.35">
      <c r="A147" s="481" t="s">
        <v>405</v>
      </c>
      <c r="B147" s="459">
        <v>0</v>
      </c>
      <c r="C147" s="459">
        <v>1661.2854199999999</v>
      </c>
      <c r="D147" s="460">
        <v>1661.2854199999999</v>
      </c>
      <c r="E147" s="469" t="s">
        <v>266</v>
      </c>
      <c r="F147" s="459">
        <v>0</v>
      </c>
      <c r="G147" s="460">
        <v>0</v>
      </c>
      <c r="H147" s="462">
        <v>0</v>
      </c>
      <c r="I147" s="459">
        <v>1785.24794</v>
      </c>
      <c r="J147" s="460">
        <v>1785.24794</v>
      </c>
      <c r="K147" s="470" t="s">
        <v>266</v>
      </c>
    </row>
    <row r="148" spans="1:11" ht="14.4" customHeight="1" thickBot="1" x14ac:dyDescent="0.35">
      <c r="A148" s="481" t="s">
        <v>406</v>
      </c>
      <c r="B148" s="459">
        <v>0</v>
      </c>
      <c r="C148" s="459">
        <v>932.90902000000006</v>
      </c>
      <c r="D148" s="460">
        <v>932.90902000000006</v>
      </c>
      <c r="E148" s="469" t="s">
        <v>266</v>
      </c>
      <c r="F148" s="459">
        <v>0</v>
      </c>
      <c r="G148" s="460">
        <v>0</v>
      </c>
      <c r="H148" s="462">
        <v>0</v>
      </c>
      <c r="I148" s="459">
        <v>3851.7456299999999</v>
      </c>
      <c r="J148" s="460">
        <v>3851.7456299999999</v>
      </c>
      <c r="K148" s="470" t="s">
        <v>266</v>
      </c>
    </row>
    <row r="149" spans="1:11" ht="14.4" customHeight="1" thickBot="1" x14ac:dyDescent="0.35">
      <c r="A149" s="478" t="s">
        <v>407</v>
      </c>
      <c r="B149" s="459">
        <v>9.6093451931100002</v>
      </c>
      <c r="C149" s="459">
        <v>51.411279999999998</v>
      </c>
      <c r="D149" s="460">
        <v>41.801934806889001</v>
      </c>
      <c r="E149" s="461">
        <v>5.3501335384280004</v>
      </c>
      <c r="F149" s="459">
        <v>3.8011307897759998</v>
      </c>
      <c r="G149" s="460">
        <v>3.1676089914799999</v>
      </c>
      <c r="H149" s="462">
        <v>0.74999999999900002</v>
      </c>
      <c r="I149" s="459">
        <v>114.72113</v>
      </c>
      <c r="J149" s="460">
        <v>111.553521008519</v>
      </c>
      <c r="K149" s="463">
        <v>30.180789966119001</v>
      </c>
    </row>
    <row r="150" spans="1:11" ht="14.4" customHeight="1" thickBot="1" x14ac:dyDescent="0.35">
      <c r="A150" s="479" t="s">
        <v>408</v>
      </c>
      <c r="B150" s="459">
        <v>0</v>
      </c>
      <c r="C150" s="459">
        <v>44.75</v>
      </c>
      <c r="D150" s="460">
        <v>44.75</v>
      </c>
      <c r="E150" s="469" t="s">
        <v>289</v>
      </c>
      <c r="F150" s="459">
        <v>0</v>
      </c>
      <c r="G150" s="460">
        <v>0</v>
      </c>
      <c r="H150" s="462">
        <v>0.74999999999900002</v>
      </c>
      <c r="I150" s="459">
        <v>59.25</v>
      </c>
      <c r="J150" s="460">
        <v>59.25</v>
      </c>
      <c r="K150" s="470" t="s">
        <v>266</v>
      </c>
    </row>
    <row r="151" spans="1:11" ht="14.4" customHeight="1" thickBot="1" x14ac:dyDescent="0.35">
      <c r="A151" s="480" t="s">
        <v>409</v>
      </c>
      <c r="B151" s="464">
        <v>0</v>
      </c>
      <c r="C151" s="464">
        <v>44.75</v>
      </c>
      <c r="D151" s="465">
        <v>44.75</v>
      </c>
      <c r="E151" s="466" t="s">
        <v>289</v>
      </c>
      <c r="F151" s="464">
        <v>0</v>
      </c>
      <c r="G151" s="465">
        <v>0</v>
      </c>
      <c r="H151" s="467">
        <v>0.74999999999900002</v>
      </c>
      <c r="I151" s="464">
        <v>59.25</v>
      </c>
      <c r="J151" s="465">
        <v>59.25</v>
      </c>
      <c r="K151" s="468" t="s">
        <v>266</v>
      </c>
    </row>
    <row r="152" spans="1:11" ht="14.4" customHeight="1" thickBot="1" x14ac:dyDescent="0.35">
      <c r="A152" s="481" t="s">
        <v>410</v>
      </c>
      <c r="B152" s="459">
        <v>0</v>
      </c>
      <c r="C152" s="459">
        <v>44.75</v>
      </c>
      <c r="D152" s="460">
        <v>44.75</v>
      </c>
      <c r="E152" s="469" t="s">
        <v>289</v>
      </c>
      <c r="F152" s="459">
        <v>0</v>
      </c>
      <c r="G152" s="460">
        <v>0</v>
      </c>
      <c r="H152" s="462">
        <v>0.74999999999900002</v>
      </c>
      <c r="I152" s="459">
        <v>59.25</v>
      </c>
      <c r="J152" s="460">
        <v>59.25</v>
      </c>
      <c r="K152" s="470" t="s">
        <v>266</v>
      </c>
    </row>
    <row r="153" spans="1:11" ht="14.4" customHeight="1" thickBot="1" x14ac:dyDescent="0.35">
      <c r="A153" s="484" t="s">
        <v>411</v>
      </c>
      <c r="B153" s="464">
        <v>9.6093451931100002</v>
      </c>
      <c r="C153" s="464">
        <v>6.6612799999999996</v>
      </c>
      <c r="D153" s="465">
        <v>-2.9480651931100001</v>
      </c>
      <c r="E153" s="471">
        <v>0.69320852421599999</v>
      </c>
      <c r="F153" s="464">
        <v>3.8011307897759998</v>
      </c>
      <c r="G153" s="465">
        <v>3.1676089914799999</v>
      </c>
      <c r="H153" s="467">
        <v>0</v>
      </c>
      <c r="I153" s="464">
        <v>55.471130000000002</v>
      </c>
      <c r="J153" s="465">
        <v>52.303521008518999</v>
      </c>
      <c r="K153" s="472">
        <v>14.593323162989</v>
      </c>
    </row>
    <row r="154" spans="1:11" ht="14.4" customHeight="1" thickBot="1" x14ac:dyDescent="0.35">
      <c r="A154" s="480" t="s">
        <v>412</v>
      </c>
      <c r="B154" s="464">
        <v>0</v>
      </c>
      <c r="C154" s="464">
        <v>7.5000000000000002E-4</v>
      </c>
      <c r="D154" s="465">
        <v>7.5000000000000002E-4</v>
      </c>
      <c r="E154" s="466" t="s">
        <v>266</v>
      </c>
      <c r="F154" s="464">
        <v>0</v>
      </c>
      <c r="G154" s="465">
        <v>0</v>
      </c>
      <c r="H154" s="467">
        <v>0</v>
      </c>
      <c r="I154" s="464">
        <v>1E-4</v>
      </c>
      <c r="J154" s="465">
        <v>1E-4</v>
      </c>
      <c r="K154" s="468" t="s">
        <v>266</v>
      </c>
    </row>
    <row r="155" spans="1:11" ht="14.4" customHeight="1" thickBot="1" x14ac:dyDescent="0.35">
      <c r="A155" s="481" t="s">
        <v>413</v>
      </c>
      <c r="B155" s="459">
        <v>0</v>
      </c>
      <c r="C155" s="459">
        <v>7.5000000000000002E-4</v>
      </c>
      <c r="D155" s="460">
        <v>7.5000000000000002E-4</v>
      </c>
      <c r="E155" s="469" t="s">
        <v>266</v>
      </c>
      <c r="F155" s="459">
        <v>0</v>
      </c>
      <c r="G155" s="460">
        <v>0</v>
      </c>
      <c r="H155" s="462">
        <v>0</v>
      </c>
      <c r="I155" s="459">
        <v>1E-4</v>
      </c>
      <c r="J155" s="460">
        <v>1E-4</v>
      </c>
      <c r="K155" s="470" t="s">
        <v>266</v>
      </c>
    </row>
    <row r="156" spans="1:11" ht="14.4" customHeight="1" thickBot="1" x14ac:dyDescent="0.35">
      <c r="A156" s="480" t="s">
        <v>414</v>
      </c>
      <c r="B156" s="464">
        <v>9.6093451931100002</v>
      </c>
      <c r="C156" s="464">
        <v>6.6605299999999996</v>
      </c>
      <c r="D156" s="465">
        <v>-2.9488151931100002</v>
      </c>
      <c r="E156" s="471">
        <v>0.69313047519299997</v>
      </c>
      <c r="F156" s="464">
        <v>3.8011307897759998</v>
      </c>
      <c r="G156" s="465">
        <v>3.1676089914799999</v>
      </c>
      <c r="H156" s="467">
        <v>0</v>
      </c>
      <c r="I156" s="464">
        <v>55.471029999999999</v>
      </c>
      <c r="J156" s="465">
        <v>52.303421008519003</v>
      </c>
      <c r="K156" s="472">
        <v>14.593296855027999</v>
      </c>
    </row>
    <row r="157" spans="1:11" ht="14.4" customHeight="1" thickBot="1" x14ac:dyDescent="0.35">
      <c r="A157" s="481" t="s">
        <v>415</v>
      </c>
      <c r="B157" s="459">
        <v>0</v>
      </c>
      <c r="C157" s="459">
        <v>4.9000000000000002E-2</v>
      </c>
      <c r="D157" s="460">
        <v>4.9000000000000002E-2</v>
      </c>
      <c r="E157" s="469" t="s">
        <v>266</v>
      </c>
      <c r="F157" s="459">
        <v>0</v>
      </c>
      <c r="G157" s="460">
        <v>0</v>
      </c>
      <c r="H157" s="462">
        <v>0</v>
      </c>
      <c r="I157" s="459">
        <v>0</v>
      </c>
      <c r="J157" s="460">
        <v>0</v>
      </c>
      <c r="K157" s="463">
        <v>10</v>
      </c>
    </row>
    <row r="158" spans="1:11" ht="14.4" customHeight="1" thickBot="1" x14ac:dyDescent="0.35">
      <c r="A158" s="481" t="s">
        <v>416</v>
      </c>
      <c r="B158" s="459">
        <v>9.6093451931100002</v>
      </c>
      <c r="C158" s="459">
        <v>6.6115300000000001</v>
      </c>
      <c r="D158" s="460">
        <v>-2.9978151931100001</v>
      </c>
      <c r="E158" s="461">
        <v>0.68803127238399997</v>
      </c>
      <c r="F158" s="459">
        <v>3.8011307897759998</v>
      </c>
      <c r="G158" s="460">
        <v>3.1676089914799999</v>
      </c>
      <c r="H158" s="462">
        <v>0</v>
      </c>
      <c r="I158" s="459">
        <v>55.471029999999999</v>
      </c>
      <c r="J158" s="460">
        <v>52.303421008519003</v>
      </c>
      <c r="K158" s="463">
        <v>14.593296855027999</v>
      </c>
    </row>
    <row r="159" spans="1:11" ht="14.4" customHeight="1" thickBot="1" x14ac:dyDescent="0.35">
      <c r="A159" s="478" t="s">
        <v>417</v>
      </c>
      <c r="B159" s="459">
        <v>0</v>
      </c>
      <c r="C159" s="459">
        <v>0.24088000000000001</v>
      </c>
      <c r="D159" s="460">
        <v>0.24088000000000001</v>
      </c>
      <c r="E159" s="469" t="s">
        <v>289</v>
      </c>
      <c r="F159" s="459">
        <v>0</v>
      </c>
      <c r="G159" s="460">
        <v>0</v>
      </c>
      <c r="H159" s="462">
        <v>0</v>
      </c>
      <c r="I159" s="459">
        <v>0.92496</v>
      </c>
      <c r="J159" s="460">
        <v>0.92496</v>
      </c>
      <c r="K159" s="470" t="s">
        <v>266</v>
      </c>
    </row>
    <row r="160" spans="1:11" ht="14.4" customHeight="1" thickBot="1" x14ac:dyDescent="0.35">
      <c r="A160" s="484" t="s">
        <v>418</v>
      </c>
      <c r="B160" s="464">
        <v>0</v>
      </c>
      <c r="C160" s="464">
        <v>0.24088000000000001</v>
      </c>
      <c r="D160" s="465">
        <v>0.24088000000000001</v>
      </c>
      <c r="E160" s="466" t="s">
        <v>289</v>
      </c>
      <c r="F160" s="464">
        <v>0</v>
      </c>
      <c r="G160" s="465">
        <v>0</v>
      </c>
      <c r="H160" s="467">
        <v>0</v>
      </c>
      <c r="I160" s="464">
        <v>0.92496</v>
      </c>
      <c r="J160" s="465">
        <v>0.92496</v>
      </c>
      <c r="K160" s="468" t="s">
        <v>266</v>
      </c>
    </row>
    <row r="161" spans="1:11" ht="14.4" customHeight="1" thickBot="1" x14ac:dyDescent="0.35">
      <c r="A161" s="480" t="s">
        <v>419</v>
      </c>
      <c r="B161" s="464">
        <v>0</v>
      </c>
      <c r="C161" s="464">
        <v>0.24088000000000001</v>
      </c>
      <c r="D161" s="465">
        <v>0.24088000000000001</v>
      </c>
      <c r="E161" s="466" t="s">
        <v>289</v>
      </c>
      <c r="F161" s="464">
        <v>0</v>
      </c>
      <c r="G161" s="465">
        <v>0</v>
      </c>
      <c r="H161" s="467">
        <v>0</v>
      </c>
      <c r="I161" s="464">
        <v>0.92496</v>
      </c>
      <c r="J161" s="465">
        <v>0.92496</v>
      </c>
      <c r="K161" s="468" t="s">
        <v>266</v>
      </c>
    </row>
    <row r="162" spans="1:11" ht="14.4" customHeight="1" thickBot="1" x14ac:dyDescent="0.35">
      <c r="A162" s="481" t="s">
        <v>420</v>
      </c>
      <c r="B162" s="459">
        <v>0</v>
      </c>
      <c r="C162" s="459">
        <v>0.24088000000000001</v>
      </c>
      <c r="D162" s="460">
        <v>0.24088000000000001</v>
      </c>
      <c r="E162" s="469" t="s">
        <v>289</v>
      </c>
      <c r="F162" s="459">
        <v>0</v>
      </c>
      <c r="G162" s="460">
        <v>0</v>
      </c>
      <c r="H162" s="462">
        <v>0</v>
      </c>
      <c r="I162" s="459">
        <v>0.92496</v>
      </c>
      <c r="J162" s="460">
        <v>0.92496</v>
      </c>
      <c r="K162" s="470" t="s">
        <v>266</v>
      </c>
    </row>
    <row r="163" spans="1:11" ht="14.4" customHeight="1" thickBot="1" x14ac:dyDescent="0.35">
      <c r="A163" s="477" t="s">
        <v>421</v>
      </c>
      <c r="B163" s="459">
        <v>2988.6637805216701</v>
      </c>
      <c r="C163" s="459">
        <v>3213.43415</v>
      </c>
      <c r="D163" s="460">
        <v>224.770369478334</v>
      </c>
      <c r="E163" s="461">
        <v>1.075207646622</v>
      </c>
      <c r="F163" s="459">
        <v>3343.0608852432601</v>
      </c>
      <c r="G163" s="460">
        <v>2785.88407103605</v>
      </c>
      <c r="H163" s="462">
        <v>305.46809999999999</v>
      </c>
      <c r="I163" s="459">
        <v>2781.5274300000001</v>
      </c>
      <c r="J163" s="460">
        <v>-4.3566410360449996</v>
      </c>
      <c r="K163" s="463">
        <v>0.832030144074</v>
      </c>
    </row>
    <row r="164" spans="1:11" ht="14.4" customHeight="1" thickBot="1" x14ac:dyDescent="0.35">
      <c r="A164" s="482" t="s">
        <v>422</v>
      </c>
      <c r="B164" s="464">
        <v>2988.6637805216701</v>
      </c>
      <c r="C164" s="464">
        <v>3213.43415</v>
      </c>
      <c r="D164" s="465">
        <v>224.770369478334</v>
      </c>
      <c r="E164" s="471">
        <v>1.075207646622</v>
      </c>
      <c r="F164" s="464">
        <v>3343.0608852432601</v>
      </c>
      <c r="G164" s="465">
        <v>2785.88407103605</v>
      </c>
      <c r="H164" s="467">
        <v>305.46809999999999</v>
      </c>
      <c r="I164" s="464">
        <v>2781.5274300000001</v>
      </c>
      <c r="J164" s="465">
        <v>-4.3566410360449996</v>
      </c>
      <c r="K164" s="472">
        <v>0.832030144074</v>
      </c>
    </row>
    <row r="165" spans="1:11" ht="14.4" customHeight="1" thickBot="1" x14ac:dyDescent="0.35">
      <c r="A165" s="484" t="s">
        <v>54</v>
      </c>
      <c r="B165" s="464">
        <v>2988.6637805216701</v>
      </c>
      <c r="C165" s="464">
        <v>3213.43415</v>
      </c>
      <c r="D165" s="465">
        <v>224.770369478334</v>
      </c>
      <c r="E165" s="471">
        <v>1.075207646622</v>
      </c>
      <c r="F165" s="464">
        <v>3343.0608852432601</v>
      </c>
      <c r="G165" s="465">
        <v>2785.88407103605</v>
      </c>
      <c r="H165" s="467">
        <v>305.46809999999999</v>
      </c>
      <c r="I165" s="464">
        <v>2781.5274300000001</v>
      </c>
      <c r="J165" s="465">
        <v>-4.3566410360449996</v>
      </c>
      <c r="K165" s="472">
        <v>0.832030144074</v>
      </c>
    </row>
    <row r="166" spans="1:11" ht="14.4" customHeight="1" thickBot="1" x14ac:dyDescent="0.35">
      <c r="A166" s="483" t="s">
        <v>423</v>
      </c>
      <c r="B166" s="459">
        <v>0.36976594490100001</v>
      </c>
      <c r="C166" s="459">
        <v>0.24187</v>
      </c>
      <c r="D166" s="460">
        <v>-0.12789594490100001</v>
      </c>
      <c r="E166" s="461">
        <v>0.65411648459000005</v>
      </c>
      <c r="F166" s="459">
        <v>0</v>
      </c>
      <c r="G166" s="460">
        <v>0</v>
      </c>
      <c r="H166" s="462">
        <v>0.15756999999999999</v>
      </c>
      <c r="I166" s="459">
        <v>0.39734000000000003</v>
      </c>
      <c r="J166" s="460">
        <v>0.39734000000000003</v>
      </c>
      <c r="K166" s="470" t="s">
        <v>289</v>
      </c>
    </row>
    <row r="167" spans="1:11" ht="14.4" customHeight="1" thickBot="1" x14ac:dyDescent="0.35">
      <c r="A167" s="481" t="s">
        <v>424</v>
      </c>
      <c r="B167" s="459">
        <v>0.36976594490100001</v>
      </c>
      <c r="C167" s="459">
        <v>0.24187</v>
      </c>
      <c r="D167" s="460">
        <v>-0.12789594490100001</v>
      </c>
      <c r="E167" s="461">
        <v>0.65411648459000005</v>
      </c>
      <c r="F167" s="459">
        <v>0</v>
      </c>
      <c r="G167" s="460">
        <v>0</v>
      </c>
      <c r="H167" s="462">
        <v>0.15756999999999999</v>
      </c>
      <c r="I167" s="459">
        <v>0.39734000000000003</v>
      </c>
      <c r="J167" s="460">
        <v>0.39734000000000003</v>
      </c>
      <c r="K167" s="470" t="s">
        <v>289</v>
      </c>
    </row>
    <row r="168" spans="1:11" ht="14.4" customHeight="1" thickBot="1" x14ac:dyDescent="0.35">
      <c r="A168" s="480" t="s">
        <v>425</v>
      </c>
      <c r="B168" s="464">
        <v>13.394968341806999</v>
      </c>
      <c r="C168" s="464">
        <v>12.3</v>
      </c>
      <c r="D168" s="465">
        <v>-1.094968341807</v>
      </c>
      <c r="E168" s="471">
        <v>0.91825524974200001</v>
      </c>
      <c r="F168" s="464">
        <v>14.184332521476</v>
      </c>
      <c r="G168" s="465">
        <v>11.820277101229999</v>
      </c>
      <c r="H168" s="467">
        <v>0</v>
      </c>
      <c r="I168" s="464">
        <v>4.399</v>
      </c>
      <c r="J168" s="465">
        <v>-7.4212771012300003</v>
      </c>
      <c r="K168" s="472">
        <v>0.310130913339</v>
      </c>
    </row>
    <row r="169" spans="1:11" ht="14.4" customHeight="1" thickBot="1" x14ac:dyDescent="0.35">
      <c r="A169" s="481" t="s">
        <v>426</v>
      </c>
      <c r="B169" s="459">
        <v>13.394968341806999</v>
      </c>
      <c r="C169" s="459">
        <v>12.3</v>
      </c>
      <c r="D169" s="460">
        <v>-1.094968341807</v>
      </c>
      <c r="E169" s="461">
        <v>0.91825524974200001</v>
      </c>
      <c r="F169" s="459">
        <v>14.184332521476</v>
      </c>
      <c r="G169" s="460">
        <v>11.820277101229999</v>
      </c>
      <c r="H169" s="462">
        <v>0</v>
      </c>
      <c r="I169" s="459">
        <v>4.399</v>
      </c>
      <c r="J169" s="460">
        <v>-7.4212771012300003</v>
      </c>
      <c r="K169" s="463">
        <v>0.310130913339</v>
      </c>
    </row>
    <row r="170" spans="1:11" ht="14.4" customHeight="1" thickBot="1" x14ac:dyDescent="0.35">
      <c r="A170" s="480" t="s">
        <v>427</v>
      </c>
      <c r="B170" s="464">
        <v>79.395368709506002</v>
      </c>
      <c r="C170" s="464">
        <v>41.556699999999999</v>
      </c>
      <c r="D170" s="465">
        <v>-37.838668709506003</v>
      </c>
      <c r="E170" s="471">
        <v>0.52341466102400003</v>
      </c>
      <c r="F170" s="464">
        <v>8.2098148263180004</v>
      </c>
      <c r="G170" s="465">
        <v>6.8415123552650003</v>
      </c>
      <c r="H170" s="467">
        <v>12.7888</v>
      </c>
      <c r="I170" s="464">
        <v>34.905999999999999</v>
      </c>
      <c r="J170" s="465">
        <v>28.064487644734001</v>
      </c>
      <c r="K170" s="472">
        <v>4.2517402326899996</v>
      </c>
    </row>
    <row r="171" spans="1:11" ht="14.4" customHeight="1" thickBot="1" x14ac:dyDescent="0.35">
      <c r="A171" s="481" t="s">
        <v>428</v>
      </c>
      <c r="B171" s="459">
        <v>0</v>
      </c>
      <c r="C171" s="459">
        <v>0.70399999999999996</v>
      </c>
      <c r="D171" s="460">
        <v>0.70399999999999996</v>
      </c>
      <c r="E171" s="469" t="s">
        <v>289</v>
      </c>
      <c r="F171" s="459">
        <v>0</v>
      </c>
      <c r="G171" s="460">
        <v>0</v>
      </c>
      <c r="H171" s="462">
        <v>0.44</v>
      </c>
      <c r="I171" s="459">
        <v>0.44</v>
      </c>
      <c r="J171" s="460">
        <v>0.44</v>
      </c>
      <c r="K171" s="470" t="s">
        <v>289</v>
      </c>
    </row>
    <row r="172" spans="1:11" ht="14.4" customHeight="1" thickBot="1" x14ac:dyDescent="0.35">
      <c r="A172" s="481" t="s">
        <v>429</v>
      </c>
      <c r="B172" s="459">
        <v>65.526029375055998</v>
      </c>
      <c r="C172" s="459">
        <v>31.057300000000001</v>
      </c>
      <c r="D172" s="460">
        <v>-34.468729375056</v>
      </c>
      <c r="E172" s="461">
        <v>0.47396889901900002</v>
      </c>
      <c r="F172" s="459">
        <v>0</v>
      </c>
      <c r="G172" s="460">
        <v>0</v>
      </c>
      <c r="H172" s="462">
        <v>10.143800000000001</v>
      </c>
      <c r="I172" s="459">
        <v>22.658999999999999</v>
      </c>
      <c r="J172" s="460">
        <v>22.658999999999999</v>
      </c>
      <c r="K172" s="470" t="s">
        <v>289</v>
      </c>
    </row>
    <row r="173" spans="1:11" ht="14.4" customHeight="1" thickBot="1" x14ac:dyDescent="0.35">
      <c r="A173" s="481" t="s">
        <v>430</v>
      </c>
      <c r="B173" s="459">
        <v>13.86933933445</v>
      </c>
      <c r="C173" s="459">
        <v>9.7954000000000008</v>
      </c>
      <c r="D173" s="460">
        <v>-4.0739393344500003</v>
      </c>
      <c r="E173" s="461">
        <v>0.70626291301900002</v>
      </c>
      <c r="F173" s="459">
        <v>8.2098148263180004</v>
      </c>
      <c r="G173" s="460">
        <v>6.8415123552650003</v>
      </c>
      <c r="H173" s="462">
        <v>2.2050000000000001</v>
      </c>
      <c r="I173" s="459">
        <v>11.807</v>
      </c>
      <c r="J173" s="460">
        <v>4.965487644734</v>
      </c>
      <c r="K173" s="463">
        <v>1.4381566758540001</v>
      </c>
    </row>
    <row r="174" spans="1:11" ht="14.4" customHeight="1" thickBot="1" x14ac:dyDescent="0.35">
      <c r="A174" s="480" t="s">
        <v>431</v>
      </c>
      <c r="B174" s="464">
        <v>53.631934656045999</v>
      </c>
      <c r="C174" s="464">
        <v>56.714419999999997</v>
      </c>
      <c r="D174" s="465">
        <v>3.082485343953</v>
      </c>
      <c r="E174" s="471">
        <v>1.057474811671</v>
      </c>
      <c r="F174" s="464">
        <v>57.642947285727999</v>
      </c>
      <c r="G174" s="465">
        <v>48.035789404772999</v>
      </c>
      <c r="H174" s="467">
        <v>5.2366999999999999</v>
      </c>
      <c r="I174" s="464">
        <v>51.312399999999997</v>
      </c>
      <c r="J174" s="465">
        <v>3.2766105952259998</v>
      </c>
      <c r="K174" s="472">
        <v>0.89017655092500003</v>
      </c>
    </row>
    <row r="175" spans="1:11" ht="14.4" customHeight="1" thickBot="1" x14ac:dyDescent="0.35">
      <c r="A175" s="481" t="s">
        <v>432</v>
      </c>
      <c r="B175" s="459">
        <v>53.631934656045999</v>
      </c>
      <c r="C175" s="459">
        <v>56.714419999999997</v>
      </c>
      <c r="D175" s="460">
        <v>3.082485343953</v>
      </c>
      <c r="E175" s="461">
        <v>1.057474811671</v>
      </c>
      <c r="F175" s="459">
        <v>57.642947285727999</v>
      </c>
      <c r="G175" s="460">
        <v>48.035789404772999</v>
      </c>
      <c r="H175" s="462">
        <v>5.2366999999999999</v>
      </c>
      <c r="I175" s="459">
        <v>51.312399999999997</v>
      </c>
      <c r="J175" s="460">
        <v>3.2766105952259998</v>
      </c>
      <c r="K175" s="463">
        <v>0.89017655092500003</v>
      </c>
    </row>
    <row r="176" spans="1:11" ht="14.4" customHeight="1" thickBot="1" x14ac:dyDescent="0.35">
      <c r="A176" s="480" t="s">
        <v>433</v>
      </c>
      <c r="B176" s="464">
        <v>1117.19758540414</v>
      </c>
      <c r="C176" s="464">
        <v>1145.7055499999999</v>
      </c>
      <c r="D176" s="465">
        <v>28.507964595863999</v>
      </c>
      <c r="E176" s="471">
        <v>1.025517388301</v>
      </c>
      <c r="F176" s="464">
        <v>1338.89601445378</v>
      </c>
      <c r="G176" s="465">
        <v>1115.7466787114899</v>
      </c>
      <c r="H176" s="467">
        <v>95.378519999999995</v>
      </c>
      <c r="I176" s="464">
        <v>932.32276999999999</v>
      </c>
      <c r="J176" s="465">
        <v>-183.42390871148601</v>
      </c>
      <c r="K176" s="472">
        <v>0.696336952186</v>
      </c>
    </row>
    <row r="177" spans="1:11" ht="14.4" customHeight="1" thickBot="1" x14ac:dyDescent="0.35">
      <c r="A177" s="481" t="s">
        <v>434</v>
      </c>
      <c r="B177" s="459">
        <v>1117.19758540414</v>
      </c>
      <c r="C177" s="459">
        <v>1145.7055499999999</v>
      </c>
      <c r="D177" s="460">
        <v>28.507964595863999</v>
      </c>
      <c r="E177" s="461">
        <v>1.025517388301</v>
      </c>
      <c r="F177" s="459">
        <v>1338.89601445378</v>
      </c>
      <c r="G177" s="460">
        <v>1115.7466787114899</v>
      </c>
      <c r="H177" s="462">
        <v>95.378519999999995</v>
      </c>
      <c r="I177" s="459">
        <v>932.32276999999999</v>
      </c>
      <c r="J177" s="460">
        <v>-183.42390871148601</v>
      </c>
      <c r="K177" s="463">
        <v>0.696336952186</v>
      </c>
    </row>
    <row r="178" spans="1:11" ht="14.4" customHeight="1" thickBot="1" x14ac:dyDescent="0.35">
      <c r="A178" s="480" t="s">
        <v>435</v>
      </c>
      <c r="B178" s="464">
        <v>1724.6741574652699</v>
      </c>
      <c r="C178" s="464">
        <v>1956.91561</v>
      </c>
      <c r="D178" s="465">
        <v>232.241452534731</v>
      </c>
      <c r="E178" s="471">
        <v>1.1346581622559999</v>
      </c>
      <c r="F178" s="464">
        <v>1924.12777615595</v>
      </c>
      <c r="G178" s="465">
        <v>1603.43981346329</v>
      </c>
      <c r="H178" s="467">
        <v>191.90651</v>
      </c>
      <c r="I178" s="464">
        <v>1758.18992</v>
      </c>
      <c r="J178" s="465">
        <v>154.75010653670901</v>
      </c>
      <c r="K178" s="472">
        <v>0.91375944040000001</v>
      </c>
    </row>
    <row r="179" spans="1:11" ht="14.4" customHeight="1" thickBot="1" x14ac:dyDescent="0.35">
      <c r="A179" s="481" t="s">
        <v>436</v>
      </c>
      <c r="B179" s="459">
        <v>1724.6741574652699</v>
      </c>
      <c r="C179" s="459">
        <v>1956.91561</v>
      </c>
      <c r="D179" s="460">
        <v>232.241452534731</v>
      </c>
      <c r="E179" s="461">
        <v>1.1346581622559999</v>
      </c>
      <c r="F179" s="459">
        <v>1924.12777615595</v>
      </c>
      <c r="G179" s="460">
        <v>1603.43981346329</v>
      </c>
      <c r="H179" s="462">
        <v>191.90651</v>
      </c>
      <c r="I179" s="459">
        <v>1758.18992</v>
      </c>
      <c r="J179" s="460">
        <v>154.75010653670901</v>
      </c>
      <c r="K179" s="463">
        <v>0.91375944040000001</v>
      </c>
    </row>
    <row r="180" spans="1:11" ht="14.4" customHeight="1" thickBot="1" x14ac:dyDescent="0.35">
      <c r="A180" s="477" t="s">
        <v>437</v>
      </c>
      <c r="B180" s="459">
        <v>0</v>
      </c>
      <c r="C180" s="459">
        <v>10.26169</v>
      </c>
      <c r="D180" s="460">
        <v>10.26169</v>
      </c>
      <c r="E180" s="469" t="s">
        <v>289</v>
      </c>
      <c r="F180" s="459">
        <v>0</v>
      </c>
      <c r="G180" s="460">
        <v>0</v>
      </c>
      <c r="H180" s="462">
        <v>4.2970000000000001E-2</v>
      </c>
      <c r="I180" s="459">
        <v>10.149760000000001</v>
      </c>
      <c r="J180" s="460">
        <v>10.149760000000001</v>
      </c>
      <c r="K180" s="470" t="s">
        <v>266</v>
      </c>
    </row>
    <row r="181" spans="1:11" ht="14.4" customHeight="1" thickBot="1" x14ac:dyDescent="0.35">
      <c r="A181" s="482" t="s">
        <v>438</v>
      </c>
      <c r="B181" s="464">
        <v>0</v>
      </c>
      <c r="C181" s="464">
        <v>10.26169</v>
      </c>
      <c r="D181" s="465">
        <v>10.26169</v>
      </c>
      <c r="E181" s="466" t="s">
        <v>289</v>
      </c>
      <c r="F181" s="464">
        <v>0</v>
      </c>
      <c r="G181" s="465">
        <v>0</v>
      </c>
      <c r="H181" s="467">
        <v>4.2970000000000001E-2</v>
      </c>
      <c r="I181" s="464">
        <v>10.149760000000001</v>
      </c>
      <c r="J181" s="465">
        <v>10.149760000000001</v>
      </c>
      <c r="K181" s="468" t="s">
        <v>266</v>
      </c>
    </row>
    <row r="182" spans="1:11" ht="14.4" customHeight="1" thickBot="1" x14ac:dyDescent="0.35">
      <c r="A182" s="484" t="s">
        <v>439</v>
      </c>
      <c r="B182" s="464">
        <v>0</v>
      </c>
      <c r="C182" s="464">
        <v>10.26169</v>
      </c>
      <c r="D182" s="465">
        <v>10.26169</v>
      </c>
      <c r="E182" s="466" t="s">
        <v>289</v>
      </c>
      <c r="F182" s="464">
        <v>0</v>
      </c>
      <c r="G182" s="465">
        <v>0</v>
      </c>
      <c r="H182" s="467">
        <v>4.2970000000000001E-2</v>
      </c>
      <c r="I182" s="464">
        <v>10.149760000000001</v>
      </c>
      <c r="J182" s="465">
        <v>10.149760000000001</v>
      </c>
      <c r="K182" s="468" t="s">
        <v>266</v>
      </c>
    </row>
    <row r="183" spans="1:11" ht="14.4" customHeight="1" thickBot="1" x14ac:dyDescent="0.35">
      <c r="A183" s="480" t="s">
        <v>440</v>
      </c>
      <c r="B183" s="464">
        <v>0</v>
      </c>
      <c r="C183" s="464">
        <v>10.26169</v>
      </c>
      <c r="D183" s="465">
        <v>10.26169</v>
      </c>
      <c r="E183" s="466" t="s">
        <v>289</v>
      </c>
      <c r="F183" s="464">
        <v>0</v>
      </c>
      <c r="G183" s="465">
        <v>0</v>
      </c>
      <c r="H183" s="467">
        <v>4.2970000000000001E-2</v>
      </c>
      <c r="I183" s="464">
        <v>10.149760000000001</v>
      </c>
      <c r="J183" s="465">
        <v>10.149760000000001</v>
      </c>
      <c r="K183" s="468" t="s">
        <v>289</v>
      </c>
    </row>
    <row r="184" spans="1:11" ht="14.4" customHeight="1" thickBot="1" x14ac:dyDescent="0.35">
      <c r="A184" s="481" t="s">
        <v>441</v>
      </c>
      <c r="B184" s="459">
        <v>0</v>
      </c>
      <c r="C184" s="459">
        <v>0.60709999999999997</v>
      </c>
      <c r="D184" s="460">
        <v>0.60709999999999997</v>
      </c>
      <c r="E184" s="469" t="s">
        <v>289</v>
      </c>
      <c r="F184" s="459">
        <v>0</v>
      </c>
      <c r="G184" s="460">
        <v>0</v>
      </c>
      <c r="H184" s="462">
        <v>4.2970000000000001E-2</v>
      </c>
      <c r="I184" s="459">
        <v>0.89436000000000004</v>
      </c>
      <c r="J184" s="460">
        <v>0.89436000000000004</v>
      </c>
      <c r="K184" s="470" t="s">
        <v>289</v>
      </c>
    </row>
    <row r="185" spans="1:11" ht="14.4" customHeight="1" thickBot="1" x14ac:dyDescent="0.35">
      <c r="A185" s="481" t="s">
        <v>442</v>
      </c>
      <c r="B185" s="459">
        <v>0</v>
      </c>
      <c r="C185" s="459">
        <v>9.6545900000000007</v>
      </c>
      <c r="D185" s="460">
        <v>9.6545900000000007</v>
      </c>
      <c r="E185" s="469" t="s">
        <v>289</v>
      </c>
      <c r="F185" s="459">
        <v>0</v>
      </c>
      <c r="G185" s="460">
        <v>0</v>
      </c>
      <c r="H185" s="462">
        <v>0</v>
      </c>
      <c r="I185" s="459">
        <v>9.2553999999999998</v>
      </c>
      <c r="J185" s="460">
        <v>9.2553999999999998</v>
      </c>
      <c r="K185" s="470" t="s">
        <v>289</v>
      </c>
    </row>
    <row r="186" spans="1:11" ht="14.4" customHeight="1" thickBot="1" x14ac:dyDescent="0.35">
      <c r="A186" s="485"/>
      <c r="B186" s="459">
        <v>33339.634988934202</v>
      </c>
      <c r="C186" s="459">
        <v>38686.056089999998</v>
      </c>
      <c r="D186" s="460">
        <v>5346.42110106579</v>
      </c>
      <c r="E186" s="461">
        <v>1.160362316589</v>
      </c>
      <c r="F186" s="459">
        <v>36136.977246813403</v>
      </c>
      <c r="G186" s="460">
        <v>30114.147705677799</v>
      </c>
      <c r="H186" s="462">
        <v>5595.2144199999702</v>
      </c>
      <c r="I186" s="459">
        <v>47455.038349999901</v>
      </c>
      <c r="J186" s="460">
        <v>17340.890644322099</v>
      </c>
      <c r="K186" s="463">
        <v>1.313198888381</v>
      </c>
    </row>
    <row r="187" spans="1:11" ht="14.4" customHeight="1" thickBot="1" x14ac:dyDescent="0.35">
      <c r="A187" s="486" t="s">
        <v>66</v>
      </c>
      <c r="B187" s="473">
        <v>33339.634988934202</v>
      </c>
      <c r="C187" s="473">
        <v>38686.056089999998</v>
      </c>
      <c r="D187" s="474">
        <v>5346.42110106579</v>
      </c>
      <c r="E187" s="475" t="s">
        <v>289</v>
      </c>
      <c r="F187" s="473">
        <v>36136.977246813403</v>
      </c>
      <c r="G187" s="474">
        <v>30114.147705677799</v>
      </c>
      <c r="H187" s="473">
        <v>5595.2144199999702</v>
      </c>
      <c r="I187" s="473">
        <v>47455.038349999901</v>
      </c>
      <c r="J187" s="474">
        <v>17340.8906443222</v>
      </c>
      <c r="K187" s="476">
        <v>1.313198888381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443</v>
      </c>
      <c r="B5" s="488" t="s">
        <v>444</v>
      </c>
      <c r="C5" s="489" t="s">
        <v>445</v>
      </c>
      <c r="D5" s="489" t="s">
        <v>445</v>
      </c>
      <c r="E5" s="489"/>
      <c r="F5" s="489" t="s">
        <v>445</v>
      </c>
      <c r="G5" s="489" t="s">
        <v>445</v>
      </c>
      <c r="H5" s="489" t="s">
        <v>445</v>
      </c>
      <c r="I5" s="490" t="s">
        <v>445</v>
      </c>
      <c r="J5" s="491" t="s">
        <v>68</v>
      </c>
    </row>
    <row r="6" spans="1:10" ht="14.4" customHeight="1" x14ac:dyDescent="0.3">
      <c r="A6" s="487" t="s">
        <v>443</v>
      </c>
      <c r="B6" s="488" t="s">
        <v>446</v>
      </c>
      <c r="C6" s="489">
        <v>10.19215</v>
      </c>
      <c r="D6" s="489">
        <v>14.55283</v>
      </c>
      <c r="E6" s="489"/>
      <c r="F6" s="489">
        <v>12.516499999999999</v>
      </c>
      <c r="G6" s="489">
        <v>15</v>
      </c>
      <c r="H6" s="489">
        <v>-2.4835000000000012</v>
      </c>
      <c r="I6" s="490">
        <v>0.83443333333333325</v>
      </c>
      <c r="J6" s="491" t="s">
        <v>1</v>
      </c>
    </row>
    <row r="7" spans="1:10" ht="14.4" customHeight="1" x14ac:dyDescent="0.3">
      <c r="A7" s="487" t="s">
        <v>443</v>
      </c>
      <c r="B7" s="488" t="s">
        <v>447</v>
      </c>
      <c r="C7" s="489">
        <v>2.3038900000000004</v>
      </c>
      <c r="D7" s="489">
        <v>3.0853999999999995</v>
      </c>
      <c r="E7" s="489"/>
      <c r="F7" s="489">
        <v>6.7369599999999998</v>
      </c>
      <c r="G7" s="489">
        <v>3.3333334960937502</v>
      </c>
      <c r="H7" s="489">
        <v>3.4036265039062497</v>
      </c>
      <c r="I7" s="490">
        <v>2.021087901314067</v>
      </c>
      <c r="J7" s="491" t="s">
        <v>1</v>
      </c>
    </row>
    <row r="8" spans="1:10" ht="14.4" customHeight="1" x14ac:dyDescent="0.3">
      <c r="A8" s="487" t="s">
        <v>443</v>
      </c>
      <c r="B8" s="488" t="s">
        <v>448</v>
      </c>
      <c r="C8" s="489">
        <v>0</v>
      </c>
      <c r="D8" s="489">
        <v>0</v>
      </c>
      <c r="E8" s="489"/>
      <c r="F8" s="489">
        <v>0</v>
      </c>
      <c r="G8" s="489">
        <v>0</v>
      </c>
      <c r="H8" s="489">
        <v>0</v>
      </c>
      <c r="I8" s="490" t="s">
        <v>445</v>
      </c>
      <c r="J8" s="491" t="s">
        <v>1</v>
      </c>
    </row>
    <row r="9" spans="1:10" ht="14.4" customHeight="1" x14ac:dyDescent="0.3">
      <c r="A9" s="487" t="s">
        <v>443</v>
      </c>
      <c r="B9" s="488" t="s">
        <v>449</v>
      </c>
      <c r="C9" s="489">
        <v>12.496040000000001</v>
      </c>
      <c r="D9" s="489">
        <v>17.63823</v>
      </c>
      <c r="E9" s="489"/>
      <c r="F9" s="489">
        <v>19.253459999999997</v>
      </c>
      <c r="G9" s="489">
        <v>18.333333496093751</v>
      </c>
      <c r="H9" s="489">
        <v>0.92012650390624628</v>
      </c>
      <c r="I9" s="490">
        <v>1.0501887179493188</v>
      </c>
      <c r="J9" s="491" t="s">
        <v>450</v>
      </c>
    </row>
    <row r="11" spans="1:10" ht="14.4" customHeight="1" x14ac:dyDescent="0.3">
      <c r="A11" s="487" t="s">
        <v>443</v>
      </c>
      <c r="B11" s="488" t="s">
        <v>444</v>
      </c>
      <c r="C11" s="489" t="s">
        <v>445</v>
      </c>
      <c r="D11" s="489" t="s">
        <v>445</v>
      </c>
      <c r="E11" s="489"/>
      <c r="F11" s="489" t="s">
        <v>445</v>
      </c>
      <c r="G11" s="489" t="s">
        <v>445</v>
      </c>
      <c r="H11" s="489" t="s">
        <v>445</v>
      </c>
      <c r="I11" s="490" t="s">
        <v>445</v>
      </c>
      <c r="J11" s="491" t="s">
        <v>68</v>
      </c>
    </row>
    <row r="12" spans="1:10" ht="14.4" customHeight="1" x14ac:dyDescent="0.3">
      <c r="A12" s="487" t="s">
        <v>451</v>
      </c>
      <c r="B12" s="488" t="s">
        <v>452</v>
      </c>
      <c r="C12" s="489" t="s">
        <v>445</v>
      </c>
      <c r="D12" s="489" t="s">
        <v>445</v>
      </c>
      <c r="E12" s="489"/>
      <c r="F12" s="489" t="s">
        <v>445</v>
      </c>
      <c r="G12" s="489" t="s">
        <v>445</v>
      </c>
      <c r="H12" s="489" t="s">
        <v>445</v>
      </c>
      <c r="I12" s="490" t="s">
        <v>445</v>
      </c>
      <c r="J12" s="491" t="s">
        <v>0</v>
      </c>
    </row>
    <row r="13" spans="1:10" ht="14.4" customHeight="1" x14ac:dyDescent="0.3">
      <c r="A13" s="487" t="s">
        <v>451</v>
      </c>
      <c r="B13" s="488" t="s">
        <v>446</v>
      </c>
      <c r="C13" s="489">
        <v>10.19215</v>
      </c>
      <c r="D13" s="489">
        <v>14.55283</v>
      </c>
      <c r="E13" s="489"/>
      <c r="F13" s="489">
        <v>12.516499999999999</v>
      </c>
      <c r="G13" s="489">
        <v>15</v>
      </c>
      <c r="H13" s="489">
        <v>-2.4835000000000012</v>
      </c>
      <c r="I13" s="490">
        <v>0.83443333333333325</v>
      </c>
      <c r="J13" s="491" t="s">
        <v>1</v>
      </c>
    </row>
    <row r="14" spans="1:10" ht="14.4" customHeight="1" x14ac:dyDescent="0.3">
      <c r="A14" s="487" t="s">
        <v>451</v>
      </c>
      <c r="B14" s="488" t="s">
        <v>447</v>
      </c>
      <c r="C14" s="489">
        <v>2.3038900000000004</v>
      </c>
      <c r="D14" s="489">
        <v>3.0853999999999995</v>
      </c>
      <c r="E14" s="489"/>
      <c r="F14" s="489">
        <v>6.7369599999999998</v>
      </c>
      <c r="G14" s="489">
        <v>3</v>
      </c>
      <c r="H14" s="489">
        <v>3.7369599999999998</v>
      </c>
      <c r="I14" s="490">
        <v>2.2456533333333333</v>
      </c>
      <c r="J14" s="491" t="s">
        <v>1</v>
      </c>
    </row>
    <row r="15" spans="1:10" ht="14.4" customHeight="1" x14ac:dyDescent="0.3">
      <c r="A15" s="487" t="s">
        <v>451</v>
      </c>
      <c r="B15" s="488" t="s">
        <v>448</v>
      </c>
      <c r="C15" s="489">
        <v>0</v>
      </c>
      <c r="D15" s="489">
        <v>0</v>
      </c>
      <c r="E15" s="489"/>
      <c r="F15" s="489">
        <v>0</v>
      </c>
      <c r="G15" s="489">
        <v>0</v>
      </c>
      <c r="H15" s="489">
        <v>0</v>
      </c>
      <c r="I15" s="490" t="s">
        <v>445</v>
      </c>
      <c r="J15" s="491" t="s">
        <v>1</v>
      </c>
    </row>
    <row r="16" spans="1:10" ht="14.4" customHeight="1" x14ac:dyDescent="0.3">
      <c r="A16" s="487" t="s">
        <v>451</v>
      </c>
      <c r="B16" s="488" t="s">
        <v>453</v>
      </c>
      <c r="C16" s="489">
        <v>12.496040000000001</v>
      </c>
      <c r="D16" s="489">
        <v>17.63823</v>
      </c>
      <c r="E16" s="489"/>
      <c r="F16" s="489">
        <v>19.253459999999997</v>
      </c>
      <c r="G16" s="489">
        <v>18</v>
      </c>
      <c r="H16" s="489">
        <v>1.2534599999999969</v>
      </c>
      <c r="I16" s="490">
        <v>1.0696366666666666</v>
      </c>
      <c r="J16" s="491" t="s">
        <v>454</v>
      </c>
    </row>
    <row r="17" spans="1:10" ht="14.4" customHeight="1" x14ac:dyDescent="0.3">
      <c r="A17" s="487" t="s">
        <v>445</v>
      </c>
      <c r="B17" s="488" t="s">
        <v>445</v>
      </c>
      <c r="C17" s="489" t="s">
        <v>445</v>
      </c>
      <c r="D17" s="489" t="s">
        <v>445</v>
      </c>
      <c r="E17" s="489"/>
      <c r="F17" s="489" t="s">
        <v>445</v>
      </c>
      <c r="G17" s="489" t="s">
        <v>445</v>
      </c>
      <c r="H17" s="489" t="s">
        <v>445</v>
      </c>
      <c r="I17" s="490" t="s">
        <v>445</v>
      </c>
      <c r="J17" s="491" t="s">
        <v>455</v>
      </c>
    </row>
    <row r="18" spans="1:10" ht="14.4" customHeight="1" x14ac:dyDescent="0.3">
      <c r="A18" s="487" t="s">
        <v>443</v>
      </c>
      <c r="B18" s="488" t="s">
        <v>449</v>
      </c>
      <c r="C18" s="489">
        <v>12.496040000000001</v>
      </c>
      <c r="D18" s="489">
        <v>17.63823</v>
      </c>
      <c r="E18" s="489"/>
      <c r="F18" s="489">
        <v>19.253459999999997</v>
      </c>
      <c r="G18" s="489">
        <v>18</v>
      </c>
      <c r="H18" s="489">
        <v>1.2534599999999969</v>
      </c>
      <c r="I18" s="490">
        <v>1.0696366666666666</v>
      </c>
      <c r="J18" s="491" t="s">
        <v>450</v>
      </c>
    </row>
  </sheetData>
  <mergeCells count="3">
    <mergeCell ref="F3:I3"/>
    <mergeCell ref="C4:D4"/>
    <mergeCell ref="A1:I1"/>
  </mergeCells>
  <conditionalFormatting sqref="F10 F19:F65537">
    <cfRule type="cellIs" dxfId="52" priority="18" stopIfTrue="1" operator="greaterThan">
      <formula>1</formula>
    </cfRule>
  </conditionalFormatting>
  <conditionalFormatting sqref="H5:H9">
    <cfRule type="expression" dxfId="51" priority="14">
      <formula>$H5&gt;0</formula>
    </cfRule>
  </conditionalFormatting>
  <conditionalFormatting sqref="I5:I9">
    <cfRule type="expression" dxfId="50" priority="15">
      <formula>$I5&gt;1</formula>
    </cfRule>
  </conditionalFormatting>
  <conditionalFormatting sqref="B5:B9">
    <cfRule type="expression" dxfId="49" priority="11">
      <formula>OR($J5="NS",$J5="SumaNS",$J5="Účet")</formula>
    </cfRule>
  </conditionalFormatting>
  <conditionalFormatting sqref="B5:D9 F5:I9">
    <cfRule type="expression" dxfId="48" priority="17">
      <formula>AND($J5&lt;&gt;"",$J5&lt;&gt;"mezeraKL")</formula>
    </cfRule>
  </conditionalFormatting>
  <conditionalFormatting sqref="B5:D9 F5:I9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6" priority="13">
      <formula>OR($J5="SumaNS",$J5="NS")</formula>
    </cfRule>
  </conditionalFormatting>
  <conditionalFormatting sqref="A5:A9">
    <cfRule type="expression" dxfId="45" priority="9">
      <formula>AND($J5&lt;&gt;"mezeraKL",$J5&lt;&gt;"")</formula>
    </cfRule>
  </conditionalFormatting>
  <conditionalFormatting sqref="A5:A9">
    <cfRule type="expression" dxfId="44" priority="10">
      <formula>AND($J5&lt;&gt;"",$J5&lt;&gt;"mezeraKL")</formula>
    </cfRule>
  </conditionalFormatting>
  <conditionalFormatting sqref="H11:H18">
    <cfRule type="expression" dxfId="43" priority="5">
      <formula>$H11&gt;0</formula>
    </cfRule>
  </conditionalFormatting>
  <conditionalFormatting sqref="A11:A18">
    <cfRule type="expression" dxfId="42" priority="2">
      <formula>AND($J11&lt;&gt;"mezeraKL",$J11&lt;&gt;"")</formula>
    </cfRule>
  </conditionalFormatting>
  <conditionalFormatting sqref="I11:I18">
    <cfRule type="expression" dxfId="41" priority="6">
      <formula>$I11&gt;1</formula>
    </cfRule>
  </conditionalFormatting>
  <conditionalFormatting sqref="B11:B18">
    <cfRule type="expression" dxfId="40" priority="1">
      <formula>OR($J11="NS",$J11="SumaNS",$J11="Účet")</formula>
    </cfRule>
  </conditionalFormatting>
  <conditionalFormatting sqref="A11:D18 F11:I18">
    <cfRule type="expression" dxfId="39" priority="8">
      <formula>AND($J11&lt;&gt;"",$J11&lt;&gt;"mezeraKL")</formula>
    </cfRule>
  </conditionalFormatting>
  <conditionalFormatting sqref="B11:D18 F11:I18">
    <cfRule type="expression" dxfId="3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3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62.38796234373028</v>
      </c>
      <c r="M3" s="98">
        <f>SUBTOTAL(9,M5:M1048576)</f>
        <v>245</v>
      </c>
      <c r="N3" s="99">
        <f>SUBTOTAL(9,N5:N1048576)</f>
        <v>15285.050774213918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141</v>
      </c>
      <c r="M4" s="496" t="s">
        <v>13</v>
      </c>
      <c r="N4" s="497" t="s">
        <v>155</v>
      </c>
    </row>
    <row r="5" spans="1:14" ht="14.4" customHeight="1" x14ac:dyDescent="0.3">
      <c r="A5" s="498" t="s">
        <v>443</v>
      </c>
      <c r="B5" s="499" t="s">
        <v>444</v>
      </c>
      <c r="C5" s="500" t="s">
        <v>451</v>
      </c>
      <c r="D5" s="501" t="s">
        <v>452</v>
      </c>
      <c r="E5" s="502">
        <v>50113001</v>
      </c>
      <c r="F5" s="501" t="s">
        <v>456</v>
      </c>
      <c r="G5" s="500" t="s">
        <v>457</v>
      </c>
      <c r="H5" s="500">
        <v>193746</v>
      </c>
      <c r="I5" s="500">
        <v>93746</v>
      </c>
      <c r="J5" s="500" t="s">
        <v>458</v>
      </c>
      <c r="K5" s="500" t="s">
        <v>459</v>
      </c>
      <c r="L5" s="503">
        <v>366.22</v>
      </c>
      <c r="M5" s="503">
        <v>1</v>
      </c>
      <c r="N5" s="504">
        <v>366.22</v>
      </c>
    </row>
    <row r="6" spans="1:14" ht="14.4" customHeight="1" x14ac:dyDescent="0.3">
      <c r="A6" s="505" t="s">
        <v>443</v>
      </c>
      <c r="B6" s="506" t="s">
        <v>444</v>
      </c>
      <c r="C6" s="507" t="s">
        <v>451</v>
      </c>
      <c r="D6" s="508" t="s">
        <v>452</v>
      </c>
      <c r="E6" s="509">
        <v>50113001</v>
      </c>
      <c r="F6" s="508" t="s">
        <v>456</v>
      </c>
      <c r="G6" s="507" t="s">
        <v>457</v>
      </c>
      <c r="H6" s="507">
        <v>397412</v>
      </c>
      <c r="I6" s="507">
        <v>0</v>
      </c>
      <c r="J6" s="507" t="s">
        <v>460</v>
      </c>
      <c r="K6" s="507" t="s">
        <v>461</v>
      </c>
      <c r="L6" s="510">
        <v>206.9896580661144</v>
      </c>
      <c r="M6" s="510">
        <v>10</v>
      </c>
      <c r="N6" s="511">
        <v>2069.8965806611441</v>
      </c>
    </row>
    <row r="7" spans="1:14" ht="14.4" customHeight="1" x14ac:dyDescent="0.3">
      <c r="A7" s="505" t="s">
        <v>443</v>
      </c>
      <c r="B7" s="506" t="s">
        <v>444</v>
      </c>
      <c r="C7" s="507" t="s">
        <v>451</v>
      </c>
      <c r="D7" s="508" t="s">
        <v>452</v>
      </c>
      <c r="E7" s="509">
        <v>50113001</v>
      </c>
      <c r="F7" s="508" t="s">
        <v>456</v>
      </c>
      <c r="G7" s="507" t="s">
        <v>457</v>
      </c>
      <c r="H7" s="507">
        <v>394712</v>
      </c>
      <c r="I7" s="507">
        <v>0</v>
      </c>
      <c r="J7" s="507" t="s">
        <v>462</v>
      </c>
      <c r="K7" s="507" t="s">
        <v>463</v>
      </c>
      <c r="L7" s="510">
        <v>24.465151515151518</v>
      </c>
      <c r="M7" s="510">
        <v>198</v>
      </c>
      <c r="N7" s="511">
        <v>4844.1000000000004</v>
      </c>
    </row>
    <row r="8" spans="1:14" ht="14.4" customHeight="1" x14ac:dyDescent="0.3">
      <c r="A8" s="505" t="s">
        <v>443</v>
      </c>
      <c r="B8" s="506" t="s">
        <v>444</v>
      </c>
      <c r="C8" s="507" t="s">
        <v>451</v>
      </c>
      <c r="D8" s="508" t="s">
        <v>452</v>
      </c>
      <c r="E8" s="509">
        <v>50113001</v>
      </c>
      <c r="F8" s="508" t="s">
        <v>456</v>
      </c>
      <c r="G8" s="507" t="s">
        <v>457</v>
      </c>
      <c r="H8" s="507">
        <v>901176</v>
      </c>
      <c r="I8" s="507">
        <v>1000</v>
      </c>
      <c r="J8" s="507" t="s">
        <v>464</v>
      </c>
      <c r="K8" s="507" t="s">
        <v>465</v>
      </c>
      <c r="L8" s="510">
        <v>65.934833863574028</v>
      </c>
      <c r="M8" s="510">
        <v>4</v>
      </c>
      <c r="N8" s="511">
        <v>263.73933545429611</v>
      </c>
    </row>
    <row r="9" spans="1:14" ht="14.4" customHeight="1" x14ac:dyDescent="0.3">
      <c r="A9" s="505" t="s">
        <v>443</v>
      </c>
      <c r="B9" s="506" t="s">
        <v>444</v>
      </c>
      <c r="C9" s="507" t="s">
        <v>451</v>
      </c>
      <c r="D9" s="508" t="s">
        <v>452</v>
      </c>
      <c r="E9" s="509">
        <v>50113001</v>
      </c>
      <c r="F9" s="508" t="s">
        <v>456</v>
      </c>
      <c r="G9" s="507" t="s">
        <v>457</v>
      </c>
      <c r="H9" s="507">
        <v>920136</v>
      </c>
      <c r="I9" s="507">
        <v>0</v>
      </c>
      <c r="J9" s="507" t="s">
        <v>466</v>
      </c>
      <c r="K9" s="507" t="s">
        <v>467</v>
      </c>
      <c r="L9" s="510">
        <v>344.84999999999997</v>
      </c>
      <c r="M9" s="510">
        <v>1</v>
      </c>
      <c r="N9" s="511">
        <v>344.84999999999997</v>
      </c>
    </row>
    <row r="10" spans="1:14" ht="14.4" customHeight="1" x14ac:dyDescent="0.3">
      <c r="A10" s="505" t="s">
        <v>443</v>
      </c>
      <c r="B10" s="506" t="s">
        <v>444</v>
      </c>
      <c r="C10" s="507" t="s">
        <v>451</v>
      </c>
      <c r="D10" s="508" t="s">
        <v>452</v>
      </c>
      <c r="E10" s="509">
        <v>50113001</v>
      </c>
      <c r="F10" s="508" t="s">
        <v>456</v>
      </c>
      <c r="G10" s="507" t="s">
        <v>457</v>
      </c>
      <c r="H10" s="507">
        <v>900321</v>
      </c>
      <c r="I10" s="507">
        <v>0</v>
      </c>
      <c r="J10" s="507" t="s">
        <v>468</v>
      </c>
      <c r="K10" s="507" t="s">
        <v>445</v>
      </c>
      <c r="L10" s="510">
        <v>205.05242904923875</v>
      </c>
      <c r="M10" s="510">
        <v>2</v>
      </c>
      <c r="N10" s="511">
        <v>410.10485809847751</v>
      </c>
    </row>
    <row r="11" spans="1:14" ht="14.4" customHeight="1" x14ac:dyDescent="0.3">
      <c r="A11" s="505" t="s">
        <v>443</v>
      </c>
      <c r="B11" s="506" t="s">
        <v>444</v>
      </c>
      <c r="C11" s="507" t="s">
        <v>451</v>
      </c>
      <c r="D11" s="508" t="s">
        <v>452</v>
      </c>
      <c r="E11" s="509">
        <v>50113001</v>
      </c>
      <c r="F11" s="508" t="s">
        <v>456</v>
      </c>
      <c r="G11" s="507" t="s">
        <v>457</v>
      </c>
      <c r="H11" s="507">
        <v>848950</v>
      </c>
      <c r="I11" s="507">
        <v>155148</v>
      </c>
      <c r="J11" s="507" t="s">
        <v>469</v>
      </c>
      <c r="K11" s="507" t="s">
        <v>470</v>
      </c>
      <c r="L11" s="510">
        <v>20.036666666666665</v>
      </c>
      <c r="M11" s="510">
        <v>3</v>
      </c>
      <c r="N11" s="511">
        <v>60.11</v>
      </c>
    </row>
    <row r="12" spans="1:14" ht="14.4" customHeight="1" x14ac:dyDescent="0.3">
      <c r="A12" s="505" t="s">
        <v>443</v>
      </c>
      <c r="B12" s="506" t="s">
        <v>444</v>
      </c>
      <c r="C12" s="507" t="s">
        <v>451</v>
      </c>
      <c r="D12" s="508" t="s">
        <v>452</v>
      </c>
      <c r="E12" s="509">
        <v>50113001</v>
      </c>
      <c r="F12" s="508" t="s">
        <v>456</v>
      </c>
      <c r="G12" s="507" t="s">
        <v>457</v>
      </c>
      <c r="H12" s="507">
        <v>192414</v>
      </c>
      <c r="I12" s="507">
        <v>92414</v>
      </c>
      <c r="J12" s="507" t="s">
        <v>471</v>
      </c>
      <c r="K12" s="507" t="s">
        <v>472</v>
      </c>
      <c r="L12" s="510">
        <v>63.023333333333333</v>
      </c>
      <c r="M12" s="510">
        <v>3</v>
      </c>
      <c r="N12" s="511">
        <v>189.07</v>
      </c>
    </row>
    <row r="13" spans="1:14" ht="14.4" customHeight="1" thickBot="1" x14ac:dyDescent="0.35">
      <c r="A13" s="512" t="s">
        <v>443</v>
      </c>
      <c r="B13" s="513" t="s">
        <v>444</v>
      </c>
      <c r="C13" s="514" t="s">
        <v>451</v>
      </c>
      <c r="D13" s="515" t="s">
        <v>452</v>
      </c>
      <c r="E13" s="516">
        <v>50113009</v>
      </c>
      <c r="F13" s="515" t="s">
        <v>473</v>
      </c>
      <c r="G13" s="514" t="s">
        <v>457</v>
      </c>
      <c r="H13" s="514">
        <v>132932</v>
      </c>
      <c r="I13" s="514">
        <v>32932</v>
      </c>
      <c r="J13" s="514" t="s">
        <v>474</v>
      </c>
      <c r="K13" s="514" t="s">
        <v>475</v>
      </c>
      <c r="L13" s="517">
        <v>292.91130434782605</v>
      </c>
      <c r="M13" s="517">
        <v>23</v>
      </c>
      <c r="N13" s="518">
        <v>6736.9599999999991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265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86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50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" customHeight="1" thickBot="1" x14ac:dyDescent="0.35">
      <c r="A5" s="519" t="s">
        <v>192</v>
      </c>
      <c r="B5" s="520" t="s">
        <v>194</v>
      </c>
      <c r="C5" s="520" t="s">
        <v>195</v>
      </c>
      <c r="D5" s="520" t="s">
        <v>196</v>
      </c>
      <c r="E5" s="521" t="s">
        <v>197</v>
      </c>
      <c r="F5" s="522" t="s">
        <v>194</v>
      </c>
      <c r="G5" s="523" t="s">
        <v>195</v>
      </c>
      <c r="H5" s="523" t="s">
        <v>196</v>
      </c>
      <c r="I5" s="524" t="s">
        <v>197</v>
      </c>
      <c r="J5" s="520" t="s">
        <v>194</v>
      </c>
      <c r="K5" s="520" t="s">
        <v>195</v>
      </c>
      <c r="L5" s="520" t="s">
        <v>196</v>
      </c>
      <c r="M5" s="521" t="s">
        <v>197</v>
      </c>
      <c r="N5" s="522" t="s">
        <v>194</v>
      </c>
      <c r="O5" s="523" t="s">
        <v>195</v>
      </c>
      <c r="P5" s="523" t="s">
        <v>196</v>
      </c>
      <c r="Q5" s="524" t="s">
        <v>197</v>
      </c>
    </row>
    <row r="6" spans="1:17" ht="14.4" customHeight="1" x14ac:dyDescent="0.3">
      <c r="A6" s="529" t="s">
        <v>476</v>
      </c>
      <c r="B6" s="533"/>
      <c r="C6" s="503"/>
      <c r="D6" s="503"/>
      <c r="E6" s="504"/>
      <c r="F6" s="531"/>
      <c r="G6" s="525"/>
      <c r="H6" s="525"/>
      <c r="I6" s="535"/>
      <c r="J6" s="533"/>
      <c r="K6" s="503"/>
      <c r="L6" s="503"/>
      <c r="M6" s="504"/>
      <c r="N6" s="531"/>
      <c r="O6" s="525"/>
      <c r="P6" s="525"/>
      <c r="Q6" s="526"/>
    </row>
    <row r="7" spans="1:17" ht="14.4" customHeight="1" thickBot="1" x14ac:dyDescent="0.35">
      <c r="A7" s="530" t="s">
        <v>477</v>
      </c>
      <c r="B7" s="534">
        <v>86</v>
      </c>
      <c r="C7" s="517"/>
      <c r="D7" s="517"/>
      <c r="E7" s="518"/>
      <c r="F7" s="532">
        <v>1</v>
      </c>
      <c r="G7" s="527">
        <v>0</v>
      </c>
      <c r="H7" s="527">
        <v>0</v>
      </c>
      <c r="I7" s="536">
        <v>0</v>
      </c>
      <c r="J7" s="534">
        <v>50</v>
      </c>
      <c r="K7" s="517"/>
      <c r="L7" s="517"/>
      <c r="M7" s="518"/>
      <c r="N7" s="532">
        <v>1</v>
      </c>
      <c r="O7" s="527">
        <v>0</v>
      </c>
      <c r="P7" s="527">
        <v>0</v>
      </c>
      <c r="Q7" s="5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2018-11-27T14:51:12Z</dcterms:modified>
</cp:coreProperties>
</file>